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damico/Desktop/"/>
    </mc:Choice>
  </mc:AlternateContent>
  <xr:revisionPtr revIDLastSave="0" documentId="8_{AF235DAD-3253-4046-AE02-1AFEC4FF41B8}" xr6:coauthVersionLast="47" xr6:coauthVersionMax="47" xr10:uidLastSave="{00000000-0000-0000-0000-000000000000}"/>
  <bookViews>
    <workbookView xWindow="0" yWindow="500" windowWidth="25600" windowHeight="14260" xr2:uid="{A5DBDF1A-85BF-0A4E-B410-19F2786825B3}"/>
  </bookViews>
  <sheets>
    <sheet name="Leverage finale" sheetId="14" r:id="rId1"/>
    <sheet name="Bonds" sheetId="8" r:id="rId2"/>
    <sheet name="Unlevered Cost of Capital" sheetId="3" r:id="rId3"/>
    <sheet name="Excess Cash" sheetId="7" r:id="rId4"/>
    <sheet name="Buyback" sheetId="9" r:id="rId5"/>
    <sheet name="Montecarlo " sheetId="16" r:id="rId6"/>
    <sheet name="BETA Calculation chosen" sheetId="5" r:id="rId7"/>
    <sheet name="BETA Log" sheetId="6" r:id="rId8"/>
    <sheet name="Beta comparables" sheetId="17" r:id="rId9"/>
    <sheet name="Graphs" sheetId="13" r:id="rId10"/>
    <sheet name="Beta" sheetId="4" state="hidden" r:id="rId11"/>
  </sheets>
  <definedNames>
    <definedName name="_xlchart.v1.0" hidden="1">'Montecarlo '!$AD$79:$AD$1078</definedName>
    <definedName name="solver_adj" localSheetId="0" hidden="1">'Leverage finale'!$C$55:$M$55</definedName>
    <definedName name="solver_adj" localSheetId="5" hidden="1">'Montecarlo '!$C$54:$H$54</definedName>
    <definedName name="solver_cvg" localSheetId="0" hidden="1">0.0001</definedName>
    <definedName name="solver_cvg" localSheetId="5" hidden="1">0.0001</definedName>
    <definedName name="solver_drv" localSheetId="0" hidden="1">1</definedName>
    <definedName name="solver_drv" localSheetId="5" hidden="1">1</definedName>
    <definedName name="solver_eng" localSheetId="0" hidden="1">1</definedName>
    <definedName name="solver_eng" localSheetId="5" hidden="1">1</definedName>
    <definedName name="solver_itr" localSheetId="0" hidden="1">2147483647</definedName>
    <definedName name="solver_itr" localSheetId="5" hidden="1">2147483647</definedName>
    <definedName name="solver_lhs1" localSheetId="0" hidden="1">'Leverage finale'!$C$54:$M$54</definedName>
    <definedName name="solver_lhs1" localSheetId="5" hidden="1">'Montecarlo '!$C$53:$H$53</definedName>
    <definedName name="solver_lin" localSheetId="0" hidden="1">2</definedName>
    <definedName name="solver_lin" localSheetId="5" hidden="1">2</definedName>
    <definedName name="solver_mip" localSheetId="0" hidden="1">2147483647</definedName>
    <definedName name="solver_mip" localSheetId="5" hidden="1">2147483647</definedName>
    <definedName name="solver_mni" localSheetId="0" hidden="1">30</definedName>
    <definedName name="solver_mni" localSheetId="5" hidden="1">30</definedName>
    <definedName name="solver_mrt" localSheetId="0" hidden="1">0.075</definedName>
    <definedName name="solver_mrt" localSheetId="5" hidden="1">0.075</definedName>
    <definedName name="solver_msl" localSheetId="0" hidden="1">2</definedName>
    <definedName name="solver_msl" localSheetId="5" hidden="1">2</definedName>
    <definedName name="solver_neg" localSheetId="0" hidden="1">1</definedName>
    <definedName name="solver_neg" localSheetId="5" hidden="1">1</definedName>
    <definedName name="solver_nod" localSheetId="0" hidden="1">2147483647</definedName>
    <definedName name="solver_nod" localSheetId="5" hidden="1">2147483647</definedName>
    <definedName name="solver_num" localSheetId="0" hidden="1">1</definedName>
    <definedName name="solver_num" localSheetId="5" hidden="1">1</definedName>
    <definedName name="solver_opt" localSheetId="0" hidden="1">'Leverage finale'!$N$57</definedName>
    <definedName name="solver_opt" localSheetId="5" hidden="1">'Montecarlo '!$Z$54</definedName>
    <definedName name="solver_pre" localSheetId="0" hidden="1">0.000001</definedName>
    <definedName name="solver_pre" localSheetId="5" hidden="1">0.000001</definedName>
    <definedName name="solver_rbv" localSheetId="0" hidden="1">1</definedName>
    <definedName name="solver_rbv" localSheetId="5" hidden="1">1</definedName>
    <definedName name="solver_rel1" localSheetId="0" hidden="1">2</definedName>
    <definedName name="solver_rel1" localSheetId="5" hidden="1">2</definedName>
    <definedName name="solver_rhs1" localSheetId="0" hidden="1">0.2</definedName>
    <definedName name="solver_rhs1" localSheetId="5" hidden="1">0.26</definedName>
    <definedName name="solver_rlx" localSheetId="0" hidden="1">2</definedName>
    <definedName name="solver_rlx" localSheetId="5" hidden="1">2</definedName>
    <definedName name="solver_rsd" localSheetId="0" hidden="1">0</definedName>
    <definedName name="solver_rsd" localSheetId="5" hidden="1">0</definedName>
    <definedName name="solver_scl" localSheetId="0" hidden="1">1</definedName>
    <definedName name="solver_scl" localSheetId="5" hidden="1">1</definedName>
    <definedName name="solver_sho" localSheetId="0" hidden="1">2</definedName>
    <definedName name="solver_sho" localSheetId="5" hidden="1">2</definedName>
    <definedName name="solver_ssz" localSheetId="0" hidden="1">100</definedName>
    <definedName name="solver_ssz" localSheetId="5" hidden="1">100</definedName>
    <definedName name="solver_tim" localSheetId="0" hidden="1">2147483647</definedName>
    <definedName name="solver_tim" localSheetId="5" hidden="1">2147483647</definedName>
    <definedName name="solver_tol" localSheetId="0" hidden="1">0.01</definedName>
    <definedName name="solver_tol" localSheetId="5" hidden="1">0.01</definedName>
    <definedName name="solver_typ" localSheetId="0" hidden="1">2</definedName>
    <definedName name="solver_typ" localSheetId="5" hidden="1">2</definedName>
    <definedName name="solver_val" localSheetId="0" hidden="1">0</definedName>
    <definedName name="solver_val" localSheetId="5" hidden="1">0</definedName>
    <definedName name="solver_ver" localSheetId="0" hidden="1">2</definedName>
    <definedName name="solver_ver" localSheetId="5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9" l="1"/>
  <c r="E5" i="9"/>
  <c r="D12" i="14"/>
  <c r="AH91" i="16"/>
  <c r="AH85" i="16"/>
  <c r="D25" i="3" l="1"/>
  <c r="B12" i="17"/>
  <c r="F3" i="17"/>
  <c r="F4" i="17"/>
  <c r="F5" i="17"/>
  <c r="F6" i="17"/>
  <c r="F7" i="17"/>
  <c r="F8" i="17"/>
  <c r="F9" i="17"/>
  <c r="G2" i="17"/>
  <c r="F2" i="17"/>
  <c r="D26" i="3"/>
  <c r="D27" i="3" s="1"/>
  <c r="D13" i="3"/>
  <c r="C10" i="17" s="1"/>
  <c r="F10" i="17" s="1"/>
  <c r="B10" i="17" s="1"/>
  <c r="B3" i="9"/>
  <c r="B5" i="9" s="1"/>
  <c r="AK91" i="16" s="1"/>
  <c r="B9" i="9"/>
  <c r="B13" i="17" l="1"/>
  <c r="G10" i="17" s="1"/>
  <c r="D15" i="3"/>
  <c r="G9" i="17" l="1"/>
  <c r="G6" i="17"/>
  <c r="G7" i="17"/>
  <c r="G8" i="17"/>
  <c r="G5" i="17"/>
  <c r="G4" i="17"/>
  <c r="G3" i="17"/>
  <c r="C63" i="14" l="1"/>
  <c r="N110" i="8" l="1"/>
  <c r="N82" i="8"/>
  <c r="N96" i="8"/>
  <c r="N152" i="8"/>
  <c r="N138" i="8"/>
  <c r="N124" i="8"/>
  <c r="E2" i="8"/>
  <c r="F2" i="8"/>
  <c r="G2" i="8"/>
  <c r="H2" i="8"/>
  <c r="I2" i="8"/>
  <c r="J2" i="8"/>
  <c r="J165" i="8" s="1"/>
  <c r="K2" i="8"/>
  <c r="L2" i="8"/>
  <c r="M2" i="8"/>
  <c r="N2" i="8"/>
  <c r="D2" i="8"/>
  <c r="D3" i="8" s="1"/>
  <c r="I3" i="8" l="1"/>
  <c r="K3" i="8"/>
  <c r="L3" i="8"/>
  <c r="M3" i="8"/>
  <c r="H3" i="8"/>
  <c r="N3" i="8"/>
  <c r="F3" i="8"/>
  <c r="J3" i="8"/>
  <c r="N165" i="8"/>
  <c r="G3" i="8"/>
  <c r="M165" i="8"/>
  <c r="L165" i="8"/>
  <c r="K165" i="8"/>
  <c r="I165" i="8"/>
  <c r="D165" i="8"/>
  <c r="AH79" i="16"/>
  <c r="AH78" i="16"/>
  <c r="AH77" i="16"/>
  <c r="AH74" i="16"/>
  <c r="AI8" i="16" s="1"/>
  <c r="H30" i="16"/>
  <c r="O25" i="16"/>
  <c r="N25" i="16"/>
  <c r="H25" i="16"/>
  <c r="H27" i="16" s="1"/>
  <c r="G25" i="16"/>
  <c r="G27" i="16" s="1"/>
  <c r="F25" i="16"/>
  <c r="F27" i="16" s="1"/>
  <c r="E25" i="16"/>
  <c r="E27" i="16" s="1"/>
  <c r="D25" i="16"/>
  <c r="D27" i="16" s="1"/>
  <c r="C25" i="16"/>
  <c r="C27" i="16" s="1"/>
  <c r="O24" i="16"/>
  <c r="N24" i="16"/>
  <c r="H24" i="16"/>
  <c r="G24" i="16"/>
  <c r="F24" i="16"/>
  <c r="E24" i="16"/>
  <c r="D24" i="16"/>
  <c r="O20" i="16"/>
  <c r="N20" i="16"/>
  <c r="H20" i="16"/>
  <c r="G20" i="16"/>
  <c r="F20" i="16"/>
  <c r="E20" i="16"/>
  <c r="D20" i="16"/>
  <c r="C20" i="16"/>
  <c r="T19" i="16"/>
  <c r="S19" i="16"/>
  <c r="R19" i="16"/>
  <c r="Q19" i="16"/>
  <c r="P19" i="16"/>
  <c r="T18" i="16"/>
  <c r="S18" i="16"/>
  <c r="R18" i="16"/>
  <c r="Q18" i="16"/>
  <c r="P18" i="16"/>
  <c r="O18" i="16"/>
  <c r="N18" i="16"/>
  <c r="H18" i="16"/>
  <c r="G18" i="16"/>
  <c r="F18" i="16"/>
  <c r="E18" i="16"/>
  <c r="D18" i="16"/>
  <c r="C18" i="16"/>
  <c r="T15" i="16"/>
  <c r="S15" i="16"/>
  <c r="R15" i="16"/>
  <c r="Q15" i="16"/>
  <c r="P15" i="16"/>
  <c r="O15" i="16"/>
  <c r="O12" i="16"/>
  <c r="N12" i="16"/>
  <c r="H12" i="16"/>
  <c r="G12" i="16"/>
  <c r="F12" i="16"/>
  <c r="E12" i="16"/>
  <c r="D12" i="16"/>
  <c r="C12" i="16"/>
  <c r="O10" i="16"/>
  <c r="O14" i="16" s="1"/>
  <c r="N10" i="16"/>
  <c r="N9" i="16" s="1"/>
  <c r="H10" i="16"/>
  <c r="G10" i="16"/>
  <c r="G9" i="16" s="1"/>
  <c r="F10" i="16"/>
  <c r="F14" i="16" s="1"/>
  <c r="F15" i="16" s="1"/>
  <c r="E10" i="16"/>
  <c r="E9" i="16" s="1"/>
  <c r="D10" i="16"/>
  <c r="D14" i="16" s="1"/>
  <c r="D15" i="16" s="1"/>
  <c r="C10" i="16"/>
  <c r="C14" i="16" s="1"/>
  <c r="C15" i="16" s="1"/>
  <c r="O8" i="16"/>
  <c r="N8" i="16"/>
  <c r="H8" i="16"/>
  <c r="G8" i="16"/>
  <c r="F8" i="16"/>
  <c r="E8" i="16"/>
  <c r="D8" i="16"/>
  <c r="C8" i="16"/>
  <c r="T7" i="16"/>
  <c r="T10" i="16" s="1"/>
  <c r="S7" i="16"/>
  <c r="S10" i="16" s="1"/>
  <c r="R7" i="16"/>
  <c r="R8" i="16" s="1"/>
  <c r="Q7" i="16"/>
  <c r="Q8" i="16" s="1"/>
  <c r="P7" i="16"/>
  <c r="P10" i="16" s="1"/>
  <c r="T5" i="16"/>
  <c r="S5" i="16"/>
  <c r="R5" i="16"/>
  <c r="Q5" i="16"/>
  <c r="P5" i="16"/>
  <c r="P21" i="16" s="1"/>
  <c r="O5" i="16"/>
  <c r="N5" i="16"/>
  <c r="H5" i="16"/>
  <c r="G5" i="16"/>
  <c r="F5" i="16"/>
  <c r="E5" i="16"/>
  <c r="D5" i="16"/>
  <c r="C65" i="14"/>
  <c r="AH75" i="16" s="1"/>
  <c r="U33" i="14"/>
  <c r="Q33" i="14"/>
  <c r="R33" i="14"/>
  <c r="S33" i="14"/>
  <c r="T33" i="14"/>
  <c r="K21" i="14"/>
  <c r="F23" i="14"/>
  <c r="G23" i="14"/>
  <c r="K24" i="14"/>
  <c r="E21" i="14"/>
  <c r="F21" i="14"/>
  <c r="G21" i="14"/>
  <c r="H21" i="14"/>
  <c r="I21" i="14"/>
  <c r="J21" i="14"/>
  <c r="D21" i="14"/>
  <c r="K18" i="14"/>
  <c r="D19" i="14"/>
  <c r="E19" i="14"/>
  <c r="F19" i="14"/>
  <c r="G19" i="14"/>
  <c r="H19" i="14"/>
  <c r="I19" i="14"/>
  <c r="J19" i="14"/>
  <c r="K19" i="14"/>
  <c r="L6" i="14"/>
  <c r="L15" i="14" s="1"/>
  <c r="K16" i="14"/>
  <c r="K12" i="14"/>
  <c r="E12" i="14"/>
  <c r="K10" i="14"/>
  <c r="K13" i="14" s="1"/>
  <c r="K14" i="14" s="1"/>
  <c r="E10" i="14"/>
  <c r="C64" i="14"/>
  <c r="AK108" i="14" s="1"/>
  <c r="E5" i="14"/>
  <c r="F5" i="14"/>
  <c r="G5" i="14"/>
  <c r="H5" i="14"/>
  <c r="I5" i="14"/>
  <c r="J5" i="14"/>
  <c r="K5" i="14"/>
  <c r="D8" i="14"/>
  <c r="E8" i="14"/>
  <c r="F8" i="14"/>
  <c r="G8" i="14"/>
  <c r="H8" i="14"/>
  <c r="I8" i="14"/>
  <c r="J8" i="14"/>
  <c r="K8" i="14"/>
  <c r="D10" i="14"/>
  <c r="D9" i="14" s="1"/>
  <c r="E9" i="14"/>
  <c r="F10" i="14"/>
  <c r="G10" i="14"/>
  <c r="G9" i="14" s="1"/>
  <c r="H10" i="14"/>
  <c r="H13" i="14" s="1"/>
  <c r="H14" i="14" s="1"/>
  <c r="I10" i="14"/>
  <c r="I9" i="14" s="1"/>
  <c r="J10" i="14"/>
  <c r="J9" i="14" s="1"/>
  <c r="F12" i="14"/>
  <c r="G12" i="14"/>
  <c r="H12" i="14"/>
  <c r="I12" i="14"/>
  <c r="J12" i="14"/>
  <c r="E13" i="14"/>
  <c r="E14" i="14" s="1"/>
  <c r="G13" i="14"/>
  <c r="G14" i="14" s="1"/>
  <c r="D16" i="14"/>
  <c r="E16" i="14"/>
  <c r="F16" i="14"/>
  <c r="G16" i="14"/>
  <c r="H16" i="14"/>
  <c r="I16" i="14"/>
  <c r="J16" i="14"/>
  <c r="D18" i="14"/>
  <c r="E18" i="14"/>
  <c r="F18" i="14"/>
  <c r="G18" i="14"/>
  <c r="H18" i="14"/>
  <c r="I18" i="14"/>
  <c r="J18" i="14"/>
  <c r="E23" i="14"/>
  <c r="H23" i="14"/>
  <c r="I23" i="14"/>
  <c r="J23" i="14"/>
  <c r="K23" i="14"/>
  <c r="D24" i="14"/>
  <c r="D26" i="14" s="1"/>
  <c r="E24" i="14"/>
  <c r="E26" i="14" s="1"/>
  <c r="F24" i="14"/>
  <c r="F26" i="14" s="1"/>
  <c r="G24" i="14"/>
  <c r="G26" i="14" s="1"/>
  <c r="H24" i="14"/>
  <c r="H26" i="14" s="1"/>
  <c r="I24" i="14"/>
  <c r="I26" i="14" s="1"/>
  <c r="J24" i="14"/>
  <c r="K26" i="14"/>
  <c r="C74" i="16" s="1"/>
  <c r="J26" i="14"/>
  <c r="B74" i="16" s="1"/>
  <c r="K28" i="14"/>
  <c r="N5" i="6"/>
  <c r="B5" i="7"/>
  <c r="C75" i="16" l="1"/>
  <c r="L22" i="14"/>
  <c r="M22" i="14" s="1"/>
  <c r="U19" i="14"/>
  <c r="L21" i="14"/>
  <c r="M21" i="14" s="1"/>
  <c r="N21" i="14" s="1"/>
  <c r="O21" i="14" s="1"/>
  <c r="P21" i="14" s="1"/>
  <c r="Q21" i="14" s="1"/>
  <c r="R21" i="14" s="1"/>
  <c r="S21" i="14" s="1"/>
  <c r="T21" i="14" s="1"/>
  <c r="U21" i="14" s="1"/>
  <c r="N22" i="14"/>
  <c r="L12" i="14"/>
  <c r="S19" i="14"/>
  <c r="O22" i="14"/>
  <c r="N23" i="14"/>
  <c r="M12" i="14"/>
  <c r="P19" i="14"/>
  <c r="J13" i="14"/>
  <c r="J14" i="14" s="1"/>
  <c r="O19" i="14"/>
  <c r="AK28" i="14"/>
  <c r="AK58" i="14"/>
  <c r="AK78" i="14"/>
  <c r="AK88" i="14"/>
  <c r="L28" i="14"/>
  <c r="M28" i="14" s="1"/>
  <c r="N28" i="14" s="1"/>
  <c r="O28" i="14" s="1"/>
  <c r="P28" i="14" s="1"/>
  <c r="Q28" i="14" s="1"/>
  <c r="AK18" i="14"/>
  <c r="AL14" i="14" s="1"/>
  <c r="AK8" i="14"/>
  <c r="AL4" i="14" s="1"/>
  <c r="AL9" i="14" s="1"/>
  <c r="AK68" i="14"/>
  <c r="AK98" i="14"/>
  <c r="AK38" i="14"/>
  <c r="AK48" i="14"/>
  <c r="C79" i="16"/>
  <c r="O79" i="16" s="1"/>
  <c r="N14" i="16"/>
  <c r="AJ4" i="16" s="1"/>
  <c r="AJ6" i="16" s="1"/>
  <c r="AJ7" i="16" s="1"/>
  <c r="AJ8" i="16" s="1"/>
  <c r="AK4" i="16" s="1"/>
  <c r="AK6" i="16" s="1"/>
  <c r="AK7" i="16" s="1"/>
  <c r="AK8" i="16" s="1"/>
  <c r="AL4" i="16" s="1"/>
  <c r="D9" i="16"/>
  <c r="T8" i="16"/>
  <c r="Q21" i="16"/>
  <c r="R21" i="16" s="1"/>
  <c r="S21" i="16" s="1"/>
  <c r="C9" i="16"/>
  <c r="T21" i="16"/>
  <c r="P8" i="16"/>
  <c r="G14" i="16"/>
  <c r="G15" i="16" s="1"/>
  <c r="P12" i="16"/>
  <c r="P11" i="16" s="1"/>
  <c r="P14" i="16" s="1"/>
  <c r="R10" i="16"/>
  <c r="S8" i="16"/>
  <c r="Q10" i="16"/>
  <c r="N27" i="16"/>
  <c r="AI18" i="16"/>
  <c r="AJ14" i="16" s="1"/>
  <c r="AI58" i="16"/>
  <c r="P23" i="16"/>
  <c r="O27" i="16"/>
  <c r="H14" i="16"/>
  <c r="H15" i="16" s="1"/>
  <c r="H9" i="16"/>
  <c r="E14" i="16"/>
  <c r="E15" i="16" s="1"/>
  <c r="AI28" i="16"/>
  <c r="F9" i="16"/>
  <c r="N15" i="16"/>
  <c r="AI38" i="16"/>
  <c r="AI48" i="16"/>
  <c r="L11" i="14"/>
  <c r="L20" i="14"/>
  <c r="L24" i="14" s="1"/>
  <c r="L26" i="14" s="1"/>
  <c r="D74" i="16" s="1"/>
  <c r="D75" i="16" s="1"/>
  <c r="M6" i="14"/>
  <c r="M15" i="14" s="1"/>
  <c r="L7" i="14"/>
  <c r="L8" i="14" s="1"/>
  <c r="L23" i="14"/>
  <c r="N19" i="14"/>
  <c r="C62" i="14"/>
  <c r="L19" i="14"/>
  <c r="L17" i="14" s="1"/>
  <c r="L18" i="14" s="1"/>
  <c r="T19" i="14"/>
  <c r="Q19" i="14"/>
  <c r="R19" i="14"/>
  <c r="D13" i="14"/>
  <c r="D14" i="14" s="1"/>
  <c r="M19" i="14"/>
  <c r="N12" i="14"/>
  <c r="I13" i="14"/>
  <c r="I14" i="14" s="1"/>
  <c r="H9" i="14"/>
  <c r="F9" i="14"/>
  <c r="F13" i="14"/>
  <c r="F14" i="14" s="1"/>
  <c r="U35" i="14" l="1"/>
  <c r="AH72" i="16"/>
  <c r="T34" i="16" s="1"/>
  <c r="P22" i="14"/>
  <c r="P23" i="14" s="1"/>
  <c r="AJ5" i="16"/>
  <c r="AJ9" i="16"/>
  <c r="AJ10" i="16" s="1"/>
  <c r="AL5" i="14"/>
  <c r="AL19" i="14"/>
  <c r="AL16" i="14"/>
  <c r="AL17" i="14" s="1"/>
  <c r="AL18" i="14" s="1"/>
  <c r="AM14" i="14" s="1"/>
  <c r="AL15" i="14"/>
  <c r="AL6" i="14"/>
  <c r="AL7" i="14" s="1"/>
  <c r="AL8" i="14" s="1"/>
  <c r="AM4" i="14" s="1"/>
  <c r="R28" i="14"/>
  <c r="AK5" i="16"/>
  <c r="AK9" i="16"/>
  <c r="AK10" i="16" s="1"/>
  <c r="AJ24" i="16"/>
  <c r="AJ29" i="16" s="1"/>
  <c r="Q12" i="16"/>
  <c r="Q11" i="16" s="1"/>
  <c r="P25" i="16"/>
  <c r="P24" i="16"/>
  <c r="Q23" i="16"/>
  <c r="AJ15" i="16"/>
  <c r="AJ16" i="16"/>
  <c r="AJ17" i="16" s="1"/>
  <c r="AJ18" i="16" s="1"/>
  <c r="AK14" i="16" s="1"/>
  <c r="AJ19" i="16"/>
  <c r="C1076" i="16"/>
  <c r="O1076" i="16" s="1"/>
  <c r="C1072" i="16"/>
  <c r="O1072" i="16" s="1"/>
  <c r="C1068" i="16"/>
  <c r="O1068" i="16" s="1"/>
  <c r="C1064" i="16"/>
  <c r="O1064" i="16" s="1"/>
  <c r="C1060" i="16"/>
  <c r="O1060" i="16" s="1"/>
  <c r="C1056" i="16"/>
  <c r="O1056" i="16" s="1"/>
  <c r="C1073" i="16"/>
  <c r="O1073" i="16" s="1"/>
  <c r="C1065" i="16"/>
  <c r="O1065" i="16" s="1"/>
  <c r="C1052" i="16"/>
  <c r="O1052" i="16" s="1"/>
  <c r="C1037" i="16"/>
  <c r="O1037" i="16" s="1"/>
  <c r="C1074" i="16"/>
  <c r="O1074" i="16" s="1"/>
  <c r="C1066" i="16"/>
  <c r="O1066" i="16" s="1"/>
  <c r="C1055" i="16"/>
  <c r="O1055" i="16" s="1"/>
  <c r="C1045" i="16"/>
  <c r="O1045" i="16" s="1"/>
  <c r="C1042" i="16"/>
  <c r="O1042" i="16" s="1"/>
  <c r="C1039" i="16"/>
  <c r="O1039" i="16" s="1"/>
  <c r="C1034" i="16"/>
  <c r="O1034" i="16" s="1"/>
  <c r="C1030" i="16"/>
  <c r="O1030" i="16" s="1"/>
  <c r="C1026" i="16"/>
  <c r="O1026" i="16" s="1"/>
  <c r="C1022" i="16"/>
  <c r="O1022" i="16" s="1"/>
  <c r="C1018" i="16"/>
  <c r="O1018" i="16" s="1"/>
  <c r="C1063" i="16"/>
  <c r="O1063" i="16" s="1"/>
  <c r="C1035" i="16"/>
  <c r="O1035" i="16" s="1"/>
  <c r="C1032" i="16"/>
  <c r="O1032" i="16" s="1"/>
  <c r="C1029" i="16"/>
  <c r="O1029" i="16" s="1"/>
  <c r="C1019" i="16"/>
  <c r="O1019" i="16" s="1"/>
  <c r="C1016" i="16"/>
  <c r="O1016" i="16" s="1"/>
  <c r="C1012" i="16"/>
  <c r="O1012" i="16" s="1"/>
  <c r="C1010" i="16"/>
  <c r="O1010" i="16" s="1"/>
  <c r="C1069" i="16"/>
  <c r="O1069" i="16" s="1"/>
  <c r="C1058" i="16"/>
  <c r="O1058" i="16" s="1"/>
  <c r="C1008" i="16"/>
  <c r="O1008" i="16" s="1"/>
  <c r="C1004" i="16"/>
  <c r="O1004" i="16" s="1"/>
  <c r="C1000" i="16"/>
  <c r="O1000" i="16" s="1"/>
  <c r="C996" i="16"/>
  <c r="O996" i="16" s="1"/>
  <c r="C992" i="16"/>
  <c r="O992" i="16" s="1"/>
  <c r="C1078" i="16"/>
  <c r="O1078" i="16" s="1"/>
  <c r="C1071" i="16"/>
  <c r="O1071" i="16" s="1"/>
  <c r="C1067" i="16"/>
  <c r="O1067" i="16" s="1"/>
  <c r="C1041" i="16"/>
  <c r="O1041" i="16" s="1"/>
  <c r="C1031" i="16"/>
  <c r="O1031" i="16" s="1"/>
  <c r="C1028" i="16"/>
  <c r="O1028" i="16" s="1"/>
  <c r="C1025" i="16"/>
  <c r="O1025" i="16" s="1"/>
  <c r="C1070" i="16"/>
  <c r="O1070" i="16" s="1"/>
  <c r="C1011" i="16"/>
  <c r="O1011" i="16" s="1"/>
  <c r="C1009" i="16"/>
  <c r="O1009" i="16" s="1"/>
  <c r="C1077" i="16"/>
  <c r="O1077" i="16" s="1"/>
  <c r="C1015" i="16"/>
  <c r="O1015" i="16" s="1"/>
  <c r="C1013" i="16"/>
  <c r="O1013" i="16" s="1"/>
  <c r="C1007" i="16"/>
  <c r="O1007" i="16" s="1"/>
  <c r="C1006" i="16"/>
  <c r="O1006" i="16" s="1"/>
  <c r="C1005" i="16"/>
  <c r="O1005" i="16" s="1"/>
  <c r="C993" i="16"/>
  <c r="O993" i="16" s="1"/>
  <c r="C990" i="16"/>
  <c r="O990" i="16" s="1"/>
  <c r="C964" i="16"/>
  <c r="O964" i="16" s="1"/>
  <c r="C1062" i="16"/>
  <c r="O1062" i="16" s="1"/>
  <c r="C1059" i="16"/>
  <c r="O1059" i="16" s="1"/>
  <c r="C1033" i="16"/>
  <c r="O1033" i="16" s="1"/>
  <c r="C1017" i="16"/>
  <c r="O1017" i="16" s="1"/>
  <c r="C1001" i="16"/>
  <c r="O1001" i="16" s="1"/>
  <c r="C999" i="16"/>
  <c r="O999" i="16" s="1"/>
  <c r="C998" i="16"/>
  <c r="O998" i="16" s="1"/>
  <c r="C997" i="16"/>
  <c r="O997" i="16" s="1"/>
  <c r="C995" i="16"/>
  <c r="O995" i="16" s="1"/>
  <c r="C994" i="16"/>
  <c r="O994" i="16" s="1"/>
  <c r="C991" i="16"/>
  <c r="O991" i="16" s="1"/>
  <c r="C988" i="16"/>
  <c r="O988" i="16" s="1"/>
  <c r="C987" i="16"/>
  <c r="O987" i="16" s="1"/>
  <c r="C980" i="16"/>
  <c r="O980" i="16" s="1"/>
  <c r="C979" i="16"/>
  <c r="O979" i="16" s="1"/>
  <c r="C972" i="16"/>
  <c r="O972" i="16" s="1"/>
  <c r="C971" i="16"/>
  <c r="O971" i="16" s="1"/>
  <c r="C961" i="16"/>
  <c r="O961" i="16" s="1"/>
  <c r="C959" i="16"/>
  <c r="O959" i="16" s="1"/>
  <c r="C957" i="16"/>
  <c r="O957" i="16" s="1"/>
  <c r="C955" i="16"/>
  <c r="O955" i="16" s="1"/>
  <c r="C953" i="16"/>
  <c r="O953" i="16" s="1"/>
  <c r="C951" i="16"/>
  <c r="O951" i="16" s="1"/>
  <c r="C949" i="16"/>
  <c r="O949" i="16" s="1"/>
  <c r="C947" i="16"/>
  <c r="O947" i="16" s="1"/>
  <c r="C945" i="16"/>
  <c r="O945" i="16" s="1"/>
  <c r="C943" i="16"/>
  <c r="O943" i="16" s="1"/>
  <c r="C941" i="16"/>
  <c r="O941" i="16" s="1"/>
  <c r="C939" i="16"/>
  <c r="O939" i="16" s="1"/>
  <c r="C937" i="16"/>
  <c r="O937" i="16" s="1"/>
  <c r="C935" i="16"/>
  <c r="O935" i="16" s="1"/>
  <c r="C933" i="16"/>
  <c r="O933" i="16" s="1"/>
  <c r="C931" i="16"/>
  <c r="O931" i="16" s="1"/>
  <c r="C929" i="16"/>
  <c r="O929" i="16" s="1"/>
  <c r="C1057" i="16"/>
  <c r="O1057" i="16" s="1"/>
  <c r="C1047" i="16"/>
  <c r="O1047" i="16" s="1"/>
  <c r="C1044" i="16"/>
  <c r="O1044" i="16" s="1"/>
  <c r="C1038" i="16"/>
  <c r="O1038" i="16" s="1"/>
  <c r="C1024" i="16"/>
  <c r="O1024" i="16" s="1"/>
  <c r="C989" i="16"/>
  <c r="O989" i="16" s="1"/>
  <c r="C986" i="16"/>
  <c r="O986" i="16" s="1"/>
  <c r="C984" i="16"/>
  <c r="O984" i="16" s="1"/>
  <c r="C982" i="16"/>
  <c r="O982" i="16" s="1"/>
  <c r="C963" i="16"/>
  <c r="O963" i="16" s="1"/>
  <c r="C952" i="16"/>
  <c r="O952" i="16" s="1"/>
  <c r="C936" i="16"/>
  <c r="O936" i="16" s="1"/>
  <c r="C916" i="16"/>
  <c r="O916" i="16" s="1"/>
  <c r="C914" i="16"/>
  <c r="O914" i="16" s="1"/>
  <c r="C905" i="16"/>
  <c r="O905" i="16" s="1"/>
  <c r="C901" i="16"/>
  <c r="O901" i="16" s="1"/>
  <c r="C897" i="16"/>
  <c r="O897" i="16" s="1"/>
  <c r="C893" i="16"/>
  <c r="O893" i="16" s="1"/>
  <c r="C889" i="16"/>
  <c r="O889" i="16" s="1"/>
  <c r="C885" i="16"/>
  <c r="O885" i="16" s="1"/>
  <c r="C881" i="16"/>
  <c r="O881" i="16" s="1"/>
  <c r="C877" i="16"/>
  <c r="O877" i="16" s="1"/>
  <c r="C873" i="16"/>
  <c r="O873" i="16" s="1"/>
  <c r="C869" i="16"/>
  <c r="O869" i="16" s="1"/>
  <c r="C865" i="16"/>
  <c r="O865" i="16" s="1"/>
  <c r="C861" i="16"/>
  <c r="O861" i="16" s="1"/>
  <c r="C857" i="16"/>
  <c r="O857" i="16" s="1"/>
  <c r="C853" i="16"/>
  <c r="O853" i="16" s="1"/>
  <c r="C849" i="16"/>
  <c r="O849" i="16" s="1"/>
  <c r="C845" i="16"/>
  <c r="O845" i="16" s="1"/>
  <c r="C841" i="16"/>
  <c r="O841" i="16" s="1"/>
  <c r="C837" i="16"/>
  <c r="O837" i="16" s="1"/>
  <c r="C833" i="16"/>
  <c r="O833" i="16" s="1"/>
  <c r="C829" i="16"/>
  <c r="O829" i="16" s="1"/>
  <c r="C825" i="16"/>
  <c r="O825" i="16" s="1"/>
  <c r="C821" i="16"/>
  <c r="O821" i="16" s="1"/>
  <c r="C1075" i="16"/>
  <c r="O1075" i="16" s="1"/>
  <c r="C1053" i="16"/>
  <c r="O1053" i="16" s="1"/>
  <c r="C1050" i="16"/>
  <c r="O1050" i="16" s="1"/>
  <c r="C962" i="16"/>
  <c r="O962" i="16" s="1"/>
  <c r="C958" i="16"/>
  <c r="O958" i="16" s="1"/>
  <c r="C942" i="16"/>
  <c r="O942" i="16" s="1"/>
  <c r="C927" i="16"/>
  <c r="O927" i="16" s="1"/>
  <c r="C912" i="16"/>
  <c r="O912" i="16" s="1"/>
  <c r="C910" i="16"/>
  <c r="O910" i="16" s="1"/>
  <c r="C1003" i="16"/>
  <c r="O1003" i="16" s="1"/>
  <c r="C1061" i="16"/>
  <c r="O1061" i="16" s="1"/>
  <c r="C1054" i="16"/>
  <c r="O1054" i="16" s="1"/>
  <c r="C1036" i="16"/>
  <c r="O1036" i="16" s="1"/>
  <c r="C1014" i="16"/>
  <c r="O1014" i="16" s="1"/>
  <c r="C1002" i="16"/>
  <c r="O1002" i="16" s="1"/>
  <c r="C985" i="16"/>
  <c r="O985" i="16" s="1"/>
  <c r="C983" i="16"/>
  <c r="O983" i="16" s="1"/>
  <c r="C981" i="16"/>
  <c r="O981" i="16" s="1"/>
  <c r="C978" i="16"/>
  <c r="O978" i="16" s="1"/>
  <c r="C976" i="16"/>
  <c r="O976" i="16" s="1"/>
  <c r="C974" i="16"/>
  <c r="O974" i="16" s="1"/>
  <c r="C1049" i="16"/>
  <c r="O1049" i="16" s="1"/>
  <c r="C1043" i="16"/>
  <c r="O1043" i="16" s="1"/>
  <c r="C1023" i="16"/>
  <c r="O1023" i="16" s="1"/>
  <c r="C924" i="16"/>
  <c r="O924" i="16" s="1"/>
  <c r="C923" i="16"/>
  <c r="O923" i="16" s="1"/>
  <c r="C917" i="16"/>
  <c r="O917" i="16" s="1"/>
  <c r="C892" i="16"/>
  <c r="O892" i="16" s="1"/>
  <c r="C890" i="16"/>
  <c r="O890" i="16" s="1"/>
  <c r="C875" i="16"/>
  <c r="O875" i="16" s="1"/>
  <c r="C860" i="16"/>
  <c r="O860" i="16" s="1"/>
  <c r="C858" i="16"/>
  <c r="O858" i="16" s="1"/>
  <c r="C843" i="16"/>
  <c r="O843" i="16" s="1"/>
  <c r="C828" i="16"/>
  <c r="O828" i="16" s="1"/>
  <c r="C826" i="16"/>
  <c r="O826" i="16" s="1"/>
  <c r="C816" i="16"/>
  <c r="O816" i="16" s="1"/>
  <c r="C812" i="16"/>
  <c r="O812" i="16" s="1"/>
  <c r="C808" i="16"/>
  <c r="O808" i="16" s="1"/>
  <c r="C804" i="16"/>
  <c r="O804" i="16" s="1"/>
  <c r="C800" i="16"/>
  <c r="O800" i="16" s="1"/>
  <c r="C796" i="16"/>
  <c r="O796" i="16" s="1"/>
  <c r="C792" i="16"/>
  <c r="O792" i="16" s="1"/>
  <c r="C788" i="16"/>
  <c r="O788" i="16" s="1"/>
  <c r="C784" i="16"/>
  <c r="O784" i="16" s="1"/>
  <c r="C780" i="16"/>
  <c r="O780" i="16" s="1"/>
  <c r="C903" i="16"/>
  <c r="O903" i="16" s="1"/>
  <c r="C888" i="16"/>
  <c r="O888" i="16" s="1"/>
  <c r="C886" i="16"/>
  <c r="O886" i="16" s="1"/>
  <c r="C950" i="16"/>
  <c r="O950" i="16" s="1"/>
  <c r="C932" i="16"/>
  <c r="O932" i="16" s="1"/>
  <c r="C922" i="16"/>
  <c r="O922" i="16" s="1"/>
  <c r="C915" i="16"/>
  <c r="O915" i="16" s="1"/>
  <c r="C909" i="16"/>
  <c r="O909" i="16" s="1"/>
  <c r="C908" i="16"/>
  <c r="O908" i="16" s="1"/>
  <c r="C1020" i="16"/>
  <c r="O1020" i="16" s="1"/>
  <c r="C969" i="16"/>
  <c r="O969" i="16" s="1"/>
  <c r="C967" i="16"/>
  <c r="O967" i="16" s="1"/>
  <c r="C965" i="16"/>
  <c r="O965" i="16" s="1"/>
  <c r="C925" i="16"/>
  <c r="O925" i="16" s="1"/>
  <c r="C968" i="16"/>
  <c r="O968" i="16" s="1"/>
  <c r="C938" i="16"/>
  <c r="O938" i="16" s="1"/>
  <c r="C934" i="16"/>
  <c r="O934" i="16" s="1"/>
  <c r="C930" i="16"/>
  <c r="O930" i="16" s="1"/>
  <c r="C928" i="16"/>
  <c r="O928" i="16" s="1"/>
  <c r="C921" i="16"/>
  <c r="O921" i="16" s="1"/>
  <c r="C894" i="16"/>
  <c r="O894" i="16" s="1"/>
  <c r="C887" i="16"/>
  <c r="O887" i="16" s="1"/>
  <c r="C880" i="16"/>
  <c r="O880" i="16" s="1"/>
  <c r="C868" i="16"/>
  <c r="O868" i="16" s="1"/>
  <c r="C862" i="16"/>
  <c r="O862" i="16" s="1"/>
  <c r="C859" i="16"/>
  <c r="O859" i="16" s="1"/>
  <c r="C856" i="16"/>
  <c r="O856" i="16" s="1"/>
  <c r="C850" i="16"/>
  <c r="O850" i="16" s="1"/>
  <c r="C807" i="16"/>
  <c r="O807" i="16" s="1"/>
  <c r="C805" i="16"/>
  <c r="O805" i="16" s="1"/>
  <c r="C790" i="16"/>
  <c r="O790" i="16" s="1"/>
  <c r="C1040" i="16"/>
  <c r="O1040" i="16" s="1"/>
  <c r="C1021" i="16"/>
  <c r="O1021" i="16" s="1"/>
  <c r="C954" i="16"/>
  <c r="O954" i="16" s="1"/>
  <c r="C948" i="16"/>
  <c r="O948" i="16" s="1"/>
  <c r="C944" i="16"/>
  <c r="O944" i="16" s="1"/>
  <c r="C940" i="16"/>
  <c r="O940" i="16" s="1"/>
  <c r="C906" i="16"/>
  <c r="O906" i="16" s="1"/>
  <c r="C900" i="16"/>
  <c r="O900" i="16" s="1"/>
  <c r="C899" i="16"/>
  <c r="O899" i="16" s="1"/>
  <c r="C960" i="16"/>
  <c r="O960" i="16" s="1"/>
  <c r="C946" i="16"/>
  <c r="O946" i="16" s="1"/>
  <c r="C926" i="16"/>
  <c r="O926" i="16" s="1"/>
  <c r="C919" i="16"/>
  <c r="O919" i="16" s="1"/>
  <c r="C879" i="16"/>
  <c r="O879" i="16" s="1"/>
  <c r="C878" i="16"/>
  <c r="O878" i="16" s="1"/>
  <c r="C870" i="16"/>
  <c r="O870" i="16" s="1"/>
  <c r="C867" i="16"/>
  <c r="O867" i="16" s="1"/>
  <c r="C1051" i="16"/>
  <c r="O1051" i="16" s="1"/>
  <c r="C975" i="16"/>
  <c r="O975" i="16" s="1"/>
  <c r="C907" i="16"/>
  <c r="O907" i="16" s="1"/>
  <c r="C898" i="16"/>
  <c r="O898" i="16" s="1"/>
  <c r="C891" i="16"/>
  <c r="O891" i="16" s="1"/>
  <c r="C884" i="16"/>
  <c r="O884" i="16" s="1"/>
  <c r="C1048" i="16"/>
  <c r="O1048" i="16" s="1"/>
  <c r="C1027" i="16"/>
  <c r="O1027" i="16" s="1"/>
  <c r="C970" i="16"/>
  <c r="O970" i="16" s="1"/>
  <c r="C966" i="16"/>
  <c r="O966" i="16" s="1"/>
  <c r="C956" i="16"/>
  <c r="O956" i="16" s="1"/>
  <c r="C904" i="16"/>
  <c r="O904" i="16" s="1"/>
  <c r="C883" i="16"/>
  <c r="O883" i="16" s="1"/>
  <c r="C882" i="16"/>
  <c r="O882" i="16" s="1"/>
  <c r="C876" i="16"/>
  <c r="O876" i="16" s="1"/>
  <c r="C872" i="16"/>
  <c r="O872" i="16" s="1"/>
  <c r="C1046" i="16"/>
  <c r="O1046" i="16" s="1"/>
  <c r="C920" i="16"/>
  <c r="O920" i="16" s="1"/>
  <c r="C913" i="16"/>
  <c r="O913" i="16" s="1"/>
  <c r="C902" i="16"/>
  <c r="O902" i="16" s="1"/>
  <c r="C896" i="16"/>
  <c r="O896" i="16" s="1"/>
  <c r="C895" i="16"/>
  <c r="O895" i="16" s="1"/>
  <c r="C977" i="16"/>
  <c r="O977" i="16" s="1"/>
  <c r="C973" i="16"/>
  <c r="O973" i="16" s="1"/>
  <c r="C918" i="16"/>
  <c r="O918" i="16" s="1"/>
  <c r="C911" i="16"/>
  <c r="O911" i="16" s="1"/>
  <c r="C874" i="16"/>
  <c r="O874" i="16" s="1"/>
  <c r="C871" i="16"/>
  <c r="O871" i="16" s="1"/>
  <c r="C823" i="16"/>
  <c r="O823" i="16" s="1"/>
  <c r="C818" i="16"/>
  <c r="O818" i="16" s="1"/>
  <c r="C783" i="16"/>
  <c r="O783" i="16" s="1"/>
  <c r="C768" i="16"/>
  <c r="O768" i="16" s="1"/>
  <c r="C766" i="16"/>
  <c r="O766" i="16" s="1"/>
  <c r="C751" i="16"/>
  <c r="O751" i="16" s="1"/>
  <c r="C749" i="16"/>
  <c r="O749" i="16" s="1"/>
  <c r="C736" i="16"/>
  <c r="O736" i="16" s="1"/>
  <c r="C734" i="16"/>
  <c r="O734" i="16" s="1"/>
  <c r="C719" i="16"/>
  <c r="O719" i="16" s="1"/>
  <c r="C717" i="16"/>
  <c r="O717" i="16" s="1"/>
  <c r="C704" i="16"/>
  <c r="O704" i="16" s="1"/>
  <c r="C840" i="16"/>
  <c r="O840" i="16" s="1"/>
  <c r="C834" i="16"/>
  <c r="O834" i="16" s="1"/>
  <c r="C822" i="16"/>
  <c r="O822" i="16" s="1"/>
  <c r="C815" i="16"/>
  <c r="O815" i="16" s="1"/>
  <c r="C809" i="16"/>
  <c r="O809" i="16" s="1"/>
  <c r="C806" i="16"/>
  <c r="O806" i="16" s="1"/>
  <c r="C803" i="16"/>
  <c r="O803" i="16" s="1"/>
  <c r="C797" i="16"/>
  <c r="O797" i="16" s="1"/>
  <c r="C777" i="16"/>
  <c r="O777" i="16" s="1"/>
  <c r="C764" i="16"/>
  <c r="O764" i="16" s="1"/>
  <c r="C762" i="16"/>
  <c r="O762" i="16" s="1"/>
  <c r="C747" i="16"/>
  <c r="O747" i="16" s="1"/>
  <c r="C745" i="16"/>
  <c r="O745" i="16" s="1"/>
  <c r="C732" i="16"/>
  <c r="O732" i="16" s="1"/>
  <c r="C730" i="16"/>
  <c r="O730" i="16" s="1"/>
  <c r="C715" i="16"/>
  <c r="O715" i="16" s="1"/>
  <c r="C713" i="16"/>
  <c r="O713" i="16" s="1"/>
  <c r="C863" i="16"/>
  <c r="O863" i="16" s="1"/>
  <c r="C839" i="16"/>
  <c r="O839" i="16" s="1"/>
  <c r="C794" i="16"/>
  <c r="O794" i="16" s="1"/>
  <c r="C791" i="16"/>
  <c r="O791" i="16" s="1"/>
  <c r="C785" i="16"/>
  <c r="O785" i="16" s="1"/>
  <c r="C782" i="16"/>
  <c r="O782" i="16" s="1"/>
  <c r="C775" i="16"/>
  <c r="O775" i="16" s="1"/>
  <c r="C773" i="16"/>
  <c r="O773" i="16" s="1"/>
  <c r="C760" i="16"/>
  <c r="O760" i="16" s="1"/>
  <c r="C758" i="16"/>
  <c r="O758" i="16" s="1"/>
  <c r="C743" i="16"/>
  <c r="O743" i="16" s="1"/>
  <c r="C741" i="16"/>
  <c r="O741" i="16" s="1"/>
  <c r="C866" i="16"/>
  <c r="O866" i="16" s="1"/>
  <c r="C836" i="16"/>
  <c r="O836" i="16" s="1"/>
  <c r="C835" i="16"/>
  <c r="O835" i="16" s="1"/>
  <c r="C830" i="16"/>
  <c r="O830" i="16" s="1"/>
  <c r="C824" i="16"/>
  <c r="O824" i="16" s="1"/>
  <c r="C798" i="16"/>
  <c r="O798" i="16" s="1"/>
  <c r="C795" i="16"/>
  <c r="O795" i="16" s="1"/>
  <c r="C789" i="16"/>
  <c r="O789" i="16" s="1"/>
  <c r="C786" i="16"/>
  <c r="O786" i="16" s="1"/>
  <c r="C854" i="16"/>
  <c r="O854" i="16" s="1"/>
  <c r="C852" i="16"/>
  <c r="O852" i="16" s="1"/>
  <c r="C846" i="16"/>
  <c r="O846" i="16" s="1"/>
  <c r="C827" i="16"/>
  <c r="O827" i="16" s="1"/>
  <c r="C817" i="16"/>
  <c r="O817" i="16" s="1"/>
  <c r="C814" i="16"/>
  <c r="O814" i="16" s="1"/>
  <c r="C774" i="16"/>
  <c r="O774" i="16" s="1"/>
  <c r="C772" i="16"/>
  <c r="O772" i="16" s="1"/>
  <c r="C754" i="16"/>
  <c r="O754" i="16" s="1"/>
  <c r="C752" i="16"/>
  <c r="O752" i="16" s="1"/>
  <c r="C729" i="16"/>
  <c r="O729" i="16" s="1"/>
  <c r="C723" i="16"/>
  <c r="O723" i="16" s="1"/>
  <c r="C722" i="16"/>
  <c r="O722" i="16" s="1"/>
  <c r="C716" i="16"/>
  <c r="O716" i="16" s="1"/>
  <c r="C710" i="16"/>
  <c r="O710" i="16" s="1"/>
  <c r="C707" i="16"/>
  <c r="O707" i="16" s="1"/>
  <c r="C848" i="16"/>
  <c r="O848" i="16" s="1"/>
  <c r="C844" i="16"/>
  <c r="O844" i="16" s="1"/>
  <c r="C832" i="16"/>
  <c r="O832" i="16" s="1"/>
  <c r="C820" i="16"/>
  <c r="O820" i="16" s="1"/>
  <c r="C811" i="16"/>
  <c r="O811" i="16" s="1"/>
  <c r="C802" i="16"/>
  <c r="O802" i="16" s="1"/>
  <c r="C799" i="16"/>
  <c r="O799" i="16" s="1"/>
  <c r="C793" i="16"/>
  <c r="O793" i="16" s="1"/>
  <c r="C778" i="16"/>
  <c r="O778" i="16" s="1"/>
  <c r="C776" i="16"/>
  <c r="O776" i="16" s="1"/>
  <c r="C756" i="16"/>
  <c r="O756" i="16" s="1"/>
  <c r="C753" i="16"/>
  <c r="O753" i="16" s="1"/>
  <c r="C735" i="16"/>
  <c r="O735" i="16" s="1"/>
  <c r="C728" i="16"/>
  <c r="O728" i="16" s="1"/>
  <c r="C699" i="16"/>
  <c r="O699" i="16" s="1"/>
  <c r="C695" i="16"/>
  <c r="O695" i="16" s="1"/>
  <c r="C691" i="16"/>
  <c r="O691" i="16" s="1"/>
  <c r="C687" i="16"/>
  <c r="O687" i="16" s="1"/>
  <c r="C683" i="16"/>
  <c r="O683" i="16" s="1"/>
  <c r="C787" i="16"/>
  <c r="O787" i="16" s="1"/>
  <c r="C779" i="16"/>
  <c r="O779" i="16" s="1"/>
  <c r="C757" i="16"/>
  <c r="O757" i="16" s="1"/>
  <c r="C755" i="16"/>
  <c r="O755" i="16" s="1"/>
  <c r="C721" i="16"/>
  <c r="O721" i="16" s="1"/>
  <c r="C714" i="16"/>
  <c r="O714" i="16" s="1"/>
  <c r="C709" i="16"/>
  <c r="O709" i="16" s="1"/>
  <c r="C819" i="16"/>
  <c r="O819" i="16" s="1"/>
  <c r="C813" i="16"/>
  <c r="O813" i="16" s="1"/>
  <c r="C810" i="16"/>
  <c r="O810" i="16" s="1"/>
  <c r="C801" i="16"/>
  <c r="O801" i="16" s="1"/>
  <c r="C770" i="16"/>
  <c r="O770" i="16" s="1"/>
  <c r="C750" i="16"/>
  <c r="O750" i="16" s="1"/>
  <c r="C748" i="16"/>
  <c r="O748" i="16" s="1"/>
  <c r="C702" i="16"/>
  <c r="O702" i="16" s="1"/>
  <c r="C698" i="16"/>
  <c r="O698" i="16" s="1"/>
  <c r="C694" i="16"/>
  <c r="O694" i="16" s="1"/>
  <c r="C690" i="16"/>
  <c r="O690" i="16" s="1"/>
  <c r="C686" i="16"/>
  <c r="O686" i="16" s="1"/>
  <c r="C842" i="16"/>
  <c r="O842" i="16" s="1"/>
  <c r="C761" i="16"/>
  <c r="O761" i="16" s="1"/>
  <c r="C759" i="16"/>
  <c r="O759" i="16" s="1"/>
  <c r="C733" i="16"/>
  <c r="O733" i="16" s="1"/>
  <c r="C726" i="16"/>
  <c r="O726" i="16" s="1"/>
  <c r="C706" i="16"/>
  <c r="O706" i="16" s="1"/>
  <c r="C703" i="16"/>
  <c r="O703" i="16" s="1"/>
  <c r="C696" i="16"/>
  <c r="O696" i="16" s="1"/>
  <c r="C688" i="16"/>
  <c r="O688" i="16" s="1"/>
  <c r="C673" i="16"/>
  <c r="O673" i="16" s="1"/>
  <c r="C671" i="16"/>
  <c r="O671" i="16" s="1"/>
  <c r="C669" i="16"/>
  <c r="O669" i="16" s="1"/>
  <c r="C667" i="16"/>
  <c r="O667" i="16" s="1"/>
  <c r="C665" i="16"/>
  <c r="O665" i="16" s="1"/>
  <c r="C663" i="16"/>
  <c r="O663" i="16" s="1"/>
  <c r="C661" i="16"/>
  <c r="O661" i="16" s="1"/>
  <c r="C659" i="16"/>
  <c r="O659" i="16" s="1"/>
  <c r="C656" i="16"/>
  <c r="O656" i="16" s="1"/>
  <c r="C652" i="16"/>
  <c r="O652" i="16" s="1"/>
  <c r="C648" i="16"/>
  <c r="O648" i="16" s="1"/>
  <c r="C644" i="16"/>
  <c r="O644" i="16" s="1"/>
  <c r="C640" i="16"/>
  <c r="O640" i="16" s="1"/>
  <c r="C636" i="16"/>
  <c r="O636" i="16" s="1"/>
  <c r="C632" i="16"/>
  <c r="O632" i="16" s="1"/>
  <c r="C628" i="16"/>
  <c r="O628" i="16" s="1"/>
  <c r="C624" i="16"/>
  <c r="O624" i="16" s="1"/>
  <c r="C620" i="16"/>
  <c r="O620" i="16" s="1"/>
  <c r="C616" i="16"/>
  <c r="O616" i="16" s="1"/>
  <c r="C612" i="16"/>
  <c r="O612" i="16" s="1"/>
  <c r="C608" i="16"/>
  <c r="O608" i="16" s="1"/>
  <c r="C604" i="16"/>
  <c r="O604" i="16" s="1"/>
  <c r="C600" i="16"/>
  <c r="O600" i="16" s="1"/>
  <c r="C596" i="16"/>
  <c r="O596" i="16" s="1"/>
  <c r="C592" i="16"/>
  <c r="O592" i="16" s="1"/>
  <c r="C588" i="16"/>
  <c r="O588" i="16" s="1"/>
  <c r="C584" i="16"/>
  <c r="O584" i="16" s="1"/>
  <c r="C580" i="16"/>
  <c r="O580" i="16" s="1"/>
  <c r="C576" i="16"/>
  <c r="O576" i="16" s="1"/>
  <c r="C572" i="16"/>
  <c r="O572" i="16" s="1"/>
  <c r="C568" i="16"/>
  <c r="O568" i="16" s="1"/>
  <c r="C564" i="16"/>
  <c r="O564" i="16" s="1"/>
  <c r="C560" i="16"/>
  <c r="O560" i="16" s="1"/>
  <c r="C556" i="16"/>
  <c r="O556" i="16" s="1"/>
  <c r="C552" i="16"/>
  <c r="O552" i="16" s="1"/>
  <c r="C548" i="16"/>
  <c r="O548" i="16" s="1"/>
  <c r="C544" i="16"/>
  <c r="O544" i="16" s="1"/>
  <c r="C540" i="16"/>
  <c r="O540" i="16" s="1"/>
  <c r="C536" i="16"/>
  <c r="O536" i="16" s="1"/>
  <c r="C532" i="16"/>
  <c r="O532" i="16" s="1"/>
  <c r="C528" i="16"/>
  <c r="O528" i="16" s="1"/>
  <c r="C524" i="16"/>
  <c r="O524" i="16" s="1"/>
  <c r="C520" i="16"/>
  <c r="O520" i="16" s="1"/>
  <c r="C516" i="16"/>
  <c r="O516" i="16" s="1"/>
  <c r="C512" i="16"/>
  <c r="O512" i="16" s="1"/>
  <c r="C508" i="16"/>
  <c r="O508" i="16" s="1"/>
  <c r="C504" i="16"/>
  <c r="O504" i="16" s="1"/>
  <c r="C500" i="16"/>
  <c r="O500" i="16" s="1"/>
  <c r="C496" i="16"/>
  <c r="O496" i="16" s="1"/>
  <c r="C492" i="16"/>
  <c r="O492" i="16" s="1"/>
  <c r="C488" i="16"/>
  <c r="O488" i="16" s="1"/>
  <c r="C484" i="16"/>
  <c r="O484" i="16" s="1"/>
  <c r="C480" i="16"/>
  <c r="O480" i="16" s="1"/>
  <c r="C476" i="16"/>
  <c r="O476" i="16" s="1"/>
  <c r="C472" i="16"/>
  <c r="O472" i="16" s="1"/>
  <c r="C468" i="16"/>
  <c r="O468" i="16" s="1"/>
  <c r="C838" i="16"/>
  <c r="O838" i="16" s="1"/>
  <c r="C765" i="16"/>
  <c r="O765" i="16" s="1"/>
  <c r="C763" i="16"/>
  <c r="O763" i="16" s="1"/>
  <c r="C680" i="16"/>
  <c r="O680" i="16" s="1"/>
  <c r="C676" i="16"/>
  <c r="O676" i="16" s="1"/>
  <c r="C769" i="16"/>
  <c r="O769" i="16" s="1"/>
  <c r="C767" i="16"/>
  <c r="O767" i="16" s="1"/>
  <c r="C742" i="16"/>
  <c r="O742" i="16" s="1"/>
  <c r="C740" i="16"/>
  <c r="O740" i="16" s="1"/>
  <c r="C712" i="16"/>
  <c r="O712" i="16" s="1"/>
  <c r="C697" i="16"/>
  <c r="O697" i="16" s="1"/>
  <c r="C689" i="16"/>
  <c r="O689" i="16" s="1"/>
  <c r="C657" i="16"/>
  <c r="O657" i="16" s="1"/>
  <c r="C653" i="16"/>
  <c r="O653" i="16" s="1"/>
  <c r="C649" i="16"/>
  <c r="O649" i="16" s="1"/>
  <c r="C645" i="16"/>
  <c r="O645" i="16" s="1"/>
  <c r="C641" i="16"/>
  <c r="O641" i="16" s="1"/>
  <c r="C637" i="16"/>
  <c r="O637" i="16" s="1"/>
  <c r="C633" i="16"/>
  <c r="O633" i="16" s="1"/>
  <c r="C629" i="16"/>
  <c r="O629" i="16" s="1"/>
  <c r="C625" i="16"/>
  <c r="O625" i="16" s="1"/>
  <c r="C621" i="16"/>
  <c r="O621" i="16" s="1"/>
  <c r="C617" i="16"/>
  <c r="O617" i="16" s="1"/>
  <c r="C613" i="16"/>
  <c r="O613" i="16" s="1"/>
  <c r="C609" i="16"/>
  <c r="O609" i="16" s="1"/>
  <c r="C605" i="16"/>
  <c r="O605" i="16" s="1"/>
  <c r="C601" i="16"/>
  <c r="O601" i="16" s="1"/>
  <c r="C597" i="16"/>
  <c r="O597" i="16" s="1"/>
  <c r="C831" i="16"/>
  <c r="O831" i="16" s="1"/>
  <c r="C864" i="16"/>
  <c r="O864" i="16" s="1"/>
  <c r="C855" i="16"/>
  <c r="O855" i="16" s="1"/>
  <c r="C851" i="16"/>
  <c r="O851" i="16" s="1"/>
  <c r="C847" i="16"/>
  <c r="O847" i="16" s="1"/>
  <c r="C737" i="16"/>
  <c r="O737" i="16" s="1"/>
  <c r="C708" i="16"/>
  <c r="O708" i="16" s="1"/>
  <c r="C681" i="16"/>
  <c r="O681" i="16" s="1"/>
  <c r="C677" i="16"/>
  <c r="O677" i="16" s="1"/>
  <c r="C678" i="16"/>
  <c r="O678" i="16" s="1"/>
  <c r="C519" i="16"/>
  <c r="O519" i="16" s="1"/>
  <c r="C517" i="16"/>
  <c r="O517" i="16" s="1"/>
  <c r="C502" i="16"/>
  <c r="O502" i="16" s="1"/>
  <c r="C487" i="16"/>
  <c r="O487" i="16" s="1"/>
  <c r="C485" i="16"/>
  <c r="O485" i="16" s="1"/>
  <c r="C701" i="16"/>
  <c r="O701" i="16" s="1"/>
  <c r="C685" i="16"/>
  <c r="O685" i="16" s="1"/>
  <c r="C655" i="16"/>
  <c r="O655" i="16" s="1"/>
  <c r="C647" i="16"/>
  <c r="O647" i="16" s="1"/>
  <c r="C639" i="16"/>
  <c r="O639" i="16" s="1"/>
  <c r="C631" i="16"/>
  <c r="O631" i="16" s="1"/>
  <c r="C623" i="16"/>
  <c r="O623" i="16" s="1"/>
  <c r="C611" i="16"/>
  <c r="O611" i="16" s="1"/>
  <c r="C610" i="16"/>
  <c r="O610" i="16" s="1"/>
  <c r="C589" i="16"/>
  <c r="O589" i="16" s="1"/>
  <c r="C586" i="16"/>
  <c r="O586" i="16" s="1"/>
  <c r="C583" i="16"/>
  <c r="O583" i="16" s="1"/>
  <c r="C573" i="16"/>
  <c r="O573" i="16" s="1"/>
  <c r="C570" i="16"/>
  <c r="O570" i="16" s="1"/>
  <c r="C567" i="16"/>
  <c r="O567" i="16" s="1"/>
  <c r="C557" i="16"/>
  <c r="O557" i="16" s="1"/>
  <c r="C554" i="16"/>
  <c r="O554" i="16" s="1"/>
  <c r="C551" i="16"/>
  <c r="O551" i="16" s="1"/>
  <c r="C541" i="16"/>
  <c r="O541" i="16" s="1"/>
  <c r="C538" i="16"/>
  <c r="O538" i="16" s="1"/>
  <c r="C535" i="16"/>
  <c r="O535" i="16" s="1"/>
  <c r="C530" i="16"/>
  <c r="O530" i="16" s="1"/>
  <c r="C515" i="16"/>
  <c r="O515" i="16" s="1"/>
  <c r="C513" i="16"/>
  <c r="O513" i="16" s="1"/>
  <c r="C498" i="16"/>
  <c r="O498" i="16" s="1"/>
  <c r="C744" i="16"/>
  <c r="O744" i="16" s="1"/>
  <c r="C679" i="16"/>
  <c r="O679" i="16" s="1"/>
  <c r="C599" i="16"/>
  <c r="O599" i="16" s="1"/>
  <c r="C598" i="16"/>
  <c r="O598" i="16" s="1"/>
  <c r="C526" i="16"/>
  <c r="O526" i="16" s="1"/>
  <c r="C511" i="16"/>
  <c r="O511" i="16" s="1"/>
  <c r="C509" i="16"/>
  <c r="O509" i="16" s="1"/>
  <c r="C781" i="16"/>
  <c r="O781" i="16" s="1"/>
  <c r="C725" i="16"/>
  <c r="O725" i="16" s="1"/>
  <c r="C718" i="16"/>
  <c r="O718" i="16" s="1"/>
  <c r="C711" i="16"/>
  <c r="O711" i="16" s="1"/>
  <c r="C705" i="16"/>
  <c r="O705" i="16" s="1"/>
  <c r="C693" i="16"/>
  <c r="O693" i="16" s="1"/>
  <c r="C682" i="16"/>
  <c r="O682" i="16" s="1"/>
  <c r="C651" i="16"/>
  <c r="O651" i="16" s="1"/>
  <c r="C643" i="16"/>
  <c r="O643" i="16" s="1"/>
  <c r="C635" i="16"/>
  <c r="O635" i="16" s="1"/>
  <c r="C627" i="16"/>
  <c r="O627" i="16" s="1"/>
  <c r="C619" i="16"/>
  <c r="O619" i="16" s="1"/>
  <c r="C595" i="16"/>
  <c r="O595" i="16" s="1"/>
  <c r="C594" i="16"/>
  <c r="O594" i="16" s="1"/>
  <c r="C591" i="16"/>
  <c r="O591" i="16" s="1"/>
  <c r="C581" i="16"/>
  <c r="O581" i="16" s="1"/>
  <c r="C578" i="16"/>
  <c r="O578" i="16" s="1"/>
  <c r="C575" i="16"/>
  <c r="O575" i="16" s="1"/>
  <c r="C565" i="16"/>
  <c r="O565" i="16" s="1"/>
  <c r="C562" i="16"/>
  <c r="O562" i="16" s="1"/>
  <c r="C559" i="16"/>
  <c r="O559" i="16" s="1"/>
  <c r="C684" i="16"/>
  <c r="O684" i="16" s="1"/>
  <c r="C666" i="16"/>
  <c r="O666" i="16" s="1"/>
  <c r="C658" i="16"/>
  <c r="O658" i="16" s="1"/>
  <c r="C642" i="16"/>
  <c r="O642" i="16" s="1"/>
  <c r="C626" i="16"/>
  <c r="O626" i="16" s="1"/>
  <c r="C569" i="16"/>
  <c r="O569" i="16" s="1"/>
  <c r="C566" i="16"/>
  <c r="O566" i="16" s="1"/>
  <c r="C563" i="16"/>
  <c r="O563" i="16" s="1"/>
  <c r="C537" i="16"/>
  <c r="O537" i="16" s="1"/>
  <c r="C525" i="16"/>
  <c r="O525" i="16" s="1"/>
  <c r="C523" i="16"/>
  <c r="O523" i="16" s="1"/>
  <c r="C493" i="16"/>
  <c r="O493" i="16" s="1"/>
  <c r="C486" i="16"/>
  <c r="O486" i="16" s="1"/>
  <c r="C474" i="16"/>
  <c r="O474" i="16" s="1"/>
  <c r="C674" i="16"/>
  <c r="O674" i="16" s="1"/>
  <c r="C606" i="16"/>
  <c r="O606" i="16" s="1"/>
  <c r="C542" i="16"/>
  <c r="O542" i="16" s="1"/>
  <c r="C529" i="16"/>
  <c r="O529" i="16" s="1"/>
  <c r="C527" i="16"/>
  <c r="O527" i="16" s="1"/>
  <c r="C507" i="16"/>
  <c r="O507" i="16" s="1"/>
  <c r="C505" i="16"/>
  <c r="O505" i="16" s="1"/>
  <c r="C499" i="16"/>
  <c r="O499" i="16" s="1"/>
  <c r="C482" i="16"/>
  <c r="O482" i="16" s="1"/>
  <c r="C479" i="16"/>
  <c r="O479" i="16" s="1"/>
  <c r="C470" i="16"/>
  <c r="O470" i="16" s="1"/>
  <c r="C465" i="16"/>
  <c r="O465" i="16" s="1"/>
  <c r="C461" i="16"/>
  <c r="O461" i="16" s="1"/>
  <c r="C457" i="16"/>
  <c r="O457" i="16" s="1"/>
  <c r="C453" i="16"/>
  <c r="O453" i="16" s="1"/>
  <c r="C449" i="16"/>
  <c r="O449" i="16" s="1"/>
  <c r="C615" i="16"/>
  <c r="O615" i="16" s="1"/>
  <c r="C549" i="16"/>
  <c r="O549" i="16" s="1"/>
  <c r="C543" i="16"/>
  <c r="O543" i="16" s="1"/>
  <c r="C531" i="16"/>
  <c r="O531" i="16" s="1"/>
  <c r="C506" i="16"/>
  <c r="O506" i="16" s="1"/>
  <c r="C727" i="16"/>
  <c r="O727" i="16" s="1"/>
  <c r="C720" i="16"/>
  <c r="O720" i="16" s="1"/>
  <c r="C692" i="16"/>
  <c r="O692" i="16" s="1"/>
  <c r="C668" i="16"/>
  <c r="O668" i="16" s="1"/>
  <c r="C660" i="16"/>
  <c r="O660" i="16" s="1"/>
  <c r="C646" i="16"/>
  <c r="O646" i="16" s="1"/>
  <c r="C630" i="16"/>
  <c r="O630" i="16" s="1"/>
  <c r="C602" i="16"/>
  <c r="O602" i="16" s="1"/>
  <c r="C593" i="16"/>
  <c r="O593" i="16" s="1"/>
  <c r="C590" i="16"/>
  <c r="O590" i="16" s="1"/>
  <c r="C587" i="16"/>
  <c r="O587" i="16" s="1"/>
  <c r="C561" i="16"/>
  <c r="O561" i="16" s="1"/>
  <c r="C558" i="16"/>
  <c r="O558" i="16" s="1"/>
  <c r="C555" i="16"/>
  <c r="O555" i="16" s="1"/>
  <c r="C700" i="16"/>
  <c r="O700" i="16" s="1"/>
  <c r="C670" i="16"/>
  <c r="O670" i="16" s="1"/>
  <c r="C662" i="16"/>
  <c r="O662" i="16" s="1"/>
  <c r="C650" i="16"/>
  <c r="O650" i="16" s="1"/>
  <c r="C634" i="16"/>
  <c r="O634" i="16" s="1"/>
  <c r="C618" i="16"/>
  <c r="O618" i="16" s="1"/>
  <c r="C585" i="16"/>
  <c r="O585" i="16" s="1"/>
  <c r="C582" i="16"/>
  <c r="O582" i="16" s="1"/>
  <c r="C579" i="16"/>
  <c r="O579" i="16" s="1"/>
  <c r="C553" i="16"/>
  <c r="O553" i="16" s="1"/>
  <c r="C550" i="16"/>
  <c r="O550" i="16" s="1"/>
  <c r="C672" i="16"/>
  <c r="O672" i="16" s="1"/>
  <c r="C664" i="16"/>
  <c r="O664" i="16" s="1"/>
  <c r="C654" i="16"/>
  <c r="O654" i="16" s="1"/>
  <c r="C638" i="16"/>
  <c r="O638" i="16" s="1"/>
  <c r="C622" i="16"/>
  <c r="O622" i="16" s="1"/>
  <c r="C603" i="16"/>
  <c r="O603" i="16" s="1"/>
  <c r="C577" i="16"/>
  <c r="O577" i="16" s="1"/>
  <c r="C574" i="16"/>
  <c r="O574" i="16" s="1"/>
  <c r="C571" i="16"/>
  <c r="O571" i="16" s="1"/>
  <c r="C547" i="16"/>
  <c r="O547" i="16" s="1"/>
  <c r="C521" i="16"/>
  <c r="O521" i="16" s="1"/>
  <c r="C464" i="16"/>
  <c r="O464" i="16" s="1"/>
  <c r="C460" i="16"/>
  <c r="O460" i="16" s="1"/>
  <c r="C456" i="16"/>
  <c r="O456" i="16" s="1"/>
  <c r="C452" i="16"/>
  <c r="O452" i="16" s="1"/>
  <c r="C607" i="16"/>
  <c r="O607" i="16" s="1"/>
  <c r="C545" i="16"/>
  <c r="O545" i="16" s="1"/>
  <c r="C518" i="16"/>
  <c r="O518" i="16" s="1"/>
  <c r="C469" i="16"/>
  <c r="O469" i="16" s="1"/>
  <c r="C463" i="16"/>
  <c r="O463" i="16" s="1"/>
  <c r="C455" i="16"/>
  <c r="O455" i="16" s="1"/>
  <c r="C446" i="16"/>
  <c r="O446" i="16" s="1"/>
  <c r="C418" i="16"/>
  <c r="O418" i="16" s="1"/>
  <c r="C414" i="16"/>
  <c r="O414" i="16" s="1"/>
  <c r="C410" i="16"/>
  <c r="O410" i="16" s="1"/>
  <c r="C406" i="16"/>
  <c r="O406" i="16" s="1"/>
  <c r="C402" i="16"/>
  <c r="O402" i="16" s="1"/>
  <c r="C398" i="16"/>
  <c r="O398" i="16" s="1"/>
  <c r="C394" i="16"/>
  <c r="O394" i="16" s="1"/>
  <c r="C390" i="16"/>
  <c r="O390" i="16" s="1"/>
  <c r="C386" i="16"/>
  <c r="O386" i="16" s="1"/>
  <c r="C382" i="16"/>
  <c r="O382" i="16" s="1"/>
  <c r="C378" i="16"/>
  <c r="O378" i="16" s="1"/>
  <c r="C374" i="16"/>
  <c r="O374" i="16" s="1"/>
  <c r="C370" i="16"/>
  <c r="O370" i="16" s="1"/>
  <c r="C366" i="16"/>
  <c r="O366" i="16" s="1"/>
  <c r="C362" i="16"/>
  <c r="O362" i="16" s="1"/>
  <c r="C358" i="16"/>
  <c r="O358" i="16" s="1"/>
  <c r="C354" i="16"/>
  <c r="O354" i="16" s="1"/>
  <c r="C350" i="16"/>
  <c r="O350" i="16" s="1"/>
  <c r="C346" i="16"/>
  <c r="O346" i="16" s="1"/>
  <c r="C342" i="16"/>
  <c r="O342" i="16" s="1"/>
  <c r="C338" i="16"/>
  <c r="O338" i="16" s="1"/>
  <c r="C334" i="16"/>
  <c r="O334" i="16" s="1"/>
  <c r="C330" i="16"/>
  <c r="O330" i="16" s="1"/>
  <c r="C326" i="16"/>
  <c r="O326" i="16" s="1"/>
  <c r="C322" i="16"/>
  <c r="O322" i="16" s="1"/>
  <c r="C318" i="16"/>
  <c r="O318" i="16" s="1"/>
  <c r="C314" i="16"/>
  <c r="O314" i="16" s="1"/>
  <c r="C310" i="16"/>
  <c r="O310" i="16" s="1"/>
  <c r="C306" i="16"/>
  <c r="O306" i="16" s="1"/>
  <c r="C302" i="16"/>
  <c r="O302" i="16" s="1"/>
  <c r="C298" i="16"/>
  <c r="O298" i="16" s="1"/>
  <c r="C294" i="16"/>
  <c r="O294" i="16" s="1"/>
  <c r="C290" i="16"/>
  <c r="O290" i="16" s="1"/>
  <c r="C286" i="16"/>
  <c r="O286" i="16" s="1"/>
  <c r="C282" i="16"/>
  <c r="O282" i="16" s="1"/>
  <c r="C278" i="16"/>
  <c r="O278" i="16" s="1"/>
  <c r="C274" i="16"/>
  <c r="O274" i="16" s="1"/>
  <c r="C270" i="16"/>
  <c r="O270" i="16" s="1"/>
  <c r="C266" i="16"/>
  <c r="O266" i="16" s="1"/>
  <c r="C262" i="16"/>
  <c r="O262" i="16" s="1"/>
  <c r="C258" i="16"/>
  <c r="O258" i="16" s="1"/>
  <c r="C254" i="16"/>
  <c r="O254" i="16" s="1"/>
  <c r="C250" i="16"/>
  <c r="O250" i="16" s="1"/>
  <c r="C246" i="16"/>
  <c r="O246" i="16" s="1"/>
  <c r="C242" i="16"/>
  <c r="O242" i="16" s="1"/>
  <c r="C724" i="16"/>
  <c r="O724" i="16" s="1"/>
  <c r="C614" i="16"/>
  <c r="O614" i="16" s="1"/>
  <c r="C522" i="16"/>
  <c r="O522" i="16" s="1"/>
  <c r="C495" i="16"/>
  <c r="O495" i="16" s="1"/>
  <c r="C483" i="16"/>
  <c r="O483" i="16" s="1"/>
  <c r="C477" i="16"/>
  <c r="O477" i="16" s="1"/>
  <c r="C491" i="16"/>
  <c r="O491" i="16" s="1"/>
  <c r="C481" i="16"/>
  <c r="O481" i="16" s="1"/>
  <c r="C466" i="16"/>
  <c r="O466" i="16" s="1"/>
  <c r="C458" i="16"/>
  <c r="O458" i="16" s="1"/>
  <c r="C450" i="16"/>
  <c r="O450" i="16" s="1"/>
  <c r="C415" i="16"/>
  <c r="O415" i="16" s="1"/>
  <c r="C411" i="16"/>
  <c r="O411" i="16" s="1"/>
  <c r="C407" i="16"/>
  <c r="O407" i="16" s="1"/>
  <c r="C403" i="16"/>
  <c r="O403" i="16" s="1"/>
  <c r="C399" i="16"/>
  <c r="O399" i="16" s="1"/>
  <c r="C395" i="16"/>
  <c r="O395" i="16" s="1"/>
  <c r="C391" i="16"/>
  <c r="O391" i="16" s="1"/>
  <c r="C387" i="16"/>
  <c r="O387" i="16" s="1"/>
  <c r="C383" i="16"/>
  <c r="O383" i="16" s="1"/>
  <c r="C379" i="16"/>
  <c r="O379" i="16" s="1"/>
  <c r="C375" i="16"/>
  <c r="O375" i="16" s="1"/>
  <c r="C371" i="16"/>
  <c r="O371" i="16" s="1"/>
  <c r="C367" i="16"/>
  <c r="O367" i="16" s="1"/>
  <c r="C363" i="16"/>
  <c r="O363" i="16" s="1"/>
  <c r="C359" i="16"/>
  <c r="O359" i="16" s="1"/>
  <c r="C355" i="16"/>
  <c r="O355" i="16" s="1"/>
  <c r="C351" i="16"/>
  <c r="O351" i="16" s="1"/>
  <c r="C347" i="16"/>
  <c r="O347" i="16" s="1"/>
  <c r="C343" i="16"/>
  <c r="O343" i="16" s="1"/>
  <c r="C339" i="16"/>
  <c r="O339" i="16" s="1"/>
  <c r="C335" i="16"/>
  <c r="O335" i="16" s="1"/>
  <c r="C331" i="16"/>
  <c r="O331" i="16" s="1"/>
  <c r="C327" i="16"/>
  <c r="O327" i="16" s="1"/>
  <c r="C323" i="16"/>
  <c r="O323" i="16" s="1"/>
  <c r="C319" i="16"/>
  <c r="O319" i="16" s="1"/>
  <c r="C315" i="16"/>
  <c r="O315" i="16" s="1"/>
  <c r="C311" i="16"/>
  <c r="O311" i="16" s="1"/>
  <c r="C307" i="16"/>
  <c r="O307" i="16" s="1"/>
  <c r="C303" i="16"/>
  <c r="O303" i="16" s="1"/>
  <c r="C299" i="16"/>
  <c r="O299" i="16" s="1"/>
  <c r="C731" i="16"/>
  <c r="O731" i="16" s="1"/>
  <c r="C514" i="16"/>
  <c r="O514" i="16" s="1"/>
  <c r="C473" i="16"/>
  <c r="O473" i="16" s="1"/>
  <c r="C444" i="16"/>
  <c r="O444" i="16" s="1"/>
  <c r="C442" i="16"/>
  <c r="O442" i="16" s="1"/>
  <c r="C440" i="16"/>
  <c r="O440" i="16" s="1"/>
  <c r="C438" i="16"/>
  <c r="O438" i="16" s="1"/>
  <c r="C436" i="16"/>
  <c r="O436" i="16" s="1"/>
  <c r="C434" i="16"/>
  <c r="O434" i="16" s="1"/>
  <c r="C432" i="16"/>
  <c r="O432" i="16" s="1"/>
  <c r="C430" i="16"/>
  <c r="O430" i="16" s="1"/>
  <c r="C428" i="16"/>
  <c r="O428" i="16" s="1"/>
  <c r="C426" i="16"/>
  <c r="O426" i="16" s="1"/>
  <c r="C424" i="16"/>
  <c r="O424" i="16" s="1"/>
  <c r="C422" i="16"/>
  <c r="O422" i="16" s="1"/>
  <c r="C420" i="16"/>
  <c r="O420" i="16" s="1"/>
  <c r="C503" i="16"/>
  <c r="O503" i="16" s="1"/>
  <c r="C445" i="16"/>
  <c r="O445" i="16" s="1"/>
  <c r="C441" i="16"/>
  <c r="O441" i="16" s="1"/>
  <c r="C437" i="16"/>
  <c r="O437" i="16" s="1"/>
  <c r="C433" i="16"/>
  <c r="O433" i="16" s="1"/>
  <c r="C429" i="16"/>
  <c r="O429" i="16" s="1"/>
  <c r="C425" i="16"/>
  <c r="O425" i="16" s="1"/>
  <c r="C421" i="16"/>
  <c r="O421" i="16" s="1"/>
  <c r="C304" i="16"/>
  <c r="O304" i="16" s="1"/>
  <c r="C301" i="16"/>
  <c r="O301" i="16" s="1"/>
  <c r="C295" i="16"/>
  <c r="O295" i="16" s="1"/>
  <c r="C280" i="16"/>
  <c r="O280" i="16" s="1"/>
  <c r="C265" i="16"/>
  <c r="O265" i="16" s="1"/>
  <c r="C263" i="16"/>
  <c r="O263" i="16" s="1"/>
  <c r="C248" i="16"/>
  <c r="O248" i="16" s="1"/>
  <c r="C489" i="16"/>
  <c r="O489" i="16" s="1"/>
  <c r="C471" i="16"/>
  <c r="O471" i="16" s="1"/>
  <c r="C459" i="16"/>
  <c r="O459" i="16" s="1"/>
  <c r="C448" i="16"/>
  <c r="O448" i="16" s="1"/>
  <c r="C416" i="16"/>
  <c r="O416" i="16" s="1"/>
  <c r="C408" i="16"/>
  <c r="O408" i="16" s="1"/>
  <c r="C400" i="16"/>
  <c r="O400" i="16" s="1"/>
  <c r="C392" i="16"/>
  <c r="O392" i="16" s="1"/>
  <c r="C384" i="16"/>
  <c r="O384" i="16" s="1"/>
  <c r="C376" i="16"/>
  <c r="O376" i="16" s="1"/>
  <c r="C368" i="16"/>
  <c r="O368" i="16" s="1"/>
  <c r="C360" i="16"/>
  <c r="O360" i="16" s="1"/>
  <c r="C352" i="16"/>
  <c r="O352" i="16" s="1"/>
  <c r="C344" i="16"/>
  <c r="O344" i="16" s="1"/>
  <c r="C336" i="16"/>
  <c r="O336" i="16" s="1"/>
  <c r="C328" i="16"/>
  <c r="O328" i="16" s="1"/>
  <c r="C320" i="16"/>
  <c r="O320" i="16" s="1"/>
  <c r="C293" i="16"/>
  <c r="O293" i="16" s="1"/>
  <c r="C291" i="16"/>
  <c r="O291" i="16" s="1"/>
  <c r="C276" i="16"/>
  <c r="O276" i="16" s="1"/>
  <c r="C261" i="16"/>
  <c r="O261" i="16" s="1"/>
  <c r="C259" i="16"/>
  <c r="O259" i="16" s="1"/>
  <c r="C244" i="16"/>
  <c r="O244" i="16" s="1"/>
  <c r="C236" i="16"/>
  <c r="O236" i="16" s="1"/>
  <c r="C771" i="16"/>
  <c r="O771" i="16" s="1"/>
  <c r="C675" i="16"/>
  <c r="O675" i="16" s="1"/>
  <c r="C546" i="16"/>
  <c r="O546" i="16" s="1"/>
  <c r="C312" i="16"/>
  <c r="O312" i="16" s="1"/>
  <c r="C300" i="16"/>
  <c r="O300" i="16" s="1"/>
  <c r="C297" i="16"/>
  <c r="O297" i="16" s="1"/>
  <c r="C289" i="16"/>
  <c r="O289" i="16" s="1"/>
  <c r="C287" i="16"/>
  <c r="O287" i="16" s="1"/>
  <c r="C272" i="16"/>
  <c r="O272" i="16" s="1"/>
  <c r="C257" i="16"/>
  <c r="O257" i="16" s="1"/>
  <c r="C255" i="16"/>
  <c r="O255" i="16" s="1"/>
  <c r="C240" i="16"/>
  <c r="O240" i="16" s="1"/>
  <c r="C533" i="16"/>
  <c r="O533" i="16" s="1"/>
  <c r="C497" i="16"/>
  <c r="O497" i="16" s="1"/>
  <c r="C490" i="16"/>
  <c r="O490" i="16" s="1"/>
  <c r="C462" i="16"/>
  <c r="O462" i="16" s="1"/>
  <c r="C447" i="16"/>
  <c r="O447" i="16" s="1"/>
  <c r="C413" i="16"/>
  <c r="O413" i="16" s="1"/>
  <c r="C405" i="16"/>
  <c r="O405" i="16" s="1"/>
  <c r="C397" i="16"/>
  <c r="O397" i="16" s="1"/>
  <c r="C389" i="16"/>
  <c r="O389" i="16" s="1"/>
  <c r="C381" i="16"/>
  <c r="O381" i="16" s="1"/>
  <c r="C373" i="16"/>
  <c r="O373" i="16" s="1"/>
  <c r="C365" i="16"/>
  <c r="O365" i="16" s="1"/>
  <c r="C357" i="16"/>
  <c r="O357" i="16" s="1"/>
  <c r="C349" i="16"/>
  <c r="O349" i="16" s="1"/>
  <c r="C341" i="16"/>
  <c r="O341" i="16" s="1"/>
  <c r="C333" i="16"/>
  <c r="O333" i="16" s="1"/>
  <c r="C325" i="16"/>
  <c r="O325" i="16" s="1"/>
  <c r="C317" i="16"/>
  <c r="O317" i="16" s="1"/>
  <c r="C284" i="16"/>
  <c r="O284" i="16" s="1"/>
  <c r="C269" i="16"/>
  <c r="O269" i="16" s="1"/>
  <c r="C267" i="16"/>
  <c r="O267" i="16" s="1"/>
  <c r="C252" i="16"/>
  <c r="O252" i="16" s="1"/>
  <c r="C239" i="16"/>
  <c r="O239" i="16" s="1"/>
  <c r="C235" i="16"/>
  <c r="O235" i="16" s="1"/>
  <c r="C454" i="16"/>
  <c r="O454" i="16" s="1"/>
  <c r="C417" i="16"/>
  <c r="O417" i="16" s="1"/>
  <c r="C401" i="16"/>
  <c r="O401" i="16" s="1"/>
  <c r="C385" i="16"/>
  <c r="O385" i="16" s="1"/>
  <c r="C369" i="16"/>
  <c r="O369" i="16" s="1"/>
  <c r="C353" i="16"/>
  <c r="O353" i="16" s="1"/>
  <c r="C337" i="16"/>
  <c r="O337" i="16" s="1"/>
  <c r="C321" i="16"/>
  <c r="O321" i="16" s="1"/>
  <c r="C283" i="16"/>
  <c r="O283" i="16" s="1"/>
  <c r="C253" i="16"/>
  <c r="O253" i="16" s="1"/>
  <c r="C197" i="16"/>
  <c r="O197" i="16" s="1"/>
  <c r="C193" i="16"/>
  <c r="O193" i="16" s="1"/>
  <c r="C189" i="16"/>
  <c r="O189" i="16" s="1"/>
  <c r="C185" i="16"/>
  <c r="O185" i="16" s="1"/>
  <c r="C181" i="16"/>
  <c r="O181" i="16" s="1"/>
  <c r="C177" i="16"/>
  <c r="O177" i="16" s="1"/>
  <c r="C746" i="16"/>
  <c r="O746" i="16" s="1"/>
  <c r="C478" i="16"/>
  <c r="O478" i="16" s="1"/>
  <c r="C443" i="16"/>
  <c r="O443" i="16" s="1"/>
  <c r="C435" i="16"/>
  <c r="O435" i="16" s="1"/>
  <c r="C427" i="16"/>
  <c r="O427" i="16" s="1"/>
  <c r="C419" i="16"/>
  <c r="O419" i="16" s="1"/>
  <c r="C296" i="16"/>
  <c r="O296" i="16" s="1"/>
  <c r="C279" i="16"/>
  <c r="O279" i="16" s="1"/>
  <c r="C249" i="16"/>
  <c r="O249" i="16" s="1"/>
  <c r="C739" i="16"/>
  <c r="O739" i="16" s="1"/>
  <c r="C539" i="16"/>
  <c r="O539" i="16" s="1"/>
  <c r="C412" i="16"/>
  <c r="O412" i="16" s="1"/>
  <c r="C396" i="16"/>
  <c r="O396" i="16" s="1"/>
  <c r="C380" i="16"/>
  <c r="O380" i="16" s="1"/>
  <c r="C364" i="16"/>
  <c r="O364" i="16" s="1"/>
  <c r="C348" i="16"/>
  <c r="O348" i="16" s="1"/>
  <c r="C332" i="16"/>
  <c r="O332" i="16" s="1"/>
  <c r="C316" i="16"/>
  <c r="O316" i="16" s="1"/>
  <c r="C292" i="16"/>
  <c r="O292" i="16" s="1"/>
  <c r="C275" i="16"/>
  <c r="O275" i="16" s="1"/>
  <c r="C245" i="16"/>
  <c r="O245" i="16" s="1"/>
  <c r="C234" i="16"/>
  <c r="O234" i="16" s="1"/>
  <c r="C233" i="16"/>
  <c r="O233" i="16" s="1"/>
  <c r="C232" i="16"/>
  <c r="O232" i="16" s="1"/>
  <c r="C231" i="16"/>
  <c r="O231" i="16" s="1"/>
  <c r="C230" i="16"/>
  <c r="O230" i="16" s="1"/>
  <c r="C229" i="16"/>
  <c r="O229" i="16" s="1"/>
  <c r="C228" i="16"/>
  <c r="O228" i="16" s="1"/>
  <c r="C227" i="16"/>
  <c r="O227" i="16" s="1"/>
  <c r="C226" i="16"/>
  <c r="O226" i="16" s="1"/>
  <c r="C225" i="16"/>
  <c r="O225" i="16" s="1"/>
  <c r="C224" i="16"/>
  <c r="O224" i="16" s="1"/>
  <c r="C223" i="16"/>
  <c r="O223" i="16" s="1"/>
  <c r="C222" i="16"/>
  <c r="O222" i="16" s="1"/>
  <c r="C221" i="16"/>
  <c r="O221" i="16" s="1"/>
  <c r="C220" i="16"/>
  <c r="O220" i="16" s="1"/>
  <c r="C219" i="16"/>
  <c r="O219" i="16" s="1"/>
  <c r="C218" i="16"/>
  <c r="O218" i="16" s="1"/>
  <c r="C217" i="16"/>
  <c r="O217" i="16" s="1"/>
  <c r="C216" i="16"/>
  <c r="O216" i="16" s="1"/>
  <c r="C198" i="16"/>
  <c r="O198" i="16" s="1"/>
  <c r="C194" i="16"/>
  <c r="O194" i="16" s="1"/>
  <c r="C190" i="16"/>
  <c r="O190" i="16" s="1"/>
  <c r="C186" i="16"/>
  <c r="O186" i="16" s="1"/>
  <c r="C182" i="16"/>
  <c r="O182" i="16" s="1"/>
  <c r="C178" i="16"/>
  <c r="O178" i="16" s="1"/>
  <c r="C738" i="16"/>
  <c r="O738" i="16" s="1"/>
  <c r="C467" i="16"/>
  <c r="O467" i="16" s="1"/>
  <c r="C308" i="16"/>
  <c r="O308" i="16" s="1"/>
  <c r="C305" i="16"/>
  <c r="O305" i="16" s="1"/>
  <c r="C288" i="16"/>
  <c r="O288" i="16" s="1"/>
  <c r="C271" i="16"/>
  <c r="O271" i="16" s="1"/>
  <c r="C241" i="16"/>
  <c r="O241" i="16" s="1"/>
  <c r="C215" i="16"/>
  <c r="O215" i="16" s="1"/>
  <c r="C213" i="16"/>
  <c r="O213" i="16" s="1"/>
  <c r="C211" i="16"/>
  <c r="O211" i="16" s="1"/>
  <c r="C209" i="16"/>
  <c r="O209" i="16" s="1"/>
  <c r="C207" i="16"/>
  <c r="O207" i="16" s="1"/>
  <c r="C510" i="16"/>
  <c r="O510" i="16" s="1"/>
  <c r="C409" i="16"/>
  <c r="O409" i="16" s="1"/>
  <c r="C393" i="16"/>
  <c r="O393" i="16" s="1"/>
  <c r="C377" i="16"/>
  <c r="O377" i="16" s="1"/>
  <c r="C361" i="16"/>
  <c r="O361" i="16" s="1"/>
  <c r="C345" i="16"/>
  <c r="O345" i="16" s="1"/>
  <c r="C329" i="16"/>
  <c r="O329" i="16" s="1"/>
  <c r="C313" i="16"/>
  <c r="O313" i="16" s="1"/>
  <c r="C285" i="16"/>
  <c r="O285" i="16" s="1"/>
  <c r="C268" i="16"/>
  <c r="O268" i="16" s="1"/>
  <c r="C251" i="16"/>
  <c r="O251" i="16" s="1"/>
  <c r="C237" i="16"/>
  <c r="O237" i="16" s="1"/>
  <c r="C534" i="16"/>
  <c r="O534" i="16" s="1"/>
  <c r="C475" i="16"/>
  <c r="O475" i="16" s="1"/>
  <c r="C439" i="16"/>
  <c r="O439" i="16" s="1"/>
  <c r="C431" i="16"/>
  <c r="O431" i="16" s="1"/>
  <c r="C423" i="16"/>
  <c r="O423" i="16" s="1"/>
  <c r="C281" i="16"/>
  <c r="O281" i="16" s="1"/>
  <c r="C264" i="16"/>
  <c r="O264" i="16" s="1"/>
  <c r="C247" i="16"/>
  <c r="O247" i="16" s="1"/>
  <c r="C451" i="16"/>
  <c r="O451" i="16" s="1"/>
  <c r="C404" i="16"/>
  <c r="O404" i="16" s="1"/>
  <c r="C388" i="16"/>
  <c r="O388" i="16" s="1"/>
  <c r="C372" i="16"/>
  <c r="O372" i="16" s="1"/>
  <c r="C356" i="16"/>
  <c r="O356" i="16" s="1"/>
  <c r="C340" i="16"/>
  <c r="O340" i="16" s="1"/>
  <c r="C324" i="16"/>
  <c r="O324" i="16" s="1"/>
  <c r="C309" i="16"/>
  <c r="O309" i="16" s="1"/>
  <c r="C277" i="16"/>
  <c r="O277" i="16" s="1"/>
  <c r="C260" i="16"/>
  <c r="O260" i="16" s="1"/>
  <c r="C243" i="16"/>
  <c r="O243" i="16" s="1"/>
  <c r="C238" i="16"/>
  <c r="O238" i="16" s="1"/>
  <c r="C501" i="16"/>
  <c r="O501" i="16" s="1"/>
  <c r="C494" i="16"/>
  <c r="O494" i="16" s="1"/>
  <c r="C273" i="16"/>
  <c r="O273" i="16" s="1"/>
  <c r="C256" i="16"/>
  <c r="O256" i="16" s="1"/>
  <c r="C214" i="16"/>
  <c r="O214" i="16" s="1"/>
  <c r="C212" i="16"/>
  <c r="O212" i="16" s="1"/>
  <c r="C210" i="16"/>
  <c r="O210" i="16" s="1"/>
  <c r="C208" i="16"/>
  <c r="O208" i="16" s="1"/>
  <c r="C206" i="16"/>
  <c r="O206" i="16" s="1"/>
  <c r="C204" i="16"/>
  <c r="O204" i="16" s="1"/>
  <c r="C202" i="16"/>
  <c r="O202" i="16" s="1"/>
  <c r="C200" i="16"/>
  <c r="O200" i="16" s="1"/>
  <c r="C176" i="16"/>
  <c r="O176" i="16" s="1"/>
  <c r="C175" i="16"/>
  <c r="O175" i="16" s="1"/>
  <c r="C174" i="16"/>
  <c r="O174" i="16" s="1"/>
  <c r="C173" i="16"/>
  <c r="O173" i="16" s="1"/>
  <c r="C172" i="16"/>
  <c r="O172" i="16" s="1"/>
  <c r="C171" i="16"/>
  <c r="O171" i="16" s="1"/>
  <c r="C170" i="16"/>
  <c r="O170" i="16" s="1"/>
  <c r="C169" i="16"/>
  <c r="O169" i="16" s="1"/>
  <c r="C168" i="16"/>
  <c r="O168" i="16" s="1"/>
  <c r="C167" i="16"/>
  <c r="O167" i="16" s="1"/>
  <c r="C166" i="16"/>
  <c r="O166" i="16" s="1"/>
  <c r="C165" i="16"/>
  <c r="O165" i="16" s="1"/>
  <c r="C164" i="16"/>
  <c r="O164" i="16" s="1"/>
  <c r="C163" i="16"/>
  <c r="O163" i="16" s="1"/>
  <c r="C162" i="16"/>
  <c r="O162" i="16" s="1"/>
  <c r="C161" i="16"/>
  <c r="O161" i="16" s="1"/>
  <c r="C160" i="16"/>
  <c r="O160" i="16" s="1"/>
  <c r="C159" i="16"/>
  <c r="O159" i="16" s="1"/>
  <c r="C158" i="16"/>
  <c r="O158" i="16" s="1"/>
  <c r="C157" i="16"/>
  <c r="O157" i="16" s="1"/>
  <c r="C156" i="16"/>
  <c r="O156" i="16" s="1"/>
  <c r="C155" i="16"/>
  <c r="O155" i="16" s="1"/>
  <c r="C154" i="16"/>
  <c r="O154" i="16" s="1"/>
  <c r="C199" i="16"/>
  <c r="O199" i="16" s="1"/>
  <c r="C191" i="16"/>
  <c r="O191" i="16" s="1"/>
  <c r="C183" i="16"/>
  <c r="O183" i="16" s="1"/>
  <c r="C151" i="16"/>
  <c r="O151" i="16" s="1"/>
  <c r="C147" i="16"/>
  <c r="O147" i="16" s="1"/>
  <c r="C143" i="16"/>
  <c r="O143" i="16" s="1"/>
  <c r="C139" i="16"/>
  <c r="O139" i="16" s="1"/>
  <c r="C135" i="16"/>
  <c r="O135" i="16" s="1"/>
  <c r="C131" i="16"/>
  <c r="O131" i="16" s="1"/>
  <c r="C127" i="16"/>
  <c r="O127" i="16" s="1"/>
  <c r="C123" i="16"/>
  <c r="O123" i="16" s="1"/>
  <c r="C119" i="16"/>
  <c r="O119" i="16" s="1"/>
  <c r="C93" i="16"/>
  <c r="O93" i="16" s="1"/>
  <c r="C192" i="16"/>
  <c r="O192" i="16" s="1"/>
  <c r="C184" i="16"/>
  <c r="O184" i="16" s="1"/>
  <c r="C150" i="16"/>
  <c r="O150" i="16" s="1"/>
  <c r="C146" i="16"/>
  <c r="O146" i="16" s="1"/>
  <c r="C142" i="16"/>
  <c r="O142" i="16" s="1"/>
  <c r="C138" i="16"/>
  <c r="O138" i="16" s="1"/>
  <c r="C134" i="16"/>
  <c r="O134" i="16" s="1"/>
  <c r="C130" i="16"/>
  <c r="O130" i="16" s="1"/>
  <c r="C126" i="16"/>
  <c r="O126" i="16" s="1"/>
  <c r="C122" i="16"/>
  <c r="O122" i="16" s="1"/>
  <c r="C118" i="16"/>
  <c r="O118" i="16" s="1"/>
  <c r="C91" i="16"/>
  <c r="O91" i="16" s="1"/>
  <c r="C90" i="16"/>
  <c r="O90" i="16" s="1"/>
  <c r="C89" i="16"/>
  <c r="O89" i="16" s="1"/>
  <c r="C88" i="16"/>
  <c r="O88" i="16" s="1"/>
  <c r="C87" i="16"/>
  <c r="O87" i="16" s="1"/>
  <c r="C86" i="16"/>
  <c r="O86" i="16" s="1"/>
  <c r="C201" i="16"/>
  <c r="O201" i="16" s="1"/>
  <c r="C115" i="16"/>
  <c r="O115" i="16" s="1"/>
  <c r="C113" i="16"/>
  <c r="O113" i="16" s="1"/>
  <c r="C111" i="16"/>
  <c r="O111" i="16" s="1"/>
  <c r="C109" i="16"/>
  <c r="O109" i="16" s="1"/>
  <c r="C107" i="16"/>
  <c r="O107" i="16" s="1"/>
  <c r="C105" i="16"/>
  <c r="O105" i="16" s="1"/>
  <c r="C103" i="16"/>
  <c r="O103" i="16" s="1"/>
  <c r="C101" i="16"/>
  <c r="O101" i="16" s="1"/>
  <c r="C99" i="16"/>
  <c r="O99" i="16" s="1"/>
  <c r="C85" i="16"/>
  <c r="O85" i="16" s="1"/>
  <c r="C84" i="16"/>
  <c r="O84" i="16" s="1"/>
  <c r="C205" i="16"/>
  <c r="O205" i="16" s="1"/>
  <c r="C195" i="16"/>
  <c r="O195" i="16" s="1"/>
  <c r="C187" i="16"/>
  <c r="O187" i="16" s="1"/>
  <c r="C179" i="16"/>
  <c r="O179" i="16" s="1"/>
  <c r="C153" i="16"/>
  <c r="O153" i="16" s="1"/>
  <c r="C149" i="16"/>
  <c r="O149" i="16" s="1"/>
  <c r="C145" i="16"/>
  <c r="O145" i="16" s="1"/>
  <c r="C141" i="16"/>
  <c r="O141" i="16" s="1"/>
  <c r="C137" i="16"/>
  <c r="O137" i="16" s="1"/>
  <c r="C133" i="16"/>
  <c r="O133" i="16" s="1"/>
  <c r="C129" i="16"/>
  <c r="O129" i="16" s="1"/>
  <c r="C125" i="16"/>
  <c r="O125" i="16" s="1"/>
  <c r="C121" i="16"/>
  <c r="O121" i="16" s="1"/>
  <c r="C117" i="16"/>
  <c r="O117" i="16" s="1"/>
  <c r="C83" i="16"/>
  <c r="O83" i="16" s="1"/>
  <c r="C96" i="16"/>
  <c r="O96" i="16" s="1"/>
  <c r="C82" i="16"/>
  <c r="O82" i="16" s="1"/>
  <c r="C81" i="16"/>
  <c r="O81" i="16" s="1"/>
  <c r="C80" i="16"/>
  <c r="O80" i="16" s="1"/>
  <c r="C196" i="16"/>
  <c r="O196" i="16" s="1"/>
  <c r="C188" i="16"/>
  <c r="O188" i="16" s="1"/>
  <c r="C180" i="16"/>
  <c r="O180" i="16" s="1"/>
  <c r="C152" i="16"/>
  <c r="O152" i="16" s="1"/>
  <c r="C148" i="16"/>
  <c r="O148" i="16" s="1"/>
  <c r="C144" i="16"/>
  <c r="O144" i="16" s="1"/>
  <c r="C140" i="16"/>
  <c r="O140" i="16" s="1"/>
  <c r="C136" i="16"/>
  <c r="O136" i="16" s="1"/>
  <c r="C132" i="16"/>
  <c r="O132" i="16" s="1"/>
  <c r="C128" i="16"/>
  <c r="O128" i="16" s="1"/>
  <c r="C124" i="16"/>
  <c r="O124" i="16" s="1"/>
  <c r="C120" i="16"/>
  <c r="O120" i="16" s="1"/>
  <c r="C97" i="16"/>
  <c r="O97" i="16" s="1"/>
  <c r="C95" i="16"/>
  <c r="O95" i="16" s="1"/>
  <c r="C203" i="16"/>
  <c r="O203" i="16" s="1"/>
  <c r="C116" i="16"/>
  <c r="O116" i="16" s="1"/>
  <c r="C114" i="16"/>
  <c r="O114" i="16" s="1"/>
  <c r="C112" i="16"/>
  <c r="O112" i="16" s="1"/>
  <c r="C110" i="16"/>
  <c r="O110" i="16" s="1"/>
  <c r="C108" i="16"/>
  <c r="O108" i="16" s="1"/>
  <c r="C106" i="16"/>
  <c r="O106" i="16" s="1"/>
  <c r="C104" i="16"/>
  <c r="O104" i="16" s="1"/>
  <c r="C102" i="16"/>
  <c r="O102" i="16" s="1"/>
  <c r="C100" i="16"/>
  <c r="O100" i="16" s="1"/>
  <c r="C98" i="16"/>
  <c r="O98" i="16" s="1"/>
  <c r="C94" i="16"/>
  <c r="O94" i="16" s="1"/>
  <c r="C92" i="16"/>
  <c r="O92" i="16" s="1"/>
  <c r="Q14" i="16"/>
  <c r="AL5" i="16"/>
  <c r="AL9" i="16"/>
  <c r="AL6" i="16"/>
  <c r="AL7" i="16" s="1"/>
  <c r="AL8" i="16" s="1"/>
  <c r="AM4" i="16" s="1"/>
  <c r="L10" i="14"/>
  <c r="L13" i="14" s="1"/>
  <c r="L14" i="14" s="1"/>
  <c r="M11" i="14"/>
  <c r="N6" i="14"/>
  <c r="N20" i="14" s="1"/>
  <c r="N24" i="14" s="1"/>
  <c r="M7" i="14"/>
  <c r="M20" i="14"/>
  <c r="M24" i="14" s="1"/>
  <c r="M26" i="14" s="1"/>
  <c r="E74" i="16" s="1"/>
  <c r="E75" i="16" s="1"/>
  <c r="M17" i="14"/>
  <c r="M18" i="14" s="1"/>
  <c r="O12" i="14"/>
  <c r="P12" i="14"/>
  <c r="M23" i="14"/>
  <c r="Q22" i="14" l="1"/>
  <c r="AM9" i="14"/>
  <c r="AM6" i="14"/>
  <c r="AM7" i="14" s="1"/>
  <c r="AM8" i="14" s="1"/>
  <c r="AN4" i="14" s="1"/>
  <c r="AM5" i="14"/>
  <c r="AM15" i="14"/>
  <c r="AM16" i="14"/>
  <c r="AM17" i="14" s="1"/>
  <c r="AM18" i="14" s="1"/>
  <c r="AN14" i="14" s="1"/>
  <c r="AM19" i="14"/>
  <c r="AL20" i="14"/>
  <c r="AL10" i="14"/>
  <c r="AL24" i="14"/>
  <c r="AL25" i="14" s="1"/>
  <c r="S28" i="14"/>
  <c r="AJ25" i="16"/>
  <c r="AJ26" i="16"/>
  <c r="AJ27" i="16" s="1"/>
  <c r="AJ28" i="16" s="1"/>
  <c r="AK24" i="16" s="1"/>
  <c r="AK26" i="16" s="1"/>
  <c r="AK27" i="16" s="1"/>
  <c r="AK28" i="16" s="1"/>
  <c r="AL24" i="16" s="1"/>
  <c r="AL10" i="16"/>
  <c r="AJ20" i="16"/>
  <c r="R12" i="16"/>
  <c r="O77" i="16"/>
  <c r="AM9" i="16"/>
  <c r="AM5" i="16"/>
  <c r="AM6" i="16"/>
  <c r="AM7" i="16" s="1"/>
  <c r="AM8" i="16" s="1"/>
  <c r="AN4" i="16" s="1"/>
  <c r="Q24" i="16"/>
  <c r="R23" i="16"/>
  <c r="Q25" i="16"/>
  <c r="P27" i="16"/>
  <c r="AJ34" i="16"/>
  <c r="AK15" i="16"/>
  <c r="AK19" i="16"/>
  <c r="AK16" i="16"/>
  <c r="AK17" i="16" s="1"/>
  <c r="AK18" i="16" s="1"/>
  <c r="AL14" i="16" s="1"/>
  <c r="N15" i="14"/>
  <c r="N17" i="14" s="1"/>
  <c r="N18" i="14" s="1"/>
  <c r="N7" i="14"/>
  <c r="N8" i="14" s="1"/>
  <c r="M8" i="14"/>
  <c r="M10" i="14"/>
  <c r="M13" i="14" s="1"/>
  <c r="Q12" i="14"/>
  <c r="H165" i="8"/>
  <c r="N68" i="8"/>
  <c r="N55" i="8"/>
  <c r="N42" i="8"/>
  <c r="N29" i="8"/>
  <c r="N15" i="8"/>
  <c r="E165" i="8"/>
  <c r="B3" i="7"/>
  <c r="F3" i="7"/>
  <c r="G3" i="7"/>
  <c r="E3" i="7"/>
  <c r="C3" i="7"/>
  <c r="D3" i="7"/>
  <c r="H3" i="7"/>
  <c r="I3" i="7"/>
  <c r="R22" i="14" l="1"/>
  <c r="Q23" i="14"/>
  <c r="AL29" i="14"/>
  <c r="AL26" i="14"/>
  <c r="AL27" i="14" s="1"/>
  <c r="AL28" i="14" s="1"/>
  <c r="AM24" i="14" s="1"/>
  <c r="AM29" i="14" s="1"/>
  <c r="AM20" i="14"/>
  <c r="AN5" i="14"/>
  <c r="AN6" i="14"/>
  <c r="AN7" i="14" s="1"/>
  <c r="AN8" i="14" s="1"/>
  <c r="AO4" i="14" s="1"/>
  <c r="AN9" i="14"/>
  <c r="AN15" i="14"/>
  <c r="AN16" i="14"/>
  <c r="AN17" i="14" s="1"/>
  <c r="AN18" i="14" s="1"/>
  <c r="AO14" i="14" s="1"/>
  <c r="AN19" i="14"/>
  <c r="AK25" i="16"/>
  <c r="AM10" i="14"/>
  <c r="T28" i="14"/>
  <c r="AJ30" i="16"/>
  <c r="AK29" i="16"/>
  <c r="AK30" i="16" s="1"/>
  <c r="AK20" i="16"/>
  <c r="R11" i="16"/>
  <c r="R14" i="16" s="1"/>
  <c r="AJ44" i="16" s="1"/>
  <c r="AJ49" i="16" s="1"/>
  <c r="S12" i="16"/>
  <c r="AL16" i="16"/>
  <c r="AL17" i="16" s="1"/>
  <c r="AL18" i="16" s="1"/>
  <c r="AM14" i="16" s="1"/>
  <c r="AL15" i="16"/>
  <c r="AL19" i="16"/>
  <c r="AJ39" i="16"/>
  <c r="AJ36" i="16"/>
  <c r="AJ37" i="16" s="1"/>
  <c r="AJ38" i="16" s="1"/>
  <c r="AK34" i="16" s="1"/>
  <c r="AJ35" i="16"/>
  <c r="Q27" i="16"/>
  <c r="AN5" i="16"/>
  <c r="AN9" i="16"/>
  <c r="AN6" i="16"/>
  <c r="AN7" i="16" s="1"/>
  <c r="AN8" i="16" s="1"/>
  <c r="AO4" i="16" s="1"/>
  <c r="AM10" i="16"/>
  <c r="R25" i="16"/>
  <c r="S23" i="16"/>
  <c r="R24" i="16"/>
  <c r="AL26" i="16"/>
  <c r="AL27" i="16" s="1"/>
  <c r="AL28" i="16" s="1"/>
  <c r="AM24" i="16" s="1"/>
  <c r="AL25" i="16"/>
  <c r="AL29" i="16"/>
  <c r="M14" i="14"/>
  <c r="AL34" i="14"/>
  <c r="E3" i="8"/>
  <c r="R12" i="14"/>
  <c r="G165" i="8"/>
  <c r="F165" i="8"/>
  <c r="C5" i="7"/>
  <c r="D5" i="7"/>
  <c r="E5" i="7"/>
  <c r="F5" i="7"/>
  <c r="G5" i="7"/>
  <c r="H5" i="7"/>
  <c r="I5" i="7"/>
  <c r="S22" i="14" l="1"/>
  <c r="S23" i="14" s="1"/>
  <c r="R23" i="14"/>
  <c r="AL30" i="14"/>
  <c r="AM26" i="14"/>
  <c r="AM27" i="14" s="1"/>
  <c r="AM28" i="14" s="1"/>
  <c r="AN24" i="14" s="1"/>
  <c r="AN29" i="14" s="1"/>
  <c r="AM25" i="14"/>
  <c r="AN20" i="14"/>
  <c r="AN10" i="14"/>
  <c r="AO16" i="14"/>
  <c r="AO17" i="14" s="1"/>
  <c r="AO18" i="14" s="1"/>
  <c r="AP14" i="14" s="1"/>
  <c r="AO15" i="14"/>
  <c r="AO19" i="14"/>
  <c r="AO5" i="14"/>
  <c r="AO6" i="14"/>
  <c r="AO7" i="14" s="1"/>
  <c r="AO8" i="14" s="1"/>
  <c r="AP4" i="14" s="1"/>
  <c r="AO9" i="14"/>
  <c r="U28" i="14"/>
  <c r="AJ46" i="16"/>
  <c r="AJ47" i="16" s="1"/>
  <c r="AJ48" i="16" s="1"/>
  <c r="AK44" i="16" s="1"/>
  <c r="AK49" i="16" s="1"/>
  <c r="AJ45" i="16"/>
  <c r="AL30" i="16"/>
  <c r="S11" i="16"/>
  <c r="S14" i="16" s="1"/>
  <c r="AJ54" i="16" s="1"/>
  <c r="T12" i="16"/>
  <c r="T11" i="16" s="1"/>
  <c r="T14" i="16" s="1"/>
  <c r="AM19" i="16"/>
  <c r="AM16" i="16"/>
  <c r="AM17" i="16" s="1"/>
  <c r="AM18" i="16" s="1"/>
  <c r="AN14" i="16" s="1"/>
  <c r="AM15" i="16"/>
  <c r="AK45" i="16"/>
  <c r="AJ40" i="16"/>
  <c r="R27" i="16"/>
  <c r="AO6" i="16"/>
  <c r="AO7" i="16" s="1"/>
  <c r="AO8" i="16" s="1"/>
  <c r="AP4" i="16" s="1"/>
  <c r="AO5" i="16"/>
  <c r="AO9" i="16"/>
  <c r="D1076" i="16"/>
  <c r="P1076" i="16" s="1"/>
  <c r="D1072" i="16"/>
  <c r="P1072" i="16" s="1"/>
  <c r="D1068" i="16"/>
  <c r="P1068" i="16" s="1"/>
  <c r="D1064" i="16"/>
  <c r="P1064" i="16" s="1"/>
  <c r="D1060" i="16"/>
  <c r="P1060" i="16" s="1"/>
  <c r="D1056" i="16"/>
  <c r="P1056" i="16" s="1"/>
  <c r="D1052" i="16"/>
  <c r="P1052" i="16" s="1"/>
  <c r="D1048" i="16"/>
  <c r="P1048" i="16" s="1"/>
  <c r="D1044" i="16"/>
  <c r="P1044" i="16" s="1"/>
  <c r="D1040" i="16"/>
  <c r="P1040" i="16" s="1"/>
  <c r="D1077" i="16"/>
  <c r="P1077" i="16" s="1"/>
  <c r="D1073" i="16"/>
  <c r="P1073" i="16" s="1"/>
  <c r="D1069" i="16"/>
  <c r="P1069" i="16" s="1"/>
  <c r="D1065" i="16"/>
  <c r="P1065" i="16" s="1"/>
  <c r="D1061" i="16"/>
  <c r="P1061" i="16" s="1"/>
  <c r="D1057" i="16"/>
  <c r="P1057" i="16" s="1"/>
  <c r="D1053" i="16"/>
  <c r="P1053" i="16" s="1"/>
  <c r="D1049" i="16"/>
  <c r="P1049" i="16" s="1"/>
  <c r="D1045" i="16"/>
  <c r="P1045" i="16" s="1"/>
  <c r="D1041" i="16"/>
  <c r="P1041" i="16" s="1"/>
  <c r="D1078" i="16"/>
  <c r="P1078" i="16" s="1"/>
  <c r="D1074" i="16"/>
  <c r="P1074" i="16" s="1"/>
  <c r="D1070" i="16"/>
  <c r="P1070" i="16" s="1"/>
  <c r="D1066" i="16"/>
  <c r="P1066" i="16" s="1"/>
  <c r="D1055" i="16"/>
  <c r="P1055" i="16" s="1"/>
  <c r="D1042" i="16"/>
  <c r="P1042" i="16" s="1"/>
  <c r="D1039" i="16"/>
  <c r="P1039" i="16" s="1"/>
  <c r="D1034" i="16"/>
  <c r="P1034" i="16" s="1"/>
  <c r="D1030" i="16"/>
  <c r="P1030" i="16" s="1"/>
  <c r="D1026" i="16"/>
  <c r="P1026" i="16" s="1"/>
  <c r="D1022" i="16"/>
  <c r="P1022" i="16" s="1"/>
  <c r="D1018" i="16"/>
  <c r="P1018" i="16" s="1"/>
  <c r="D1014" i="16"/>
  <c r="P1014" i="16" s="1"/>
  <c r="D1010" i="16"/>
  <c r="P1010" i="16" s="1"/>
  <c r="D1075" i="16"/>
  <c r="P1075" i="16" s="1"/>
  <c r="D1067" i="16"/>
  <c r="P1067" i="16" s="1"/>
  <c r="D1058" i="16"/>
  <c r="P1058" i="16" s="1"/>
  <c r="D1008" i="16"/>
  <c r="P1008" i="16" s="1"/>
  <c r="D1004" i="16"/>
  <c r="P1004" i="16" s="1"/>
  <c r="D1000" i="16"/>
  <c r="P1000" i="16" s="1"/>
  <c r="D996" i="16"/>
  <c r="P996" i="16" s="1"/>
  <c r="D992" i="16"/>
  <c r="P992" i="16" s="1"/>
  <c r="D1071" i="16"/>
  <c r="P1071" i="16" s="1"/>
  <c r="D1031" i="16"/>
  <c r="P1031" i="16" s="1"/>
  <c r="D1028" i="16"/>
  <c r="P1028" i="16" s="1"/>
  <c r="D1025" i="16"/>
  <c r="P1025" i="16" s="1"/>
  <c r="D1059" i="16"/>
  <c r="P1059" i="16" s="1"/>
  <c r="D1038" i="16"/>
  <c r="P1038" i="16" s="1"/>
  <c r="D1015" i="16"/>
  <c r="P1015" i="16" s="1"/>
  <c r="D1005" i="16"/>
  <c r="P1005" i="16" s="1"/>
  <c r="D1062" i="16"/>
  <c r="P1062" i="16" s="1"/>
  <c r="D1036" i="16"/>
  <c r="P1036" i="16" s="1"/>
  <c r="D1033" i="16"/>
  <c r="P1033" i="16" s="1"/>
  <c r="D1023" i="16"/>
  <c r="P1023" i="16" s="1"/>
  <c r="D1020" i="16"/>
  <c r="P1020" i="16" s="1"/>
  <c r="D1063" i="16"/>
  <c r="P1063" i="16" s="1"/>
  <c r="D1019" i="16"/>
  <c r="P1019" i="16" s="1"/>
  <c r="D1013" i="16"/>
  <c r="P1013" i="16" s="1"/>
  <c r="D1007" i="16"/>
  <c r="P1007" i="16" s="1"/>
  <c r="D1006" i="16"/>
  <c r="P1006" i="16" s="1"/>
  <c r="D993" i="16"/>
  <c r="P993" i="16" s="1"/>
  <c r="D990" i="16"/>
  <c r="P990" i="16" s="1"/>
  <c r="D964" i="16"/>
  <c r="P964" i="16" s="1"/>
  <c r="D1051" i="16"/>
  <c r="P1051" i="16" s="1"/>
  <c r="D1047" i="16"/>
  <c r="P1047" i="16" s="1"/>
  <c r="D1043" i="16"/>
  <c r="P1043" i="16" s="1"/>
  <c r="D1012" i="16"/>
  <c r="P1012" i="16" s="1"/>
  <c r="D1050" i="16"/>
  <c r="P1050" i="16" s="1"/>
  <c r="D1011" i="16"/>
  <c r="P1011" i="16" s="1"/>
  <c r="D1002" i="16"/>
  <c r="P1002" i="16" s="1"/>
  <c r="D926" i="16"/>
  <c r="P926" i="16" s="1"/>
  <c r="D922" i="16"/>
  <c r="P922" i="16" s="1"/>
  <c r="D918" i="16"/>
  <c r="P918" i="16" s="1"/>
  <c r="D914" i="16"/>
  <c r="P914" i="16" s="1"/>
  <c r="D910" i="16"/>
  <c r="P910" i="16" s="1"/>
  <c r="D906" i="16"/>
  <c r="P906" i="16" s="1"/>
  <c r="D905" i="16"/>
  <c r="P905" i="16" s="1"/>
  <c r="D904" i="16"/>
  <c r="P904" i="16" s="1"/>
  <c r="D903" i="16"/>
  <c r="P903" i="16" s="1"/>
  <c r="D902" i="16"/>
  <c r="P902" i="16" s="1"/>
  <c r="D901" i="16"/>
  <c r="P901" i="16" s="1"/>
  <c r="D900" i="16"/>
  <c r="P900" i="16" s="1"/>
  <c r="D899" i="16"/>
  <c r="P899" i="16" s="1"/>
  <c r="D898" i="16"/>
  <c r="P898" i="16" s="1"/>
  <c r="D897" i="16"/>
  <c r="P897" i="16" s="1"/>
  <c r="D896" i="16"/>
  <c r="P896" i="16" s="1"/>
  <c r="D895" i="16"/>
  <c r="P895" i="16" s="1"/>
  <c r="D894" i="16"/>
  <c r="P894" i="16" s="1"/>
  <c r="D893" i="16"/>
  <c r="P893" i="16" s="1"/>
  <c r="D892" i="16"/>
  <c r="P892" i="16" s="1"/>
  <c r="D891" i="16"/>
  <c r="P891" i="16" s="1"/>
  <c r="D890" i="16"/>
  <c r="P890" i="16" s="1"/>
  <c r="D889" i="16"/>
  <c r="P889" i="16" s="1"/>
  <c r="D888" i="16"/>
  <c r="P888" i="16" s="1"/>
  <c r="D887" i="16"/>
  <c r="P887" i="16" s="1"/>
  <c r="D886" i="16"/>
  <c r="P886" i="16" s="1"/>
  <c r="D885" i="16"/>
  <c r="P885" i="16" s="1"/>
  <c r="D884" i="16"/>
  <c r="P884" i="16" s="1"/>
  <c r="D883" i="16"/>
  <c r="P883" i="16" s="1"/>
  <c r="D882" i="16"/>
  <c r="P882" i="16" s="1"/>
  <c r="D881" i="16"/>
  <c r="P881" i="16" s="1"/>
  <c r="D880" i="16"/>
  <c r="P880" i="16" s="1"/>
  <c r="D879" i="16"/>
  <c r="P879" i="16" s="1"/>
  <c r="D878" i="16"/>
  <c r="P878" i="16" s="1"/>
  <c r="D877" i="16"/>
  <c r="P877" i="16" s="1"/>
  <c r="D876" i="16"/>
  <c r="P876" i="16" s="1"/>
  <c r="D875" i="16"/>
  <c r="P875" i="16" s="1"/>
  <c r="D874" i="16"/>
  <c r="P874" i="16" s="1"/>
  <c r="D873" i="16"/>
  <c r="P873" i="16" s="1"/>
  <c r="D872" i="16"/>
  <c r="P872" i="16" s="1"/>
  <c r="D871" i="16"/>
  <c r="P871" i="16" s="1"/>
  <c r="D870" i="16"/>
  <c r="P870" i="16" s="1"/>
  <c r="D869" i="16"/>
  <c r="P869" i="16" s="1"/>
  <c r="D868" i="16"/>
  <c r="P868" i="16" s="1"/>
  <c r="D867" i="16"/>
  <c r="P867" i="16" s="1"/>
  <c r="D866" i="16"/>
  <c r="P866" i="16" s="1"/>
  <c r="D865" i="16"/>
  <c r="P865" i="16" s="1"/>
  <c r="D864" i="16"/>
  <c r="P864" i="16" s="1"/>
  <c r="D863" i="16"/>
  <c r="P863" i="16" s="1"/>
  <c r="D862" i="16"/>
  <c r="P862" i="16" s="1"/>
  <c r="D861" i="16"/>
  <c r="P861" i="16" s="1"/>
  <c r="D860" i="16"/>
  <c r="P860" i="16" s="1"/>
  <c r="D859" i="16"/>
  <c r="P859" i="16" s="1"/>
  <c r="D858" i="16"/>
  <c r="P858" i="16" s="1"/>
  <c r="D857" i="16"/>
  <c r="P857" i="16" s="1"/>
  <c r="D856" i="16"/>
  <c r="P856" i="16" s="1"/>
  <c r="D855" i="16"/>
  <c r="P855" i="16" s="1"/>
  <c r="D854" i="16"/>
  <c r="P854" i="16" s="1"/>
  <c r="D853" i="16"/>
  <c r="P853" i="16" s="1"/>
  <c r="D852" i="16"/>
  <c r="P852" i="16" s="1"/>
  <c r="D851" i="16"/>
  <c r="P851" i="16" s="1"/>
  <c r="D850" i="16"/>
  <c r="P850" i="16" s="1"/>
  <c r="D849" i="16"/>
  <c r="P849" i="16" s="1"/>
  <c r="D848" i="16"/>
  <c r="P848" i="16" s="1"/>
  <c r="D847" i="16"/>
  <c r="P847" i="16" s="1"/>
  <c r="D846" i="16"/>
  <c r="P846" i="16" s="1"/>
  <c r="D845" i="16"/>
  <c r="P845" i="16" s="1"/>
  <c r="D844" i="16"/>
  <c r="P844" i="16" s="1"/>
  <c r="D843" i="16"/>
  <c r="P843" i="16" s="1"/>
  <c r="D842" i="16"/>
  <c r="P842" i="16" s="1"/>
  <c r="D841" i="16"/>
  <c r="P841" i="16" s="1"/>
  <c r="D840" i="16"/>
  <c r="P840" i="16" s="1"/>
  <c r="D839" i="16"/>
  <c r="P839" i="16" s="1"/>
  <c r="D838" i="16"/>
  <c r="P838" i="16" s="1"/>
  <c r="D837" i="16"/>
  <c r="P837" i="16" s="1"/>
  <c r="D836" i="16"/>
  <c r="P836" i="16" s="1"/>
  <c r="D835" i="16"/>
  <c r="P835" i="16" s="1"/>
  <c r="D834" i="16"/>
  <c r="P834" i="16" s="1"/>
  <c r="D833" i="16"/>
  <c r="P833" i="16" s="1"/>
  <c r="D832" i="16"/>
  <c r="P832" i="16" s="1"/>
  <c r="D831" i="16"/>
  <c r="P831" i="16" s="1"/>
  <c r="D830" i="16"/>
  <c r="P830" i="16" s="1"/>
  <c r="D829" i="16"/>
  <c r="P829" i="16" s="1"/>
  <c r="D828" i="16"/>
  <c r="P828" i="16" s="1"/>
  <c r="D827" i="16"/>
  <c r="P827" i="16" s="1"/>
  <c r="D826" i="16"/>
  <c r="P826" i="16" s="1"/>
  <c r="D825" i="16"/>
  <c r="P825" i="16" s="1"/>
  <c r="D824" i="16"/>
  <c r="P824" i="16" s="1"/>
  <c r="D823" i="16"/>
  <c r="P823" i="16" s="1"/>
  <c r="D822" i="16"/>
  <c r="P822" i="16" s="1"/>
  <c r="D821" i="16"/>
  <c r="P821" i="16" s="1"/>
  <c r="D820" i="16"/>
  <c r="P820" i="16" s="1"/>
  <c r="D819" i="16"/>
  <c r="P819" i="16" s="1"/>
  <c r="D1009" i="16"/>
  <c r="P1009" i="16" s="1"/>
  <c r="D988" i="16"/>
  <c r="P988" i="16" s="1"/>
  <c r="D962" i="16"/>
  <c r="P962" i="16" s="1"/>
  <c r="D958" i="16"/>
  <c r="P958" i="16" s="1"/>
  <c r="D955" i="16"/>
  <c r="P955" i="16" s="1"/>
  <c r="D942" i="16"/>
  <c r="P942" i="16" s="1"/>
  <c r="D939" i="16"/>
  <c r="P939" i="16" s="1"/>
  <c r="D927" i="16"/>
  <c r="P927" i="16" s="1"/>
  <c r="D912" i="16"/>
  <c r="P912" i="16" s="1"/>
  <c r="D1017" i="16"/>
  <c r="P1017" i="16" s="1"/>
  <c r="D1003" i="16"/>
  <c r="P1003" i="16" s="1"/>
  <c r="D997" i="16"/>
  <c r="P997" i="16" s="1"/>
  <c r="D961" i="16"/>
  <c r="P961" i="16" s="1"/>
  <c r="D948" i="16"/>
  <c r="P948" i="16" s="1"/>
  <c r="D945" i="16"/>
  <c r="P945" i="16" s="1"/>
  <c r="D932" i="16"/>
  <c r="P932" i="16" s="1"/>
  <c r="D929" i="16"/>
  <c r="P929" i="16" s="1"/>
  <c r="D925" i="16"/>
  <c r="P925" i="16" s="1"/>
  <c r="D923" i="16"/>
  <c r="P923" i="16" s="1"/>
  <c r="D908" i="16"/>
  <c r="P908" i="16" s="1"/>
  <c r="D1035" i="16"/>
  <c r="P1035" i="16" s="1"/>
  <c r="D1021" i="16"/>
  <c r="P1021" i="16" s="1"/>
  <c r="D998" i="16"/>
  <c r="P998" i="16" s="1"/>
  <c r="D954" i="16"/>
  <c r="P954" i="16" s="1"/>
  <c r="D951" i="16"/>
  <c r="P951" i="16" s="1"/>
  <c r="D1029" i="16"/>
  <c r="P1029" i="16" s="1"/>
  <c r="D1024" i="16"/>
  <c r="P1024" i="16" s="1"/>
  <c r="D995" i="16"/>
  <c r="P995" i="16" s="1"/>
  <c r="D989" i="16"/>
  <c r="P989" i="16" s="1"/>
  <c r="D987" i="16"/>
  <c r="P987" i="16" s="1"/>
  <c r="D986" i="16"/>
  <c r="P986" i="16" s="1"/>
  <c r="D984" i="16"/>
  <c r="P984" i="16" s="1"/>
  <c r="D982" i="16"/>
  <c r="P982" i="16" s="1"/>
  <c r="D980" i="16"/>
  <c r="P980" i="16" s="1"/>
  <c r="D963" i="16"/>
  <c r="P963" i="16" s="1"/>
  <c r="D952" i="16"/>
  <c r="P952" i="16" s="1"/>
  <c r="D949" i="16"/>
  <c r="P949" i="16" s="1"/>
  <c r="D1037" i="16"/>
  <c r="P1037" i="16" s="1"/>
  <c r="D991" i="16"/>
  <c r="P991" i="16" s="1"/>
  <c r="D1032" i="16"/>
  <c r="P1032" i="16" s="1"/>
  <c r="D950" i="16"/>
  <c r="P950" i="16" s="1"/>
  <c r="D916" i="16"/>
  <c r="P916" i="16" s="1"/>
  <c r="D915" i="16"/>
  <c r="P915" i="16" s="1"/>
  <c r="D909" i="16"/>
  <c r="P909" i="16" s="1"/>
  <c r="D1027" i="16"/>
  <c r="P1027" i="16" s="1"/>
  <c r="D970" i="16"/>
  <c r="P970" i="16" s="1"/>
  <c r="D968" i="16"/>
  <c r="P968" i="16" s="1"/>
  <c r="D966" i="16"/>
  <c r="P966" i="16" s="1"/>
  <c r="D956" i="16"/>
  <c r="P956" i="16" s="1"/>
  <c r="D953" i="16"/>
  <c r="P953" i="16" s="1"/>
  <c r="D938" i="16"/>
  <c r="P938" i="16" s="1"/>
  <c r="D935" i="16"/>
  <c r="P935" i="16" s="1"/>
  <c r="D934" i="16"/>
  <c r="P934" i="16" s="1"/>
  <c r="D931" i="16"/>
  <c r="P931" i="16" s="1"/>
  <c r="D930" i="16"/>
  <c r="P930" i="16" s="1"/>
  <c r="D928" i="16"/>
  <c r="P928" i="16" s="1"/>
  <c r="D921" i="16"/>
  <c r="P921" i="16" s="1"/>
  <c r="D1016" i="16"/>
  <c r="P1016" i="16" s="1"/>
  <c r="D1001" i="16"/>
  <c r="P1001" i="16" s="1"/>
  <c r="D977" i="16"/>
  <c r="P977" i="16" s="1"/>
  <c r="D975" i="16"/>
  <c r="P975" i="16" s="1"/>
  <c r="D973" i="16"/>
  <c r="P973" i="16" s="1"/>
  <c r="D971" i="16"/>
  <c r="P971" i="16" s="1"/>
  <c r="D911" i="16"/>
  <c r="P911" i="16" s="1"/>
  <c r="D1054" i="16"/>
  <c r="P1054" i="16" s="1"/>
  <c r="D976" i="16"/>
  <c r="P976" i="16" s="1"/>
  <c r="D972" i="16"/>
  <c r="P972" i="16" s="1"/>
  <c r="D944" i="16"/>
  <c r="P944" i="16" s="1"/>
  <c r="D940" i="16"/>
  <c r="P940" i="16" s="1"/>
  <c r="D936" i="16"/>
  <c r="P936" i="16" s="1"/>
  <c r="D818" i="16"/>
  <c r="P818" i="16" s="1"/>
  <c r="D803" i="16"/>
  <c r="P803" i="16" s="1"/>
  <c r="D801" i="16"/>
  <c r="P801" i="16" s="1"/>
  <c r="D788" i="16"/>
  <c r="P788" i="16" s="1"/>
  <c r="D786" i="16"/>
  <c r="P786" i="16" s="1"/>
  <c r="D777" i="16"/>
  <c r="P777" i="16" s="1"/>
  <c r="D773" i="16"/>
  <c r="P773" i="16" s="1"/>
  <c r="D769" i="16"/>
  <c r="P769" i="16" s="1"/>
  <c r="D765" i="16"/>
  <c r="P765" i="16" s="1"/>
  <c r="D761" i="16"/>
  <c r="P761" i="16" s="1"/>
  <c r="D757" i="16"/>
  <c r="P757" i="16" s="1"/>
  <c r="D753" i="16"/>
  <c r="P753" i="16" s="1"/>
  <c r="D749" i="16"/>
  <c r="P749" i="16" s="1"/>
  <c r="D745" i="16"/>
  <c r="P745" i="16" s="1"/>
  <c r="D741" i="16"/>
  <c r="P741" i="16" s="1"/>
  <c r="D737" i="16"/>
  <c r="P737" i="16" s="1"/>
  <c r="D733" i="16"/>
  <c r="P733" i="16" s="1"/>
  <c r="D729" i="16"/>
  <c r="P729" i="16" s="1"/>
  <c r="D725" i="16"/>
  <c r="P725" i="16" s="1"/>
  <c r="D721" i="16"/>
  <c r="P721" i="16" s="1"/>
  <c r="D717" i="16"/>
  <c r="P717" i="16" s="1"/>
  <c r="D713" i="16"/>
  <c r="P713" i="16" s="1"/>
  <c r="D709" i="16"/>
  <c r="P709" i="16" s="1"/>
  <c r="D705" i="16"/>
  <c r="P705" i="16" s="1"/>
  <c r="D960" i="16"/>
  <c r="P960" i="16" s="1"/>
  <c r="D957" i="16"/>
  <c r="P957" i="16" s="1"/>
  <c r="D946" i="16"/>
  <c r="P946" i="16" s="1"/>
  <c r="D919" i="16"/>
  <c r="P919" i="16" s="1"/>
  <c r="D967" i="16"/>
  <c r="P967" i="16" s="1"/>
  <c r="D907" i="16"/>
  <c r="P907" i="16" s="1"/>
  <c r="D983" i="16"/>
  <c r="P983" i="16" s="1"/>
  <c r="D979" i="16"/>
  <c r="P979" i="16" s="1"/>
  <c r="D924" i="16"/>
  <c r="P924" i="16" s="1"/>
  <c r="D917" i="16"/>
  <c r="P917" i="16" s="1"/>
  <c r="D978" i="16"/>
  <c r="P978" i="16" s="1"/>
  <c r="D974" i="16"/>
  <c r="P974" i="16" s="1"/>
  <c r="D959" i="16"/>
  <c r="P959" i="16" s="1"/>
  <c r="D941" i="16"/>
  <c r="P941" i="16" s="1"/>
  <c r="D937" i="16"/>
  <c r="P937" i="16" s="1"/>
  <c r="D933" i="16"/>
  <c r="P933" i="16" s="1"/>
  <c r="D1046" i="16"/>
  <c r="P1046" i="16" s="1"/>
  <c r="D999" i="16"/>
  <c r="P999" i="16" s="1"/>
  <c r="D947" i="16"/>
  <c r="P947" i="16" s="1"/>
  <c r="D943" i="16"/>
  <c r="P943" i="16" s="1"/>
  <c r="D920" i="16"/>
  <c r="P920" i="16" s="1"/>
  <c r="D913" i="16"/>
  <c r="P913" i="16" s="1"/>
  <c r="D969" i="16"/>
  <c r="P969" i="16" s="1"/>
  <c r="D965" i="16"/>
  <c r="P965" i="16" s="1"/>
  <c r="D994" i="16"/>
  <c r="P994" i="16" s="1"/>
  <c r="D985" i="16"/>
  <c r="P985" i="16" s="1"/>
  <c r="D981" i="16"/>
  <c r="P981" i="16" s="1"/>
  <c r="D815" i="16"/>
  <c r="P815" i="16" s="1"/>
  <c r="D812" i="16"/>
  <c r="P812" i="16" s="1"/>
  <c r="D809" i="16"/>
  <c r="P809" i="16" s="1"/>
  <c r="D806" i="16"/>
  <c r="P806" i="16" s="1"/>
  <c r="D797" i="16"/>
  <c r="P797" i="16" s="1"/>
  <c r="D764" i="16"/>
  <c r="P764" i="16" s="1"/>
  <c r="D762" i="16"/>
  <c r="P762" i="16" s="1"/>
  <c r="D747" i="16"/>
  <c r="P747" i="16" s="1"/>
  <c r="D732" i="16"/>
  <c r="P732" i="16" s="1"/>
  <c r="D730" i="16"/>
  <c r="P730" i="16" s="1"/>
  <c r="D715" i="16"/>
  <c r="P715" i="16" s="1"/>
  <c r="D800" i="16"/>
  <c r="P800" i="16" s="1"/>
  <c r="D794" i="16"/>
  <c r="P794" i="16" s="1"/>
  <c r="D791" i="16"/>
  <c r="P791" i="16" s="1"/>
  <c r="D785" i="16"/>
  <c r="P785" i="16" s="1"/>
  <c r="D782" i="16"/>
  <c r="P782" i="16" s="1"/>
  <c r="D775" i="16"/>
  <c r="P775" i="16" s="1"/>
  <c r="D760" i="16"/>
  <c r="P760" i="16" s="1"/>
  <c r="D758" i="16"/>
  <c r="P758" i="16" s="1"/>
  <c r="D743" i="16"/>
  <c r="P743" i="16" s="1"/>
  <c r="D728" i="16"/>
  <c r="P728" i="16" s="1"/>
  <c r="D726" i="16"/>
  <c r="P726" i="16" s="1"/>
  <c r="D711" i="16"/>
  <c r="P711" i="16" s="1"/>
  <c r="D817" i="16"/>
  <c r="P817" i="16" s="1"/>
  <c r="D814" i="16"/>
  <c r="P814" i="16" s="1"/>
  <c r="D779" i="16"/>
  <c r="P779" i="16" s="1"/>
  <c r="D771" i="16"/>
  <c r="P771" i="16" s="1"/>
  <c r="D756" i="16"/>
  <c r="P756" i="16" s="1"/>
  <c r="D754" i="16"/>
  <c r="P754" i="16" s="1"/>
  <c r="D792" i="16"/>
  <c r="P792" i="16" s="1"/>
  <c r="D811" i="16"/>
  <c r="P811" i="16" s="1"/>
  <c r="D808" i="16"/>
  <c r="P808" i="16" s="1"/>
  <c r="D805" i="16"/>
  <c r="P805" i="16" s="1"/>
  <c r="D802" i="16"/>
  <c r="P802" i="16" s="1"/>
  <c r="D799" i="16"/>
  <c r="P799" i="16" s="1"/>
  <c r="D793" i="16"/>
  <c r="P793" i="16" s="1"/>
  <c r="D783" i="16"/>
  <c r="P783" i="16" s="1"/>
  <c r="D778" i="16"/>
  <c r="P778" i="16" s="1"/>
  <c r="D776" i="16"/>
  <c r="P776" i="16" s="1"/>
  <c r="D751" i="16"/>
  <c r="P751" i="16" s="1"/>
  <c r="D736" i="16"/>
  <c r="P736" i="16" s="1"/>
  <c r="D735" i="16"/>
  <c r="P735" i="16" s="1"/>
  <c r="D704" i="16"/>
  <c r="P704" i="16" s="1"/>
  <c r="D699" i="16"/>
  <c r="P699" i="16" s="1"/>
  <c r="D695" i="16"/>
  <c r="P695" i="16" s="1"/>
  <c r="D691" i="16"/>
  <c r="P691" i="16" s="1"/>
  <c r="D687" i="16"/>
  <c r="P687" i="16" s="1"/>
  <c r="D683" i="16"/>
  <c r="P683" i="16" s="1"/>
  <c r="D796" i="16"/>
  <c r="P796" i="16" s="1"/>
  <c r="D790" i="16"/>
  <c r="P790" i="16" s="1"/>
  <c r="D787" i="16"/>
  <c r="P787" i="16" s="1"/>
  <c r="D784" i="16"/>
  <c r="P784" i="16" s="1"/>
  <c r="D755" i="16"/>
  <c r="P755" i="16" s="1"/>
  <c r="D714" i="16"/>
  <c r="P714" i="16" s="1"/>
  <c r="D759" i="16"/>
  <c r="P759" i="16" s="1"/>
  <c r="D734" i="16"/>
  <c r="P734" i="16" s="1"/>
  <c r="D727" i="16"/>
  <c r="P727" i="16" s="1"/>
  <c r="D720" i="16"/>
  <c r="P720" i="16" s="1"/>
  <c r="D706" i="16"/>
  <c r="P706" i="16" s="1"/>
  <c r="D703" i="16"/>
  <c r="P703" i="16" s="1"/>
  <c r="D700" i="16"/>
  <c r="P700" i="16" s="1"/>
  <c r="D696" i="16"/>
  <c r="P696" i="16" s="1"/>
  <c r="D692" i="16"/>
  <c r="P692" i="16" s="1"/>
  <c r="D688" i="16"/>
  <c r="P688" i="16" s="1"/>
  <c r="D684" i="16"/>
  <c r="P684" i="16" s="1"/>
  <c r="D807" i="16"/>
  <c r="P807" i="16" s="1"/>
  <c r="D804" i="16"/>
  <c r="P804" i="16" s="1"/>
  <c r="D798" i="16"/>
  <c r="P798" i="16" s="1"/>
  <c r="D795" i="16"/>
  <c r="P795" i="16" s="1"/>
  <c r="D789" i="16"/>
  <c r="P789" i="16" s="1"/>
  <c r="D774" i="16"/>
  <c r="P774" i="16" s="1"/>
  <c r="D772" i="16"/>
  <c r="P772" i="16" s="1"/>
  <c r="D752" i="16"/>
  <c r="P752" i="16" s="1"/>
  <c r="D723" i="16"/>
  <c r="P723" i="16" s="1"/>
  <c r="D722" i="16"/>
  <c r="P722" i="16" s="1"/>
  <c r="D716" i="16"/>
  <c r="P716" i="16" s="1"/>
  <c r="D710" i="16"/>
  <c r="P710" i="16" s="1"/>
  <c r="D707" i="16"/>
  <c r="P707" i="16" s="1"/>
  <c r="D763" i="16"/>
  <c r="P763" i="16" s="1"/>
  <c r="D680" i="16"/>
  <c r="P680" i="16" s="1"/>
  <c r="D676" i="16"/>
  <c r="P676" i="16" s="1"/>
  <c r="D780" i="16"/>
  <c r="P780" i="16" s="1"/>
  <c r="D767" i="16"/>
  <c r="P767" i="16" s="1"/>
  <c r="D742" i="16"/>
  <c r="P742" i="16" s="1"/>
  <c r="D740" i="16"/>
  <c r="P740" i="16" s="1"/>
  <c r="D719" i="16"/>
  <c r="P719" i="16" s="1"/>
  <c r="D712" i="16"/>
  <c r="P712" i="16" s="1"/>
  <c r="D697" i="16"/>
  <c r="P697" i="16" s="1"/>
  <c r="D689" i="16"/>
  <c r="P689" i="16" s="1"/>
  <c r="D657" i="16"/>
  <c r="P657" i="16" s="1"/>
  <c r="D653" i="16"/>
  <c r="P653" i="16" s="1"/>
  <c r="D649" i="16"/>
  <c r="P649" i="16" s="1"/>
  <c r="D645" i="16"/>
  <c r="P645" i="16" s="1"/>
  <c r="D641" i="16"/>
  <c r="P641" i="16" s="1"/>
  <c r="D637" i="16"/>
  <c r="P637" i="16" s="1"/>
  <c r="D633" i="16"/>
  <c r="P633" i="16" s="1"/>
  <c r="D629" i="16"/>
  <c r="P629" i="16" s="1"/>
  <c r="D625" i="16"/>
  <c r="P625" i="16" s="1"/>
  <c r="D621" i="16"/>
  <c r="P621" i="16" s="1"/>
  <c r="D617" i="16"/>
  <c r="P617" i="16" s="1"/>
  <c r="D613" i="16"/>
  <c r="P613" i="16" s="1"/>
  <c r="D609" i="16"/>
  <c r="P609" i="16" s="1"/>
  <c r="D605" i="16"/>
  <c r="P605" i="16" s="1"/>
  <c r="D601" i="16"/>
  <c r="P601" i="16" s="1"/>
  <c r="D597" i="16"/>
  <c r="P597" i="16" s="1"/>
  <c r="D593" i="16"/>
  <c r="P593" i="16" s="1"/>
  <c r="D589" i="16"/>
  <c r="P589" i="16" s="1"/>
  <c r="D585" i="16"/>
  <c r="P585" i="16" s="1"/>
  <c r="D581" i="16"/>
  <c r="P581" i="16" s="1"/>
  <c r="D577" i="16"/>
  <c r="P577" i="16" s="1"/>
  <c r="D573" i="16"/>
  <c r="P573" i="16" s="1"/>
  <c r="D569" i="16"/>
  <c r="P569" i="16" s="1"/>
  <c r="D565" i="16"/>
  <c r="P565" i="16" s="1"/>
  <c r="D561" i="16"/>
  <c r="P561" i="16" s="1"/>
  <c r="D557" i="16"/>
  <c r="P557" i="16" s="1"/>
  <c r="D553" i="16"/>
  <c r="P553" i="16" s="1"/>
  <c r="D549" i="16"/>
  <c r="P549" i="16" s="1"/>
  <c r="D545" i="16"/>
  <c r="P545" i="16" s="1"/>
  <c r="D541" i="16"/>
  <c r="P541" i="16" s="1"/>
  <c r="D537" i="16"/>
  <c r="P537" i="16" s="1"/>
  <c r="D533" i="16"/>
  <c r="P533" i="16" s="1"/>
  <c r="D746" i="16"/>
  <c r="P746" i="16" s="1"/>
  <c r="D744" i="16"/>
  <c r="P744" i="16" s="1"/>
  <c r="D738" i="16"/>
  <c r="P738" i="16" s="1"/>
  <c r="D731" i="16"/>
  <c r="P731" i="16" s="1"/>
  <c r="D724" i="16"/>
  <c r="P724" i="16" s="1"/>
  <c r="D679" i="16"/>
  <c r="P679" i="16" s="1"/>
  <c r="D675" i="16"/>
  <c r="P675" i="16" s="1"/>
  <c r="D816" i="16"/>
  <c r="P816" i="16" s="1"/>
  <c r="D813" i="16"/>
  <c r="P813" i="16" s="1"/>
  <c r="D810" i="16"/>
  <c r="P810" i="16" s="1"/>
  <c r="D770" i="16"/>
  <c r="P770" i="16" s="1"/>
  <c r="D768" i="16"/>
  <c r="P768" i="16" s="1"/>
  <c r="D702" i="16"/>
  <c r="P702" i="16" s="1"/>
  <c r="D694" i="16"/>
  <c r="P694" i="16" s="1"/>
  <c r="D686" i="16"/>
  <c r="P686" i="16" s="1"/>
  <c r="D673" i="16"/>
  <c r="P673" i="16" s="1"/>
  <c r="D671" i="16"/>
  <c r="P671" i="16" s="1"/>
  <c r="D669" i="16"/>
  <c r="P669" i="16" s="1"/>
  <c r="D667" i="16"/>
  <c r="P667" i="16" s="1"/>
  <c r="D665" i="16"/>
  <c r="P665" i="16" s="1"/>
  <c r="D663" i="16"/>
  <c r="P663" i="16" s="1"/>
  <c r="D661" i="16"/>
  <c r="P661" i="16" s="1"/>
  <c r="D659" i="16"/>
  <c r="P659" i="16" s="1"/>
  <c r="D656" i="16"/>
  <c r="P656" i="16" s="1"/>
  <c r="D652" i="16"/>
  <c r="P652" i="16" s="1"/>
  <c r="D648" i="16"/>
  <c r="P648" i="16" s="1"/>
  <c r="D644" i="16"/>
  <c r="P644" i="16" s="1"/>
  <c r="D640" i="16"/>
  <c r="P640" i="16" s="1"/>
  <c r="D636" i="16"/>
  <c r="P636" i="16" s="1"/>
  <c r="D632" i="16"/>
  <c r="P632" i="16" s="1"/>
  <c r="D628" i="16"/>
  <c r="P628" i="16" s="1"/>
  <c r="D624" i="16"/>
  <c r="P624" i="16" s="1"/>
  <c r="D620" i="16"/>
  <c r="P620" i="16" s="1"/>
  <c r="D701" i="16"/>
  <c r="P701" i="16" s="1"/>
  <c r="D685" i="16"/>
  <c r="P685" i="16" s="1"/>
  <c r="D655" i="16"/>
  <c r="P655" i="16" s="1"/>
  <c r="D647" i="16"/>
  <c r="P647" i="16" s="1"/>
  <c r="D639" i="16"/>
  <c r="P639" i="16" s="1"/>
  <c r="D631" i="16"/>
  <c r="P631" i="16" s="1"/>
  <c r="D623" i="16"/>
  <c r="P623" i="16" s="1"/>
  <c r="D612" i="16"/>
  <c r="P612" i="16" s="1"/>
  <c r="D611" i="16"/>
  <c r="P611" i="16" s="1"/>
  <c r="D610" i="16"/>
  <c r="P610" i="16" s="1"/>
  <c r="D586" i="16"/>
  <c r="P586" i="16" s="1"/>
  <c r="D583" i="16"/>
  <c r="P583" i="16" s="1"/>
  <c r="D580" i="16"/>
  <c r="P580" i="16" s="1"/>
  <c r="D570" i="16"/>
  <c r="P570" i="16" s="1"/>
  <c r="D567" i="16"/>
  <c r="P567" i="16" s="1"/>
  <c r="D564" i="16"/>
  <c r="P564" i="16" s="1"/>
  <c r="D554" i="16"/>
  <c r="P554" i="16" s="1"/>
  <c r="D551" i="16"/>
  <c r="P551" i="16" s="1"/>
  <c r="D548" i="16"/>
  <c r="P548" i="16" s="1"/>
  <c r="D538" i="16"/>
  <c r="P538" i="16" s="1"/>
  <c r="D535" i="16"/>
  <c r="P535" i="16" s="1"/>
  <c r="D532" i="16"/>
  <c r="P532" i="16" s="1"/>
  <c r="D530" i="16"/>
  <c r="P530" i="16" s="1"/>
  <c r="D515" i="16"/>
  <c r="P515" i="16" s="1"/>
  <c r="D513" i="16"/>
  <c r="P513" i="16" s="1"/>
  <c r="D500" i="16"/>
  <c r="P500" i="16" s="1"/>
  <c r="D498" i="16"/>
  <c r="P498" i="16" s="1"/>
  <c r="D483" i="16"/>
  <c r="P483" i="16" s="1"/>
  <c r="D481" i="16"/>
  <c r="P481" i="16" s="1"/>
  <c r="D766" i="16"/>
  <c r="P766" i="16" s="1"/>
  <c r="D681" i="16"/>
  <c r="P681" i="16" s="1"/>
  <c r="D600" i="16"/>
  <c r="P600" i="16" s="1"/>
  <c r="D599" i="16"/>
  <c r="P599" i="16" s="1"/>
  <c r="D598" i="16"/>
  <c r="P598" i="16" s="1"/>
  <c r="D528" i="16"/>
  <c r="P528" i="16" s="1"/>
  <c r="D526" i="16"/>
  <c r="P526" i="16" s="1"/>
  <c r="D511" i="16"/>
  <c r="P511" i="16" s="1"/>
  <c r="D509" i="16"/>
  <c r="P509" i="16" s="1"/>
  <c r="D496" i="16"/>
  <c r="P496" i="16" s="1"/>
  <c r="D494" i="16"/>
  <c r="P494" i="16" s="1"/>
  <c r="D748" i="16"/>
  <c r="P748" i="16" s="1"/>
  <c r="D698" i="16"/>
  <c r="P698" i="16" s="1"/>
  <c r="D670" i="16"/>
  <c r="P670" i="16" s="1"/>
  <c r="D666" i="16"/>
  <c r="P666" i="16" s="1"/>
  <c r="D662" i="16"/>
  <c r="P662" i="16" s="1"/>
  <c r="D658" i="16"/>
  <c r="P658" i="16" s="1"/>
  <c r="D650" i="16"/>
  <c r="P650" i="16" s="1"/>
  <c r="D642" i="16"/>
  <c r="P642" i="16" s="1"/>
  <c r="D634" i="16"/>
  <c r="P634" i="16" s="1"/>
  <c r="D626" i="16"/>
  <c r="P626" i="16" s="1"/>
  <c r="D618" i="16"/>
  <c r="P618" i="16" s="1"/>
  <c r="D592" i="16"/>
  <c r="P592" i="16" s="1"/>
  <c r="D582" i="16"/>
  <c r="P582" i="16" s="1"/>
  <c r="D579" i="16"/>
  <c r="P579" i="16" s="1"/>
  <c r="D576" i="16"/>
  <c r="P576" i="16" s="1"/>
  <c r="D566" i="16"/>
  <c r="P566" i="16" s="1"/>
  <c r="D563" i="16"/>
  <c r="P563" i="16" s="1"/>
  <c r="D560" i="16"/>
  <c r="P560" i="16" s="1"/>
  <c r="D550" i="16"/>
  <c r="P550" i="16" s="1"/>
  <c r="D547" i="16"/>
  <c r="P547" i="16" s="1"/>
  <c r="D544" i="16"/>
  <c r="P544" i="16" s="1"/>
  <c r="D534" i="16"/>
  <c r="P534" i="16" s="1"/>
  <c r="D524" i="16"/>
  <c r="P524" i="16" s="1"/>
  <c r="D522" i="16"/>
  <c r="P522" i="16" s="1"/>
  <c r="D507" i="16"/>
  <c r="P507" i="16" s="1"/>
  <c r="D708" i="16"/>
  <c r="P708" i="16" s="1"/>
  <c r="D677" i="16"/>
  <c r="P677" i="16" s="1"/>
  <c r="D616" i="16"/>
  <c r="P616" i="16" s="1"/>
  <c r="D615" i="16"/>
  <c r="P615" i="16" s="1"/>
  <c r="D614" i="16"/>
  <c r="P614" i="16" s="1"/>
  <c r="D674" i="16"/>
  <c r="P674" i="16" s="1"/>
  <c r="D608" i="16"/>
  <c r="P608" i="16" s="1"/>
  <c r="D606" i="16"/>
  <c r="P606" i="16" s="1"/>
  <c r="D542" i="16"/>
  <c r="P542" i="16" s="1"/>
  <c r="D536" i="16"/>
  <c r="P536" i="16" s="1"/>
  <c r="D529" i="16"/>
  <c r="P529" i="16" s="1"/>
  <c r="D527" i="16"/>
  <c r="P527" i="16" s="1"/>
  <c r="D505" i="16"/>
  <c r="P505" i="16" s="1"/>
  <c r="D499" i="16"/>
  <c r="P499" i="16" s="1"/>
  <c r="D492" i="16"/>
  <c r="P492" i="16" s="1"/>
  <c r="D482" i="16"/>
  <c r="P482" i="16" s="1"/>
  <c r="D479" i="16"/>
  <c r="P479" i="16" s="1"/>
  <c r="D472" i="16"/>
  <c r="P472" i="16" s="1"/>
  <c r="D470" i="16"/>
  <c r="P470" i="16" s="1"/>
  <c r="D465" i="16"/>
  <c r="P465" i="16" s="1"/>
  <c r="D461" i="16"/>
  <c r="P461" i="16" s="1"/>
  <c r="D457" i="16"/>
  <c r="P457" i="16" s="1"/>
  <c r="D453" i="16"/>
  <c r="P453" i="16" s="1"/>
  <c r="D449" i="16"/>
  <c r="P449" i="16" s="1"/>
  <c r="D445" i="16"/>
  <c r="P445" i="16" s="1"/>
  <c r="D444" i="16"/>
  <c r="P444" i="16" s="1"/>
  <c r="D443" i="16"/>
  <c r="P443" i="16" s="1"/>
  <c r="D442" i="16"/>
  <c r="P442" i="16" s="1"/>
  <c r="D441" i="16"/>
  <c r="P441" i="16" s="1"/>
  <c r="D440" i="16"/>
  <c r="P440" i="16" s="1"/>
  <c r="D439" i="16"/>
  <c r="P439" i="16" s="1"/>
  <c r="D438" i="16"/>
  <c r="P438" i="16" s="1"/>
  <c r="D437" i="16"/>
  <c r="P437" i="16" s="1"/>
  <c r="D436" i="16"/>
  <c r="P436" i="16" s="1"/>
  <c r="D435" i="16"/>
  <c r="P435" i="16" s="1"/>
  <c r="D434" i="16"/>
  <c r="P434" i="16" s="1"/>
  <c r="D433" i="16"/>
  <c r="P433" i="16" s="1"/>
  <c r="D432" i="16"/>
  <c r="P432" i="16" s="1"/>
  <c r="D431" i="16"/>
  <c r="P431" i="16" s="1"/>
  <c r="D430" i="16"/>
  <c r="P430" i="16" s="1"/>
  <c r="D429" i="16"/>
  <c r="P429" i="16" s="1"/>
  <c r="D428" i="16"/>
  <c r="P428" i="16" s="1"/>
  <c r="D427" i="16"/>
  <c r="P427" i="16" s="1"/>
  <c r="D426" i="16"/>
  <c r="P426" i="16" s="1"/>
  <c r="D425" i="16"/>
  <c r="P425" i="16" s="1"/>
  <c r="D424" i="16"/>
  <c r="P424" i="16" s="1"/>
  <c r="D423" i="16"/>
  <c r="P423" i="16" s="1"/>
  <c r="D422" i="16"/>
  <c r="P422" i="16" s="1"/>
  <c r="D421" i="16"/>
  <c r="P421" i="16" s="1"/>
  <c r="D420" i="16"/>
  <c r="P420" i="16" s="1"/>
  <c r="D419" i="16"/>
  <c r="P419" i="16" s="1"/>
  <c r="D418" i="16"/>
  <c r="P418" i="16" s="1"/>
  <c r="D417" i="16"/>
  <c r="P417" i="16" s="1"/>
  <c r="D416" i="16"/>
  <c r="P416" i="16" s="1"/>
  <c r="D415" i="16"/>
  <c r="P415" i="16" s="1"/>
  <c r="D414" i="16"/>
  <c r="P414" i="16" s="1"/>
  <c r="D413" i="16"/>
  <c r="P413" i="16" s="1"/>
  <c r="D412" i="16"/>
  <c r="P412" i="16" s="1"/>
  <c r="D411" i="16"/>
  <c r="P411" i="16" s="1"/>
  <c r="D410" i="16"/>
  <c r="P410" i="16" s="1"/>
  <c r="D409" i="16"/>
  <c r="P409" i="16" s="1"/>
  <c r="D408" i="16"/>
  <c r="P408" i="16" s="1"/>
  <c r="D407" i="16"/>
  <c r="P407" i="16" s="1"/>
  <c r="D406" i="16"/>
  <c r="P406" i="16" s="1"/>
  <c r="D405" i="16"/>
  <c r="P405" i="16" s="1"/>
  <c r="D404" i="16"/>
  <c r="P404" i="16" s="1"/>
  <c r="D403" i="16"/>
  <c r="P403" i="16" s="1"/>
  <c r="D402" i="16"/>
  <c r="P402" i="16" s="1"/>
  <c r="D401" i="16"/>
  <c r="P401" i="16" s="1"/>
  <c r="D400" i="16"/>
  <c r="P400" i="16" s="1"/>
  <c r="D399" i="16"/>
  <c r="P399" i="16" s="1"/>
  <c r="D398" i="16"/>
  <c r="P398" i="16" s="1"/>
  <c r="D397" i="16"/>
  <c r="P397" i="16" s="1"/>
  <c r="D396" i="16"/>
  <c r="P396" i="16" s="1"/>
  <c r="D395" i="16"/>
  <c r="P395" i="16" s="1"/>
  <c r="D394" i="16"/>
  <c r="P394" i="16" s="1"/>
  <c r="D393" i="16"/>
  <c r="P393" i="16" s="1"/>
  <c r="D392" i="16"/>
  <c r="P392" i="16" s="1"/>
  <c r="D391" i="16"/>
  <c r="P391" i="16" s="1"/>
  <c r="D390" i="16"/>
  <c r="P390" i="16" s="1"/>
  <c r="D389" i="16"/>
  <c r="P389" i="16" s="1"/>
  <c r="D388" i="16"/>
  <c r="P388" i="16" s="1"/>
  <c r="D387" i="16"/>
  <c r="P387" i="16" s="1"/>
  <c r="D386" i="16"/>
  <c r="P386" i="16" s="1"/>
  <c r="D385" i="16"/>
  <c r="P385" i="16" s="1"/>
  <c r="D384" i="16"/>
  <c r="P384" i="16" s="1"/>
  <c r="D383" i="16"/>
  <c r="P383" i="16" s="1"/>
  <c r="D382" i="16"/>
  <c r="P382" i="16" s="1"/>
  <c r="D381" i="16"/>
  <c r="P381" i="16" s="1"/>
  <c r="D380" i="16"/>
  <c r="P380" i="16" s="1"/>
  <c r="D379" i="16"/>
  <c r="P379" i="16" s="1"/>
  <c r="D378" i="16"/>
  <c r="P378" i="16" s="1"/>
  <c r="D377" i="16"/>
  <c r="P377" i="16" s="1"/>
  <c r="D376" i="16"/>
  <c r="P376" i="16" s="1"/>
  <c r="D375" i="16"/>
  <c r="P375" i="16" s="1"/>
  <c r="D374" i="16"/>
  <c r="P374" i="16" s="1"/>
  <c r="D373" i="16"/>
  <c r="P373" i="16" s="1"/>
  <c r="D372" i="16"/>
  <c r="P372" i="16" s="1"/>
  <c r="D371" i="16"/>
  <c r="P371" i="16" s="1"/>
  <c r="D370" i="16"/>
  <c r="P370" i="16" s="1"/>
  <c r="D369" i="16"/>
  <c r="P369" i="16" s="1"/>
  <c r="D368" i="16"/>
  <c r="P368" i="16" s="1"/>
  <c r="D367" i="16"/>
  <c r="P367" i="16" s="1"/>
  <c r="D366" i="16"/>
  <c r="P366" i="16" s="1"/>
  <c r="D365" i="16"/>
  <c r="P365" i="16" s="1"/>
  <c r="D364" i="16"/>
  <c r="P364" i="16" s="1"/>
  <c r="D363" i="16"/>
  <c r="P363" i="16" s="1"/>
  <c r="D362" i="16"/>
  <c r="P362" i="16" s="1"/>
  <c r="D361" i="16"/>
  <c r="P361" i="16" s="1"/>
  <c r="D360" i="16"/>
  <c r="P360" i="16" s="1"/>
  <c r="D359" i="16"/>
  <c r="P359" i="16" s="1"/>
  <c r="D358" i="16"/>
  <c r="P358" i="16" s="1"/>
  <c r="D357" i="16"/>
  <c r="P357" i="16" s="1"/>
  <c r="D356" i="16"/>
  <c r="P356" i="16" s="1"/>
  <c r="D355" i="16"/>
  <c r="P355" i="16" s="1"/>
  <c r="D354" i="16"/>
  <c r="P354" i="16" s="1"/>
  <c r="D353" i="16"/>
  <c r="P353" i="16" s="1"/>
  <c r="D352" i="16"/>
  <c r="P352" i="16" s="1"/>
  <c r="D351" i="16"/>
  <c r="P351" i="16" s="1"/>
  <c r="D350" i="16"/>
  <c r="P350" i="16" s="1"/>
  <c r="D349" i="16"/>
  <c r="P349" i="16" s="1"/>
  <c r="D348" i="16"/>
  <c r="P348" i="16" s="1"/>
  <c r="D347" i="16"/>
  <c r="P347" i="16" s="1"/>
  <c r="D346" i="16"/>
  <c r="P346" i="16" s="1"/>
  <c r="D345" i="16"/>
  <c r="P345" i="16" s="1"/>
  <c r="D344" i="16"/>
  <c r="P344" i="16" s="1"/>
  <c r="D343" i="16"/>
  <c r="P343" i="16" s="1"/>
  <c r="D342" i="16"/>
  <c r="P342" i="16" s="1"/>
  <c r="D341" i="16"/>
  <c r="P341" i="16" s="1"/>
  <c r="D340" i="16"/>
  <c r="P340" i="16" s="1"/>
  <c r="D339" i="16"/>
  <c r="P339" i="16" s="1"/>
  <c r="D338" i="16"/>
  <c r="P338" i="16" s="1"/>
  <c r="D337" i="16"/>
  <c r="P337" i="16" s="1"/>
  <c r="D336" i="16"/>
  <c r="P336" i="16" s="1"/>
  <c r="D335" i="16"/>
  <c r="P335" i="16" s="1"/>
  <c r="D334" i="16"/>
  <c r="P334" i="16" s="1"/>
  <c r="D333" i="16"/>
  <c r="P333" i="16" s="1"/>
  <c r="D332" i="16"/>
  <c r="P332" i="16" s="1"/>
  <c r="D331" i="16"/>
  <c r="P331" i="16" s="1"/>
  <c r="D330" i="16"/>
  <c r="P330" i="16" s="1"/>
  <c r="D329" i="16"/>
  <c r="P329" i="16" s="1"/>
  <c r="D328" i="16"/>
  <c r="P328" i="16" s="1"/>
  <c r="D327" i="16"/>
  <c r="P327" i="16" s="1"/>
  <c r="D326" i="16"/>
  <c r="P326" i="16" s="1"/>
  <c r="D325" i="16"/>
  <c r="P325" i="16" s="1"/>
  <c r="D324" i="16"/>
  <c r="P324" i="16" s="1"/>
  <c r="D323" i="16"/>
  <c r="P323" i="16" s="1"/>
  <c r="D322" i="16"/>
  <c r="P322" i="16" s="1"/>
  <c r="D321" i="16"/>
  <c r="P321" i="16" s="1"/>
  <c r="D320" i="16"/>
  <c r="P320" i="16" s="1"/>
  <c r="D319" i="16"/>
  <c r="P319" i="16" s="1"/>
  <c r="D318" i="16"/>
  <c r="P318" i="16" s="1"/>
  <c r="D317" i="16"/>
  <c r="P317" i="16" s="1"/>
  <c r="D316" i="16"/>
  <c r="P316" i="16" s="1"/>
  <c r="D315" i="16"/>
  <c r="P315" i="16" s="1"/>
  <c r="D314" i="16"/>
  <c r="P314" i="16" s="1"/>
  <c r="D313" i="16"/>
  <c r="P313" i="16" s="1"/>
  <c r="D312" i="16"/>
  <c r="P312" i="16" s="1"/>
  <c r="D311" i="16"/>
  <c r="P311" i="16" s="1"/>
  <c r="D310" i="16"/>
  <c r="P310" i="16" s="1"/>
  <c r="D309" i="16"/>
  <c r="P309" i="16" s="1"/>
  <c r="D308" i="16"/>
  <c r="P308" i="16" s="1"/>
  <c r="D307" i="16"/>
  <c r="P307" i="16" s="1"/>
  <c r="D306" i="16"/>
  <c r="P306" i="16" s="1"/>
  <c r="D305" i="16"/>
  <c r="P305" i="16" s="1"/>
  <c r="D304" i="16"/>
  <c r="P304" i="16" s="1"/>
  <c r="D303" i="16"/>
  <c r="P303" i="16" s="1"/>
  <c r="D302" i="16"/>
  <c r="P302" i="16" s="1"/>
  <c r="D301" i="16"/>
  <c r="P301" i="16" s="1"/>
  <c r="D300" i="16"/>
  <c r="P300" i="16" s="1"/>
  <c r="D299" i="16"/>
  <c r="P299" i="16" s="1"/>
  <c r="D298" i="16"/>
  <c r="P298" i="16" s="1"/>
  <c r="D297" i="16"/>
  <c r="P297" i="16" s="1"/>
  <c r="D296" i="16"/>
  <c r="P296" i="16" s="1"/>
  <c r="D295" i="16"/>
  <c r="P295" i="16" s="1"/>
  <c r="D294" i="16"/>
  <c r="P294" i="16" s="1"/>
  <c r="D293" i="16"/>
  <c r="P293" i="16" s="1"/>
  <c r="D292" i="16"/>
  <c r="P292" i="16" s="1"/>
  <c r="D291" i="16"/>
  <c r="P291" i="16" s="1"/>
  <c r="D290" i="16"/>
  <c r="P290" i="16" s="1"/>
  <c r="D289" i="16"/>
  <c r="P289" i="16" s="1"/>
  <c r="D288" i="16"/>
  <c r="P288" i="16" s="1"/>
  <c r="D287" i="16"/>
  <c r="P287" i="16" s="1"/>
  <c r="D286" i="16"/>
  <c r="P286" i="16" s="1"/>
  <c r="D285" i="16"/>
  <c r="P285" i="16" s="1"/>
  <c r="D284" i="16"/>
  <c r="P284" i="16" s="1"/>
  <c r="D283" i="16"/>
  <c r="P283" i="16" s="1"/>
  <c r="D282" i="16"/>
  <c r="P282" i="16" s="1"/>
  <c r="D281" i="16"/>
  <c r="P281" i="16" s="1"/>
  <c r="D280" i="16"/>
  <c r="P280" i="16" s="1"/>
  <c r="D279" i="16"/>
  <c r="P279" i="16" s="1"/>
  <c r="D278" i="16"/>
  <c r="P278" i="16" s="1"/>
  <c r="D277" i="16"/>
  <c r="P277" i="16" s="1"/>
  <c r="D276" i="16"/>
  <c r="P276" i="16" s="1"/>
  <c r="D275" i="16"/>
  <c r="P275" i="16" s="1"/>
  <c r="D274" i="16"/>
  <c r="P274" i="16" s="1"/>
  <c r="D273" i="16"/>
  <c r="P273" i="16" s="1"/>
  <c r="D272" i="16"/>
  <c r="P272" i="16" s="1"/>
  <c r="D271" i="16"/>
  <c r="P271" i="16" s="1"/>
  <c r="D270" i="16"/>
  <c r="P270" i="16" s="1"/>
  <c r="D269" i="16"/>
  <c r="P269" i="16" s="1"/>
  <c r="D268" i="16"/>
  <c r="P268" i="16" s="1"/>
  <c r="D267" i="16"/>
  <c r="P267" i="16" s="1"/>
  <c r="D266" i="16"/>
  <c r="P266" i="16" s="1"/>
  <c r="D265" i="16"/>
  <c r="P265" i="16" s="1"/>
  <c r="D264" i="16"/>
  <c r="P264" i="16" s="1"/>
  <c r="D263" i="16"/>
  <c r="P263" i="16" s="1"/>
  <c r="D262" i="16"/>
  <c r="P262" i="16" s="1"/>
  <c r="D261" i="16"/>
  <c r="P261" i="16" s="1"/>
  <c r="D260" i="16"/>
  <c r="P260" i="16" s="1"/>
  <c r="D259" i="16"/>
  <c r="P259" i="16" s="1"/>
  <c r="D258" i="16"/>
  <c r="P258" i="16" s="1"/>
  <c r="D257" i="16"/>
  <c r="P257" i="16" s="1"/>
  <c r="D256" i="16"/>
  <c r="P256" i="16" s="1"/>
  <c r="D255" i="16"/>
  <c r="P255" i="16" s="1"/>
  <c r="D254" i="16"/>
  <c r="P254" i="16" s="1"/>
  <c r="D253" i="16"/>
  <c r="P253" i="16" s="1"/>
  <c r="D252" i="16"/>
  <c r="P252" i="16" s="1"/>
  <c r="D251" i="16"/>
  <c r="P251" i="16" s="1"/>
  <c r="D250" i="16"/>
  <c r="P250" i="16" s="1"/>
  <c r="D249" i="16"/>
  <c r="P249" i="16" s="1"/>
  <c r="D248" i="16"/>
  <c r="P248" i="16" s="1"/>
  <c r="D247" i="16"/>
  <c r="P247" i="16" s="1"/>
  <c r="D246" i="16"/>
  <c r="P246" i="16" s="1"/>
  <c r="D245" i="16"/>
  <c r="P245" i="16" s="1"/>
  <c r="D244" i="16"/>
  <c r="P244" i="16" s="1"/>
  <c r="D243" i="16"/>
  <c r="P243" i="16" s="1"/>
  <c r="D242" i="16"/>
  <c r="P242" i="16" s="1"/>
  <c r="D241" i="16"/>
  <c r="P241" i="16" s="1"/>
  <c r="D240" i="16"/>
  <c r="P240" i="16" s="1"/>
  <c r="D239" i="16"/>
  <c r="P239" i="16" s="1"/>
  <c r="D238" i="16"/>
  <c r="P238" i="16" s="1"/>
  <c r="D237" i="16"/>
  <c r="P237" i="16" s="1"/>
  <c r="D236" i="16"/>
  <c r="P236" i="16" s="1"/>
  <c r="D235" i="16"/>
  <c r="P235" i="16" s="1"/>
  <c r="D234" i="16"/>
  <c r="P234" i="16" s="1"/>
  <c r="D693" i="16"/>
  <c r="P693" i="16" s="1"/>
  <c r="D651" i="16"/>
  <c r="P651" i="16" s="1"/>
  <c r="D635" i="16"/>
  <c r="P635" i="16" s="1"/>
  <c r="D619" i="16"/>
  <c r="P619" i="16" s="1"/>
  <c r="D595" i="16"/>
  <c r="P595" i="16" s="1"/>
  <c r="D578" i="16"/>
  <c r="P578" i="16" s="1"/>
  <c r="D575" i="16"/>
  <c r="P575" i="16" s="1"/>
  <c r="D572" i="16"/>
  <c r="P572" i="16" s="1"/>
  <c r="D543" i="16"/>
  <c r="P543" i="16" s="1"/>
  <c r="D531" i="16"/>
  <c r="P531" i="16" s="1"/>
  <c r="D506" i="16"/>
  <c r="P506" i="16" s="1"/>
  <c r="D485" i="16"/>
  <c r="P485" i="16" s="1"/>
  <c r="D476" i="16"/>
  <c r="P476" i="16" s="1"/>
  <c r="D468" i="16"/>
  <c r="P468" i="16" s="1"/>
  <c r="D750" i="16"/>
  <c r="P750" i="16" s="1"/>
  <c r="D668" i="16"/>
  <c r="P668" i="16" s="1"/>
  <c r="D660" i="16"/>
  <c r="P660" i="16" s="1"/>
  <c r="D646" i="16"/>
  <c r="P646" i="16" s="1"/>
  <c r="D630" i="16"/>
  <c r="P630" i="16" s="1"/>
  <c r="D604" i="16"/>
  <c r="P604" i="16" s="1"/>
  <c r="D602" i="16"/>
  <c r="P602" i="16" s="1"/>
  <c r="D590" i="16"/>
  <c r="P590" i="16" s="1"/>
  <c r="D587" i="16"/>
  <c r="P587" i="16" s="1"/>
  <c r="D584" i="16"/>
  <c r="P584" i="16" s="1"/>
  <c r="D558" i="16"/>
  <c r="P558" i="16" s="1"/>
  <c r="D555" i="16"/>
  <c r="P555" i="16" s="1"/>
  <c r="D552" i="16"/>
  <c r="P552" i="16" s="1"/>
  <c r="D510" i="16"/>
  <c r="P510" i="16" s="1"/>
  <c r="D508" i="16"/>
  <c r="P508" i="16" s="1"/>
  <c r="D497" i="16"/>
  <c r="P497" i="16" s="1"/>
  <c r="D491" i="16"/>
  <c r="P491" i="16" s="1"/>
  <c r="D490" i="16"/>
  <c r="P490" i="16" s="1"/>
  <c r="D466" i="16"/>
  <c r="P466" i="16" s="1"/>
  <c r="D462" i="16"/>
  <c r="P462" i="16" s="1"/>
  <c r="D458" i="16"/>
  <c r="P458" i="16" s="1"/>
  <c r="D454" i="16"/>
  <c r="P454" i="16" s="1"/>
  <c r="D450" i="16"/>
  <c r="P450" i="16" s="1"/>
  <c r="D446" i="16"/>
  <c r="P446" i="16" s="1"/>
  <c r="D739" i="16"/>
  <c r="P739" i="16" s="1"/>
  <c r="D607" i="16"/>
  <c r="P607" i="16" s="1"/>
  <c r="D678" i="16"/>
  <c r="P678" i="16" s="1"/>
  <c r="D525" i="16"/>
  <c r="P525" i="16" s="1"/>
  <c r="D523" i="16"/>
  <c r="P523" i="16" s="1"/>
  <c r="D493" i="16"/>
  <c r="P493" i="16" s="1"/>
  <c r="D487" i="16"/>
  <c r="P487" i="16" s="1"/>
  <c r="D486" i="16"/>
  <c r="P486" i="16" s="1"/>
  <c r="D474" i="16"/>
  <c r="P474" i="16" s="1"/>
  <c r="D682" i="16"/>
  <c r="P682" i="16" s="1"/>
  <c r="D562" i="16"/>
  <c r="P562" i="16" s="1"/>
  <c r="D556" i="16"/>
  <c r="P556" i="16" s="1"/>
  <c r="D540" i="16"/>
  <c r="P540" i="16" s="1"/>
  <c r="D520" i="16"/>
  <c r="P520" i="16" s="1"/>
  <c r="D502" i="16"/>
  <c r="P502" i="16" s="1"/>
  <c r="D495" i="16"/>
  <c r="P495" i="16" s="1"/>
  <c r="D488" i="16"/>
  <c r="P488" i="16" s="1"/>
  <c r="D477" i="16"/>
  <c r="P477" i="16" s="1"/>
  <c r="D622" i="16"/>
  <c r="P622" i="16" s="1"/>
  <c r="D574" i="16"/>
  <c r="P574" i="16" s="1"/>
  <c r="D568" i="16"/>
  <c r="P568" i="16" s="1"/>
  <c r="D480" i="16"/>
  <c r="P480" i="16" s="1"/>
  <c r="D464" i="16"/>
  <c r="P464" i="16" s="1"/>
  <c r="D456" i="16"/>
  <c r="P456" i="16" s="1"/>
  <c r="D781" i="16"/>
  <c r="P781" i="16" s="1"/>
  <c r="D718" i="16"/>
  <c r="P718" i="16" s="1"/>
  <c r="D591" i="16"/>
  <c r="P591" i="16" s="1"/>
  <c r="D503" i="16"/>
  <c r="P503" i="16" s="1"/>
  <c r="D484" i="16"/>
  <c r="P484" i="16" s="1"/>
  <c r="D478" i="16"/>
  <c r="P478" i="16" s="1"/>
  <c r="D475" i="16"/>
  <c r="P475" i="16" s="1"/>
  <c r="D672" i="16"/>
  <c r="P672" i="16" s="1"/>
  <c r="D518" i="16"/>
  <c r="P518" i="16" s="1"/>
  <c r="D516" i="16"/>
  <c r="P516" i="16" s="1"/>
  <c r="D469" i="16"/>
  <c r="P469" i="16" s="1"/>
  <c r="D463" i="16"/>
  <c r="P463" i="16" s="1"/>
  <c r="D455" i="16"/>
  <c r="P455" i="16" s="1"/>
  <c r="D638" i="16"/>
  <c r="P638" i="16" s="1"/>
  <c r="D489" i="16"/>
  <c r="P489" i="16" s="1"/>
  <c r="D471" i="16"/>
  <c r="P471" i="16" s="1"/>
  <c r="D459" i="16"/>
  <c r="P459" i="16" s="1"/>
  <c r="D448" i="16"/>
  <c r="P448" i="16" s="1"/>
  <c r="D546" i="16"/>
  <c r="P546" i="16" s="1"/>
  <c r="D654" i="16"/>
  <c r="P654" i="16" s="1"/>
  <c r="D603" i="16"/>
  <c r="P603" i="16" s="1"/>
  <c r="D519" i="16"/>
  <c r="P519" i="16" s="1"/>
  <c r="D452" i="16"/>
  <c r="P452" i="16" s="1"/>
  <c r="D643" i="16"/>
  <c r="P643" i="16" s="1"/>
  <c r="D594" i="16"/>
  <c r="P594" i="16" s="1"/>
  <c r="D512" i="16"/>
  <c r="P512" i="16" s="1"/>
  <c r="D504" i="16"/>
  <c r="P504" i="16" s="1"/>
  <c r="D514" i="16"/>
  <c r="P514" i="16" s="1"/>
  <c r="D473" i="16"/>
  <c r="P473" i="16" s="1"/>
  <c r="D539" i="16"/>
  <c r="P539" i="16" s="1"/>
  <c r="D233" i="16"/>
  <c r="P233" i="16" s="1"/>
  <c r="D232" i="16"/>
  <c r="P232" i="16" s="1"/>
  <c r="D231" i="16"/>
  <c r="P231" i="16" s="1"/>
  <c r="D230" i="16"/>
  <c r="P230" i="16" s="1"/>
  <c r="D229" i="16"/>
  <c r="P229" i="16" s="1"/>
  <c r="D228" i="16"/>
  <c r="P228" i="16" s="1"/>
  <c r="D227" i="16"/>
  <c r="P227" i="16" s="1"/>
  <c r="D226" i="16"/>
  <c r="P226" i="16" s="1"/>
  <c r="D225" i="16"/>
  <c r="P225" i="16" s="1"/>
  <c r="D224" i="16"/>
  <c r="P224" i="16" s="1"/>
  <c r="D223" i="16"/>
  <c r="P223" i="16" s="1"/>
  <c r="D222" i="16"/>
  <c r="P222" i="16" s="1"/>
  <c r="D221" i="16"/>
  <c r="P221" i="16" s="1"/>
  <c r="D220" i="16"/>
  <c r="P220" i="16" s="1"/>
  <c r="D219" i="16"/>
  <c r="P219" i="16" s="1"/>
  <c r="D218" i="16"/>
  <c r="P218" i="16" s="1"/>
  <c r="D217" i="16"/>
  <c r="P217" i="16" s="1"/>
  <c r="D216" i="16"/>
  <c r="P216" i="16" s="1"/>
  <c r="D198" i="16"/>
  <c r="P198" i="16" s="1"/>
  <c r="D194" i="16"/>
  <c r="P194" i="16" s="1"/>
  <c r="D190" i="16"/>
  <c r="P190" i="16" s="1"/>
  <c r="D186" i="16"/>
  <c r="P186" i="16" s="1"/>
  <c r="D182" i="16"/>
  <c r="P182" i="16" s="1"/>
  <c r="D178" i="16"/>
  <c r="P178" i="16" s="1"/>
  <c r="D627" i="16"/>
  <c r="P627" i="16" s="1"/>
  <c r="D596" i="16"/>
  <c r="P596" i="16" s="1"/>
  <c r="D467" i="16"/>
  <c r="P467" i="16" s="1"/>
  <c r="D215" i="16"/>
  <c r="P215" i="16" s="1"/>
  <c r="D213" i="16"/>
  <c r="P213" i="16" s="1"/>
  <c r="D211" i="16"/>
  <c r="P211" i="16" s="1"/>
  <c r="D209" i="16"/>
  <c r="P209" i="16" s="1"/>
  <c r="D207" i="16"/>
  <c r="P207" i="16" s="1"/>
  <c r="D205" i="16"/>
  <c r="P205" i="16" s="1"/>
  <c r="D203" i="16"/>
  <c r="P203" i="16" s="1"/>
  <c r="D201" i="16"/>
  <c r="P201" i="16" s="1"/>
  <c r="D664" i="16"/>
  <c r="P664" i="16" s="1"/>
  <c r="D571" i="16"/>
  <c r="P571" i="16" s="1"/>
  <c r="D521" i="16"/>
  <c r="P521" i="16" s="1"/>
  <c r="D588" i="16"/>
  <c r="P588" i="16" s="1"/>
  <c r="D451" i="16"/>
  <c r="P451" i="16" s="1"/>
  <c r="D559" i="16"/>
  <c r="P559" i="16" s="1"/>
  <c r="D517" i="16"/>
  <c r="P517" i="16" s="1"/>
  <c r="D501" i="16"/>
  <c r="P501" i="16" s="1"/>
  <c r="D690" i="16"/>
  <c r="P690" i="16" s="1"/>
  <c r="D460" i="16"/>
  <c r="P460" i="16" s="1"/>
  <c r="D447" i="16"/>
  <c r="P447" i="16" s="1"/>
  <c r="D197" i="16"/>
  <c r="P197" i="16" s="1"/>
  <c r="D193" i="16"/>
  <c r="P193" i="16" s="1"/>
  <c r="D189" i="16"/>
  <c r="P189" i="16" s="1"/>
  <c r="D185" i="16"/>
  <c r="P185" i="16" s="1"/>
  <c r="D181" i="16"/>
  <c r="P181" i="16" s="1"/>
  <c r="D177" i="16"/>
  <c r="P177" i="16" s="1"/>
  <c r="D92" i="16"/>
  <c r="P92" i="16" s="1"/>
  <c r="D206" i="16"/>
  <c r="P206" i="16" s="1"/>
  <c r="D192" i="16"/>
  <c r="P192" i="16" s="1"/>
  <c r="D184" i="16"/>
  <c r="P184" i="16" s="1"/>
  <c r="D150" i="16"/>
  <c r="P150" i="16" s="1"/>
  <c r="D146" i="16"/>
  <c r="P146" i="16" s="1"/>
  <c r="D142" i="16"/>
  <c r="P142" i="16" s="1"/>
  <c r="D138" i="16"/>
  <c r="P138" i="16" s="1"/>
  <c r="D134" i="16"/>
  <c r="P134" i="16" s="1"/>
  <c r="D130" i="16"/>
  <c r="P130" i="16" s="1"/>
  <c r="D126" i="16"/>
  <c r="P126" i="16" s="1"/>
  <c r="D122" i="16"/>
  <c r="P122" i="16" s="1"/>
  <c r="D118" i="16"/>
  <c r="P118" i="16" s="1"/>
  <c r="D210" i="16"/>
  <c r="P210" i="16" s="1"/>
  <c r="D204" i="16"/>
  <c r="P204" i="16" s="1"/>
  <c r="D200" i="16"/>
  <c r="P200" i="16" s="1"/>
  <c r="D176" i="16"/>
  <c r="P176" i="16" s="1"/>
  <c r="D175" i="16"/>
  <c r="P175" i="16" s="1"/>
  <c r="D174" i="16"/>
  <c r="P174" i="16" s="1"/>
  <c r="D173" i="16"/>
  <c r="P173" i="16" s="1"/>
  <c r="D172" i="16"/>
  <c r="P172" i="16" s="1"/>
  <c r="D171" i="16"/>
  <c r="P171" i="16" s="1"/>
  <c r="D170" i="16"/>
  <c r="P170" i="16" s="1"/>
  <c r="D169" i="16"/>
  <c r="P169" i="16" s="1"/>
  <c r="D168" i="16"/>
  <c r="P168" i="16" s="1"/>
  <c r="D167" i="16"/>
  <c r="P167" i="16" s="1"/>
  <c r="D166" i="16"/>
  <c r="P166" i="16" s="1"/>
  <c r="D165" i="16"/>
  <c r="P165" i="16" s="1"/>
  <c r="D164" i="16"/>
  <c r="P164" i="16" s="1"/>
  <c r="D163" i="16"/>
  <c r="P163" i="16" s="1"/>
  <c r="D162" i="16"/>
  <c r="P162" i="16" s="1"/>
  <c r="D161" i="16"/>
  <c r="P161" i="16" s="1"/>
  <c r="D160" i="16"/>
  <c r="P160" i="16" s="1"/>
  <c r="D159" i="16"/>
  <c r="P159" i="16" s="1"/>
  <c r="D158" i="16"/>
  <c r="P158" i="16" s="1"/>
  <c r="D157" i="16"/>
  <c r="P157" i="16" s="1"/>
  <c r="D156" i="16"/>
  <c r="P156" i="16" s="1"/>
  <c r="D155" i="16"/>
  <c r="P155" i="16" s="1"/>
  <c r="D154" i="16"/>
  <c r="P154" i="16" s="1"/>
  <c r="D115" i="16"/>
  <c r="P115" i="16" s="1"/>
  <c r="D113" i="16"/>
  <c r="P113" i="16" s="1"/>
  <c r="D111" i="16"/>
  <c r="P111" i="16" s="1"/>
  <c r="D109" i="16"/>
  <c r="P109" i="16" s="1"/>
  <c r="D107" i="16"/>
  <c r="P107" i="16" s="1"/>
  <c r="D105" i="16"/>
  <c r="P105" i="16" s="1"/>
  <c r="D103" i="16"/>
  <c r="P103" i="16" s="1"/>
  <c r="D101" i="16"/>
  <c r="P101" i="16" s="1"/>
  <c r="D99" i="16"/>
  <c r="P99" i="16" s="1"/>
  <c r="D85" i="16"/>
  <c r="P85" i="16" s="1"/>
  <c r="D84" i="16"/>
  <c r="P84" i="16" s="1"/>
  <c r="D195" i="16"/>
  <c r="P195" i="16" s="1"/>
  <c r="D187" i="16"/>
  <c r="P187" i="16" s="1"/>
  <c r="D179" i="16"/>
  <c r="P179" i="16" s="1"/>
  <c r="D153" i="16"/>
  <c r="P153" i="16" s="1"/>
  <c r="D149" i="16"/>
  <c r="P149" i="16" s="1"/>
  <c r="D145" i="16"/>
  <c r="P145" i="16" s="1"/>
  <c r="D141" i="16"/>
  <c r="P141" i="16" s="1"/>
  <c r="D137" i="16"/>
  <c r="P137" i="16" s="1"/>
  <c r="D133" i="16"/>
  <c r="P133" i="16" s="1"/>
  <c r="D129" i="16"/>
  <c r="P129" i="16" s="1"/>
  <c r="D125" i="16"/>
  <c r="P125" i="16" s="1"/>
  <c r="D121" i="16"/>
  <c r="P121" i="16" s="1"/>
  <c r="D117" i="16"/>
  <c r="P117" i="16" s="1"/>
  <c r="D83" i="16"/>
  <c r="P83" i="16" s="1"/>
  <c r="D214" i="16"/>
  <c r="P214" i="16" s="1"/>
  <c r="D96" i="16"/>
  <c r="P96" i="16" s="1"/>
  <c r="D82" i="16"/>
  <c r="P82" i="16" s="1"/>
  <c r="D81" i="16"/>
  <c r="P81" i="16" s="1"/>
  <c r="D80" i="16"/>
  <c r="P80" i="16" s="1"/>
  <c r="D208" i="16"/>
  <c r="P208" i="16" s="1"/>
  <c r="D196" i="16"/>
  <c r="P196" i="16" s="1"/>
  <c r="D188" i="16"/>
  <c r="P188" i="16" s="1"/>
  <c r="D180" i="16"/>
  <c r="P180" i="16" s="1"/>
  <c r="D152" i="16"/>
  <c r="P152" i="16" s="1"/>
  <c r="D148" i="16"/>
  <c r="P148" i="16" s="1"/>
  <c r="D144" i="16"/>
  <c r="P144" i="16" s="1"/>
  <c r="D140" i="16"/>
  <c r="P140" i="16" s="1"/>
  <c r="D136" i="16"/>
  <c r="P136" i="16" s="1"/>
  <c r="D132" i="16"/>
  <c r="P132" i="16" s="1"/>
  <c r="D128" i="16"/>
  <c r="P128" i="16" s="1"/>
  <c r="D124" i="16"/>
  <c r="P124" i="16" s="1"/>
  <c r="D120" i="16"/>
  <c r="P120" i="16" s="1"/>
  <c r="D97" i="16"/>
  <c r="P97" i="16" s="1"/>
  <c r="D95" i="16"/>
  <c r="P95" i="16" s="1"/>
  <c r="D79" i="16"/>
  <c r="P79" i="16" s="1"/>
  <c r="D202" i="16"/>
  <c r="P202" i="16" s="1"/>
  <c r="D116" i="16"/>
  <c r="P116" i="16" s="1"/>
  <c r="D114" i="16"/>
  <c r="P114" i="16" s="1"/>
  <c r="D112" i="16"/>
  <c r="P112" i="16" s="1"/>
  <c r="D110" i="16"/>
  <c r="P110" i="16" s="1"/>
  <c r="D108" i="16"/>
  <c r="P108" i="16" s="1"/>
  <c r="D106" i="16"/>
  <c r="P106" i="16" s="1"/>
  <c r="D104" i="16"/>
  <c r="P104" i="16" s="1"/>
  <c r="D102" i="16"/>
  <c r="P102" i="16" s="1"/>
  <c r="D100" i="16"/>
  <c r="P100" i="16" s="1"/>
  <c r="D98" i="16"/>
  <c r="P98" i="16" s="1"/>
  <c r="D94" i="16"/>
  <c r="P94" i="16" s="1"/>
  <c r="D212" i="16"/>
  <c r="P212" i="16" s="1"/>
  <c r="D199" i="16"/>
  <c r="P199" i="16" s="1"/>
  <c r="D191" i="16"/>
  <c r="P191" i="16" s="1"/>
  <c r="D183" i="16"/>
  <c r="P183" i="16" s="1"/>
  <c r="D151" i="16"/>
  <c r="P151" i="16" s="1"/>
  <c r="D147" i="16"/>
  <c r="P147" i="16" s="1"/>
  <c r="D143" i="16"/>
  <c r="P143" i="16" s="1"/>
  <c r="D139" i="16"/>
  <c r="P139" i="16" s="1"/>
  <c r="D135" i="16"/>
  <c r="P135" i="16" s="1"/>
  <c r="D131" i="16"/>
  <c r="P131" i="16" s="1"/>
  <c r="D127" i="16"/>
  <c r="P127" i="16" s="1"/>
  <c r="D123" i="16"/>
  <c r="P123" i="16" s="1"/>
  <c r="D119" i="16"/>
  <c r="P119" i="16" s="1"/>
  <c r="D90" i="16"/>
  <c r="P90" i="16" s="1"/>
  <c r="D88" i="16"/>
  <c r="P88" i="16" s="1"/>
  <c r="D86" i="16"/>
  <c r="P86" i="16" s="1"/>
  <c r="D91" i="16"/>
  <c r="P91" i="16" s="1"/>
  <c r="D89" i="16"/>
  <c r="P89" i="16" s="1"/>
  <c r="D87" i="16"/>
  <c r="P87" i="16" s="1"/>
  <c r="D93" i="16"/>
  <c r="P93" i="16" s="1"/>
  <c r="T23" i="16"/>
  <c r="S25" i="16"/>
  <c r="S24" i="16"/>
  <c r="AK39" i="16"/>
  <c r="AK36" i="16"/>
  <c r="AK37" i="16" s="1"/>
  <c r="AK38" i="16" s="1"/>
  <c r="AL34" i="16" s="1"/>
  <c r="AK35" i="16"/>
  <c r="AM25" i="16"/>
  <c r="AM26" i="16"/>
  <c r="AM27" i="16" s="1"/>
  <c r="AM28" i="16" s="1"/>
  <c r="AN24" i="16" s="1"/>
  <c r="AM29" i="16"/>
  <c r="AL20" i="16"/>
  <c r="AN10" i="16"/>
  <c r="AN26" i="14"/>
  <c r="AN27" i="14" s="1"/>
  <c r="AN28" i="14" s="1"/>
  <c r="AO24" i="14" s="1"/>
  <c r="AN25" i="14"/>
  <c r="AL36" i="14"/>
  <c r="AL37" i="14" s="1"/>
  <c r="AL38" i="14" s="1"/>
  <c r="AM34" i="14" s="1"/>
  <c r="AL35" i="14"/>
  <c r="AL39" i="14"/>
  <c r="S12" i="14"/>
  <c r="AM30" i="14" l="1"/>
  <c r="T22" i="14"/>
  <c r="AJ50" i="16"/>
  <c r="AO20" i="14"/>
  <c r="AO10" i="14"/>
  <c r="AP9" i="14"/>
  <c r="AP5" i="14"/>
  <c r="AP6" i="14"/>
  <c r="AP7" i="14" s="1"/>
  <c r="AP8" i="14" s="1"/>
  <c r="AQ4" i="14" s="1"/>
  <c r="AK46" i="16"/>
  <c r="AK47" i="16" s="1"/>
  <c r="AK48" i="16" s="1"/>
  <c r="AL44" i="16" s="1"/>
  <c r="AL49" i="16" s="1"/>
  <c r="AP16" i="14"/>
  <c r="AP17" i="14" s="1"/>
  <c r="AP18" i="14" s="1"/>
  <c r="AQ14" i="14" s="1"/>
  <c r="AP15" i="14"/>
  <c r="AP19" i="14"/>
  <c r="AO10" i="16"/>
  <c r="AJ56" i="16"/>
  <c r="AJ57" i="16" s="1"/>
  <c r="AJ58" i="16" s="1"/>
  <c r="AK54" i="16" s="1"/>
  <c r="AJ59" i="16"/>
  <c r="AJ55" i="16"/>
  <c r="AL35" i="16"/>
  <c r="AL39" i="16"/>
  <c r="AL36" i="16"/>
  <c r="AL37" i="16" s="1"/>
  <c r="AL38" i="16" s="1"/>
  <c r="AM34" i="16" s="1"/>
  <c r="AK40" i="16"/>
  <c r="AP9" i="16"/>
  <c r="AP6" i="16"/>
  <c r="AP7" i="16" s="1"/>
  <c r="AP8" i="16" s="1"/>
  <c r="AQ4" i="16" s="1"/>
  <c r="AP5" i="16"/>
  <c r="S27" i="16"/>
  <c r="AN19" i="16"/>
  <c r="AN16" i="16"/>
  <c r="AN17" i="16" s="1"/>
  <c r="AN18" i="16" s="1"/>
  <c r="AO14" i="16" s="1"/>
  <c r="AN15" i="16"/>
  <c r="AM30" i="16"/>
  <c r="T25" i="16"/>
  <c r="T24" i="16"/>
  <c r="E1036" i="16"/>
  <c r="Q1036" i="16" s="1"/>
  <c r="E1035" i="16"/>
  <c r="Q1035" i="16" s="1"/>
  <c r="E1034" i="16"/>
  <c r="Q1034" i="16" s="1"/>
  <c r="E1033" i="16"/>
  <c r="Q1033" i="16" s="1"/>
  <c r="E1032" i="16"/>
  <c r="Q1032" i="16" s="1"/>
  <c r="E1031" i="16"/>
  <c r="Q1031" i="16" s="1"/>
  <c r="E1030" i="16"/>
  <c r="Q1030" i="16" s="1"/>
  <c r="E1029" i="16"/>
  <c r="Q1029" i="16" s="1"/>
  <c r="E1028" i="16"/>
  <c r="Q1028" i="16" s="1"/>
  <c r="E1027" i="16"/>
  <c r="Q1027" i="16" s="1"/>
  <c r="E1026" i="16"/>
  <c r="Q1026" i="16" s="1"/>
  <c r="E1025" i="16"/>
  <c r="Q1025" i="16" s="1"/>
  <c r="E1024" i="16"/>
  <c r="Q1024" i="16" s="1"/>
  <c r="E1023" i="16"/>
  <c r="Q1023" i="16" s="1"/>
  <c r="E1022" i="16"/>
  <c r="Q1022" i="16" s="1"/>
  <c r="E1021" i="16"/>
  <c r="Q1021" i="16" s="1"/>
  <c r="E1020" i="16"/>
  <c r="Q1020" i="16" s="1"/>
  <c r="E1019" i="16"/>
  <c r="Q1019" i="16" s="1"/>
  <c r="E1018" i="16"/>
  <c r="Q1018" i="16" s="1"/>
  <c r="E1017" i="16"/>
  <c r="Q1017" i="16" s="1"/>
  <c r="E1016" i="16"/>
  <c r="Q1016" i="16" s="1"/>
  <c r="E1015" i="16"/>
  <c r="Q1015" i="16" s="1"/>
  <c r="E1014" i="16"/>
  <c r="Q1014" i="16" s="1"/>
  <c r="E1013" i="16"/>
  <c r="Q1013" i="16" s="1"/>
  <c r="E1012" i="16"/>
  <c r="Q1012" i="16" s="1"/>
  <c r="E1011" i="16"/>
  <c r="Q1011" i="16" s="1"/>
  <c r="E1010" i="16"/>
  <c r="Q1010" i="16" s="1"/>
  <c r="E1009" i="16"/>
  <c r="Q1009" i="16" s="1"/>
  <c r="E1008" i="16"/>
  <c r="Q1008" i="16" s="1"/>
  <c r="E1007" i="16"/>
  <c r="Q1007" i="16" s="1"/>
  <c r="E1006" i="16"/>
  <c r="Q1006" i="16" s="1"/>
  <c r="E1005" i="16"/>
  <c r="Q1005" i="16" s="1"/>
  <c r="E1004" i="16"/>
  <c r="Q1004" i="16" s="1"/>
  <c r="E1003" i="16"/>
  <c r="Q1003" i="16" s="1"/>
  <c r="E1002" i="16"/>
  <c r="Q1002" i="16" s="1"/>
  <c r="E1001" i="16"/>
  <c r="Q1001" i="16" s="1"/>
  <c r="E1000" i="16"/>
  <c r="Q1000" i="16" s="1"/>
  <c r="E999" i="16"/>
  <c r="Q999" i="16" s="1"/>
  <c r="E998" i="16"/>
  <c r="Q998" i="16" s="1"/>
  <c r="E997" i="16"/>
  <c r="Q997" i="16" s="1"/>
  <c r="E996" i="16"/>
  <c r="Q996" i="16" s="1"/>
  <c r="E995" i="16"/>
  <c r="Q995" i="16" s="1"/>
  <c r="E994" i="16"/>
  <c r="Q994" i="16" s="1"/>
  <c r="E993" i="16"/>
  <c r="Q993" i="16" s="1"/>
  <c r="E992" i="16"/>
  <c r="Q992" i="16" s="1"/>
  <c r="E991" i="16"/>
  <c r="Q991" i="16" s="1"/>
  <c r="E990" i="16"/>
  <c r="Q990" i="16" s="1"/>
  <c r="E989" i="16"/>
  <c r="Q989" i="16" s="1"/>
  <c r="E1077" i="16"/>
  <c r="Q1077" i="16" s="1"/>
  <c r="E1073" i="16"/>
  <c r="Q1073" i="16" s="1"/>
  <c r="E1069" i="16"/>
  <c r="Q1069" i="16" s="1"/>
  <c r="E1065" i="16"/>
  <c r="Q1065" i="16" s="1"/>
  <c r="E1061" i="16"/>
  <c r="Q1061" i="16" s="1"/>
  <c r="E1057" i="16"/>
  <c r="Q1057" i="16" s="1"/>
  <c r="E1074" i="16"/>
  <c r="Q1074" i="16" s="1"/>
  <c r="E1066" i="16"/>
  <c r="Q1066" i="16" s="1"/>
  <c r="E1045" i="16"/>
  <c r="Q1045" i="16" s="1"/>
  <c r="E1075" i="16"/>
  <c r="Q1075" i="16" s="1"/>
  <c r="E1067" i="16"/>
  <c r="Q1067" i="16" s="1"/>
  <c r="E1064" i="16"/>
  <c r="Q1064" i="16" s="1"/>
  <c r="E1063" i="16"/>
  <c r="Q1063" i="16" s="1"/>
  <c r="E1062" i="16"/>
  <c r="Q1062" i="16" s="1"/>
  <c r="E1054" i="16"/>
  <c r="Q1054" i="16" s="1"/>
  <c r="E1051" i="16"/>
  <c r="Q1051" i="16" s="1"/>
  <c r="E1048" i="16"/>
  <c r="Q1048" i="16" s="1"/>
  <c r="E1071" i="16"/>
  <c r="Q1071" i="16" s="1"/>
  <c r="E1078" i="16"/>
  <c r="Q1078" i="16" s="1"/>
  <c r="E1059" i="16"/>
  <c r="Q1059" i="16" s="1"/>
  <c r="E1041" i="16"/>
  <c r="Q1041" i="16" s="1"/>
  <c r="E1038" i="16"/>
  <c r="Q1038" i="16" s="1"/>
  <c r="E988" i="16"/>
  <c r="Q988" i="16" s="1"/>
  <c r="E987" i="16"/>
  <c r="Q987" i="16" s="1"/>
  <c r="E986" i="16"/>
  <c r="Q986" i="16" s="1"/>
  <c r="E985" i="16"/>
  <c r="Q985" i="16" s="1"/>
  <c r="E984" i="16"/>
  <c r="Q984" i="16" s="1"/>
  <c r="E983" i="16"/>
  <c r="Q983" i="16" s="1"/>
  <c r="E982" i="16"/>
  <c r="Q982" i="16" s="1"/>
  <c r="E981" i="16"/>
  <c r="Q981" i="16" s="1"/>
  <c r="E980" i="16"/>
  <c r="Q980" i="16" s="1"/>
  <c r="E979" i="16"/>
  <c r="Q979" i="16" s="1"/>
  <c r="E978" i="16"/>
  <c r="Q978" i="16" s="1"/>
  <c r="E977" i="16"/>
  <c r="Q977" i="16" s="1"/>
  <c r="E976" i="16"/>
  <c r="Q976" i="16" s="1"/>
  <c r="E975" i="16"/>
  <c r="Q975" i="16" s="1"/>
  <c r="E974" i="16"/>
  <c r="Q974" i="16" s="1"/>
  <c r="E973" i="16"/>
  <c r="Q973" i="16" s="1"/>
  <c r="E972" i="16"/>
  <c r="Q972" i="16" s="1"/>
  <c r="E971" i="16"/>
  <c r="Q971" i="16" s="1"/>
  <c r="E970" i="16"/>
  <c r="Q970" i="16" s="1"/>
  <c r="E969" i="16"/>
  <c r="Q969" i="16" s="1"/>
  <c r="E968" i="16"/>
  <c r="Q968" i="16" s="1"/>
  <c r="E967" i="16"/>
  <c r="Q967" i="16" s="1"/>
  <c r="E966" i="16"/>
  <c r="Q966" i="16" s="1"/>
  <c r="E965" i="16"/>
  <c r="Q965" i="16" s="1"/>
  <c r="E1076" i="16"/>
  <c r="Q1076" i="16" s="1"/>
  <c r="E1050" i="16"/>
  <c r="Q1050" i="16" s="1"/>
  <c r="E1047" i="16"/>
  <c r="Q1047" i="16" s="1"/>
  <c r="E1046" i="16"/>
  <c r="Q1046" i="16" s="1"/>
  <c r="E1044" i="16"/>
  <c r="Q1044" i="16" s="1"/>
  <c r="E1043" i="16"/>
  <c r="Q1043" i="16" s="1"/>
  <c r="E1042" i="16"/>
  <c r="Q1042" i="16" s="1"/>
  <c r="E1040" i="16"/>
  <c r="Q1040" i="16" s="1"/>
  <c r="E1039" i="16"/>
  <c r="Q1039" i="16" s="1"/>
  <c r="E1072" i="16"/>
  <c r="Q1072" i="16" s="1"/>
  <c r="E1068" i="16"/>
  <c r="Q1068" i="16" s="1"/>
  <c r="E1058" i="16"/>
  <c r="Q1058" i="16" s="1"/>
  <c r="E1060" i="16"/>
  <c r="Q1060" i="16" s="1"/>
  <c r="E1053" i="16"/>
  <c r="Q1053" i="16" s="1"/>
  <c r="E1049" i="16"/>
  <c r="Q1049" i="16" s="1"/>
  <c r="E1037" i="16"/>
  <c r="Q1037" i="16" s="1"/>
  <c r="E961" i="16"/>
  <c r="Q961" i="16" s="1"/>
  <c r="E960" i="16"/>
  <c r="Q960" i="16" s="1"/>
  <c r="E959" i="16"/>
  <c r="Q959" i="16" s="1"/>
  <c r="E958" i="16"/>
  <c r="Q958" i="16" s="1"/>
  <c r="E957" i="16"/>
  <c r="Q957" i="16" s="1"/>
  <c r="E956" i="16"/>
  <c r="Q956" i="16" s="1"/>
  <c r="E955" i="16"/>
  <c r="Q955" i="16" s="1"/>
  <c r="E954" i="16"/>
  <c r="Q954" i="16" s="1"/>
  <c r="E953" i="16"/>
  <c r="Q953" i="16" s="1"/>
  <c r="E952" i="16"/>
  <c r="Q952" i="16" s="1"/>
  <c r="E951" i="16"/>
  <c r="Q951" i="16" s="1"/>
  <c r="E950" i="16"/>
  <c r="Q950" i="16" s="1"/>
  <c r="E949" i="16"/>
  <c r="Q949" i="16" s="1"/>
  <c r="E948" i="16"/>
  <c r="Q948" i="16" s="1"/>
  <c r="E947" i="16"/>
  <c r="Q947" i="16" s="1"/>
  <c r="E946" i="16"/>
  <c r="Q946" i="16" s="1"/>
  <c r="E945" i="16"/>
  <c r="Q945" i="16" s="1"/>
  <c r="E944" i="16"/>
  <c r="Q944" i="16" s="1"/>
  <c r="E943" i="16"/>
  <c r="Q943" i="16" s="1"/>
  <c r="E942" i="16"/>
  <c r="Q942" i="16" s="1"/>
  <c r="E941" i="16"/>
  <c r="Q941" i="16" s="1"/>
  <c r="E940" i="16"/>
  <c r="Q940" i="16" s="1"/>
  <c r="E939" i="16"/>
  <c r="Q939" i="16" s="1"/>
  <c r="E938" i="16"/>
  <c r="Q938" i="16" s="1"/>
  <c r="E937" i="16"/>
  <c r="Q937" i="16" s="1"/>
  <c r="E936" i="16"/>
  <c r="Q936" i="16" s="1"/>
  <c r="E935" i="16"/>
  <c r="Q935" i="16" s="1"/>
  <c r="E934" i="16"/>
  <c r="Q934" i="16" s="1"/>
  <c r="E933" i="16"/>
  <c r="Q933" i="16" s="1"/>
  <c r="E932" i="16"/>
  <c r="Q932" i="16" s="1"/>
  <c r="E931" i="16"/>
  <c r="Q931" i="16" s="1"/>
  <c r="E930" i="16"/>
  <c r="Q930" i="16" s="1"/>
  <c r="E929" i="16"/>
  <c r="Q929" i="16" s="1"/>
  <c r="E1056" i="16"/>
  <c r="Q1056" i="16" s="1"/>
  <c r="E964" i="16"/>
  <c r="Q964" i="16" s="1"/>
  <c r="E925" i="16"/>
  <c r="Q925" i="16" s="1"/>
  <c r="E923" i="16"/>
  <c r="Q923" i="16" s="1"/>
  <c r="E910" i="16"/>
  <c r="Q910" i="16" s="1"/>
  <c r="E908" i="16"/>
  <c r="Q908" i="16" s="1"/>
  <c r="E921" i="16"/>
  <c r="Q921" i="16" s="1"/>
  <c r="E919" i="16"/>
  <c r="Q919" i="16" s="1"/>
  <c r="E906" i="16"/>
  <c r="Q906" i="16" s="1"/>
  <c r="E1070" i="16"/>
  <c r="Q1070" i="16" s="1"/>
  <c r="E962" i="16"/>
  <c r="Q962" i="16" s="1"/>
  <c r="E1055" i="16"/>
  <c r="Q1055" i="16" s="1"/>
  <c r="E916" i="16"/>
  <c r="Q916" i="16" s="1"/>
  <c r="E915" i="16"/>
  <c r="Q915" i="16" s="1"/>
  <c r="E909" i="16"/>
  <c r="Q909" i="16" s="1"/>
  <c r="E905" i="16"/>
  <c r="Q905" i="16" s="1"/>
  <c r="E903" i="16"/>
  <c r="Q903" i="16" s="1"/>
  <c r="E888" i="16"/>
  <c r="Q888" i="16" s="1"/>
  <c r="E886" i="16"/>
  <c r="Q886" i="16" s="1"/>
  <c r="E873" i="16"/>
  <c r="Q873" i="16" s="1"/>
  <c r="E871" i="16"/>
  <c r="Q871" i="16" s="1"/>
  <c r="E856" i="16"/>
  <c r="Q856" i="16" s="1"/>
  <c r="E854" i="16"/>
  <c r="Q854" i="16" s="1"/>
  <c r="E841" i="16"/>
  <c r="Q841" i="16" s="1"/>
  <c r="E839" i="16"/>
  <c r="Q839" i="16" s="1"/>
  <c r="E824" i="16"/>
  <c r="Q824" i="16" s="1"/>
  <c r="E822" i="16"/>
  <c r="Q822" i="16" s="1"/>
  <c r="E817" i="16"/>
  <c r="Q817" i="16" s="1"/>
  <c r="E813" i="16"/>
  <c r="Q813" i="16" s="1"/>
  <c r="E809" i="16"/>
  <c r="Q809" i="16" s="1"/>
  <c r="E805" i="16"/>
  <c r="Q805" i="16" s="1"/>
  <c r="E801" i="16"/>
  <c r="Q801" i="16" s="1"/>
  <c r="E797" i="16"/>
  <c r="Q797" i="16" s="1"/>
  <c r="E793" i="16"/>
  <c r="Q793" i="16" s="1"/>
  <c r="E789" i="16"/>
  <c r="Q789" i="16" s="1"/>
  <c r="E785" i="16"/>
  <c r="Q785" i="16" s="1"/>
  <c r="E781" i="16"/>
  <c r="Q781" i="16" s="1"/>
  <c r="E928" i="16"/>
  <c r="Q928" i="16" s="1"/>
  <c r="E922" i="16"/>
  <c r="Q922" i="16" s="1"/>
  <c r="E901" i="16"/>
  <c r="Q901" i="16" s="1"/>
  <c r="E899" i="16"/>
  <c r="Q899" i="16" s="1"/>
  <c r="E884" i="16"/>
  <c r="Q884" i="16" s="1"/>
  <c r="E882" i="16"/>
  <c r="Q882" i="16" s="1"/>
  <c r="E924" i="16"/>
  <c r="Q924" i="16" s="1"/>
  <c r="E918" i="16"/>
  <c r="Q918" i="16" s="1"/>
  <c r="E917" i="16"/>
  <c r="Q917" i="16" s="1"/>
  <c r="E914" i="16"/>
  <c r="Q914" i="16" s="1"/>
  <c r="E900" i="16"/>
  <c r="Q900" i="16" s="1"/>
  <c r="E893" i="16"/>
  <c r="Q893" i="16" s="1"/>
  <c r="E853" i="16"/>
  <c r="Q853" i="16" s="1"/>
  <c r="E847" i="16"/>
  <c r="Q847" i="16" s="1"/>
  <c r="E844" i="16"/>
  <c r="Q844" i="16" s="1"/>
  <c r="E838" i="16"/>
  <c r="Q838" i="16" s="1"/>
  <c r="E835" i="16"/>
  <c r="Q835" i="16" s="1"/>
  <c r="E816" i="16"/>
  <c r="Q816" i="16" s="1"/>
  <c r="E814" i="16"/>
  <c r="Q814" i="16" s="1"/>
  <c r="E799" i="16"/>
  <c r="Q799" i="16" s="1"/>
  <c r="E784" i="16"/>
  <c r="Q784" i="16" s="1"/>
  <c r="E782" i="16"/>
  <c r="Q782" i="16" s="1"/>
  <c r="E926" i="16"/>
  <c r="Q926" i="16" s="1"/>
  <c r="E907" i="16"/>
  <c r="Q907" i="16" s="1"/>
  <c r="E879" i="16"/>
  <c r="Q879" i="16" s="1"/>
  <c r="E878" i="16"/>
  <c r="Q878" i="16" s="1"/>
  <c r="E870" i="16"/>
  <c r="Q870" i="16" s="1"/>
  <c r="E867" i="16"/>
  <c r="Q867" i="16" s="1"/>
  <c r="E1052" i="16"/>
  <c r="Q1052" i="16" s="1"/>
  <c r="E912" i="16"/>
  <c r="Q912" i="16" s="1"/>
  <c r="E898" i="16"/>
  <c r="Q898" i="16" s="1"/>
  <c r="E892" i="16"/>
  <c r="Q892" i="16" s="1"/>
  <c r="E891" i="16"/>
  <c r="Q891" i="16" s="1"/>
  <c r="E885" i="16"/>
  <c r="Q885" i="16" s="1"/>
  <c r="E864" i="16"/>
  <c r="Q864" i="16" s="1"/>
  <c r="E861" i="16"/>
  <c r="Q861" i="16" s="1"/>
  <c r="E858" i="16"/>
  <c r="Q858" i="16" s="1"/>
  <c r="E855" i="16"/>
  <c r="Q855" i="16" s="1"/>
  <c r="E852" i="16"/>
  <c r="Q852" i="16" s="1"/>
  <c r="E846" i="16"/>
  <c r="Q846" i="16" s="1"/>
  <c r="E963" i="16"/>
  <c r="Q963" i="16" s="1"/>
  <c r="E904" i="16"/>
  <c r="Q904" i="16" s="1"/>
  <c r="E897" i="16"/>
  <c r="Q897" i="16" s="1"/>
  <c r="E927" i="16"/>
  <c r="Q927" i="16" s="1"/>
  <c r="E920" i="16"/>
  <c r="Q920" i="16" s="1"/>
  <c r="E913" i="16"/>
  <c r="Q913" i="16" s="1"/>
  <c r="E890" i="16"/>
  <c r="Q890" i="16" s="1"/>
  <c r="E883" i="16"/>
  <c r="Q883" i="16" s="1"/>
  <c r="E877" i="16"/>
  <c r="Q877" i="16" s="1"/>
  <c r="E876" i="16"/>
  <c r="Q876" i="16" s="1"/>
  <c r="E872" i="16"/>
  <c r="Q872" i="16" s="1"/>
  <c r="E902" i="16"/>
  <c r="Q902" i="16" s="1"/>
  <c r="E896" i="16"/>
  <c r="Q896" i="16" s="1"/>
  <c r="E895" i="16"/>
  <c r="Q895" i="16" s="1"/>
  <c r="E889" i="16"/>
  <c r="Q889" i="16" s="1"/>
  <c r="E911" i="16"/>
  <c r="Q911" i="16" s="1"/>
  <c r="E894" i="16"/>
  <c r="Q894" i="16" s="1"/>
  <c r="E887" i="16"/>
  <c r="Q887" i="16" s="1"/>
  <c r="E881" i="16"/>
  <c r="Q881" i="16" s="1"/>
  <c r="E880" i="16"/>
  <c r="Q880" i="16" s="1"/>
  <c r="E868" i="16"/>
  <c r="Q868" i="16" s="1"/>
  <c r="E840" i="16"/>
  <c r="Q840" i="16" s="1"/>
  <c r="E834" i="16"/>
  <c r="Q834" i="16" s="1"/>
  <c r="E803" i="16"/>
  <c r="Q803" i="16" s="1"/>
  <c r="E800" i="16"/>
  <c r="Q800" i="16" s="1"/>
  <c r="E794" i="16"/>
  <c r="Q794" i="16" s="1"/>
  <c r="E791" i="16"/>
  <c r="Q791" i="16" s="1"/>
  <c r="E777" i="16"/>
  <c r="Q777" i="16" s="1"/>
  <c r="E775" i="16"/>
  <c r="Q775" i="16" s="1"/>
  <c r="E760" i="16"/>
  <c r="Q760" i="16" s="1"/>
  <c r="E758" i="16"/>
  <c r="Q758" i="16" s="1"/>
  <c r="E745" i="16"/>
  <c r="Q745" i="16" s="1"/>
  <c r="E743" i="16"/>
  <c r="Q743" i="16" s="1"/>
  <c r="E728" i="16"/>
  <c r="Q728" i="16" s="1"/>
  <c r="E726" i="16"/>
  <c r="Q726" i="16" s="1"/>
  <c r="E713" i="16"/>
  <c r="Q713" i="16" s="1"/>
  <c r="E711" i="16"/>
  <c r="Q711" i="16" s="1"/>
  <c r="E702" i="16"/>
  <c r="Q702" i="16" s="1"/>
  <c r="E863" i="16"/>
  <c r="Q863" i="16" s="1"/>
  <c r="E862" i="16"/>
  <c r="Q862" i="16" s="1"/>
  <c r="E828" i="16"/>
  <c r="Q828" i="16" s="1"/>
  <c r="E788" i="16"/>
  <c r="Q788" i="16" s="1"/>
  <c r="E779" i="16"/>
  <c r="Q779" i="16" s="1"/>
  <c r="E773" i="16"/>
  <c r="Q773" i="16" s="1"/>
  <c r="E771" i="16"/>
  <c r="Q771" i="16" s="1"/>
  <c r="E756" i="16"/>
  <c r="Q756" i="16" s="1"/>
  <c r="E754" i="16"/>
  <c r="Q754" i="16" s="1"/>
  <c r="E741" i="16"/>
  <c r="Q741" i="16" s="1"/>
  <c r="E739" i="16"/>
  <c r="Q739" i="16" s="1"/>
  <c r="E724" i="16"/>
  <c r="Q724" i="16" s="1"/>
  <c r="E722" i="16"/>
  <c r="Q722" i="16" s="1"/>
  <c r="E875" i="16"/>
  <c r="Q875" i="16" s="1"/>
  <c r="E833" i="16"/>
  <c r="Q833" i="16" s="1"/>
  <c r="E827" i="16"/>
  <c r="Q827" i="16" s="1"/>
  <c r="E811" i="16"/>
  <c r="Q811" i="16" s="1"/>
  <c r="E808" i="16"/>
  <c r="Q808" i="16" s="1"/>
  <c r="E802" i="16"/>
  <c r="Q802" i="16" s="1"/>
  <c r="E769" i="16"/>
  <c r="Q769" i="16" s="1"/>
  <c r="E767" i="16"/>
  <c r="Q767" i="16" s="1"/>
  <c r="E752" i="16"/>
  <c r="Q752" i="16" s="1"/>
  <c r="E750" i="16"/>
  <c r="Q750" i="16" s="1"/>
  <c r="E829" i="16"/>
  <c r="Q829" i="16" s="1"/>
  <c r="E823" i="16"/>
  <c r="Q823" i="16" s="1"/>
  <c r="E818" i="16"/>
  <c r="Q818" i="16" s="1"/>
  <c r="E815" i="16"/>
  <c r="Q815" i="16" s="1"/>
  <c r="E812" i="16"/>
  <c r="Q812" i="16" s="1"/>
  <c r="E806" i="16"/>
  <c r="Q806" i="16" s="1"/>
  <c r="E850" i="16"/>
  <c r="Q850" i="16" s="1"/>
  <c r="E848" i="16"/>
  <c r="Q848" i="16" s="1"/>
  <c r="E832" i="16"/>
  <c r="Q832" i="16" s="1"/>
  <c r="E820" i="16"/>
  <c r="Q820" i="16" s="1"/>
  <c r="E796" i="16"/>
  <c r="Q796" i="16" s="1"/>
  <c r="E790" i="16"/>
  <c r="Q790" i="16" s="1"/>
  <c r="E787" i="16"/>
  <c r="Q787" i="16" s="1"/>
  <c r="E755" i="16"/>
  <c r="Q755" i="16" s="1"/>
  <c r="E753" i="16"/>
  <c r="Q753" i="16" s="1"/>
  <c r="E715" i="16"/>
  <c r="Q715" i="16" s="1"/>
  <c r="E714" i="16"/>
  <c r="Q714" i="16" s="1"/>
  <c r="E837" i="16"/>
  <c r="Q837" i="16" s="1"/>
  <c r="E759" i="16"/>
  <c r="Q759" i="16" s="1"/>
  <c r="E757" i="16"/>
  <c r="Q757" i="16" s="1"/>
  <c r="E734" i="16"/>
  <c r="Q734" i="16" s="1"/>
  <c r="E727" i="16"/>
  <c r="Q727" i="16" s="1"/>
  <c r="E721" i="16"/>
  <c r="Q721" i="16" s="1"/>
  <c r="E720" i="16"/>
  <c r="Q720" i="16" s="1"/>
  <c r="E709" i="16"/>
  <c r="Q709" i="16" s="1"/>
  <c r="E706" i="16"/>
  <c r="Q706" i="16" s="1"/>
  <c r="E703" i="16"/>
  <c r="Q703" i="16" s="1"/>
  <c r="E700" i="16"/>
  <c r="Q700" i="16" s="1"/>
  <c r="E696" i="16"/>
  <c r="Q696" i="16" s="1"/>
  <c r="E692" i="16"/>
  <c r="Q692" i="16" s="1"/>
  <c r="E688" i="16"/>
  <c r="Q688" i="16" s="1"/>
  <c r="E684" i="16"/>
  <c r="Q684" i="16" s="1"/>
  <c r="E865" i="16"/>
  <c r="Q865" i="16" s="1"/>
  <c r="E842" i="16"/>
  <c r="Q842" i="16" s="1"/>
  <c r="E825" i="16"/>
  <c r="Q825" i="16" s="1"/>
  <c r="E763" i="16"/>
  <c r="Q763" i="16" s="1"/>
  <c r="E761" i="16"/>
  <c r="Q761" i="16" s="1"/>
  <c r="E733" i="16"/>
  <c r="Q733" i="16" s="1"/>
  <c r="E869" i="16"/>
  <c r="Q869" i="16" s="1"/>
  <c r="E866" i="16"/>
  <c r="Q866" i="16" s="1"/>
  <c r="E836" i="16"/>
  <c r="Q836" i="16" s="1"/>
  <c r="E792" i="16"/>
  <c r="Q792" i="16" s="1"/>
  <c r="E786" i="16"/>
  <c r="Q786" i="16" s="1"/>
  <c r="E783" i="16"/>
  <c r="Q783" i="16" s="1"/>
  <c r="E778" i="16"/>
  <c r="Q778" i="16" s="1"/>
  <c r="E776" i="16"/>
  <c r="Q776" i="16" s="1"/>
  <c r="E751" i="16"/>
  <c r="Q751" i="16" s="1"/>
  <c r="E749" i="16"/>
  <c r="Q749" i="16" s="1"/>
  <c r="E736" i="16"/>
  <c r="Q736" i="16" s="1"/>
  <c r="E735" i="16"/>
  <c r="Q735" i="16" s="1"/>
  <c r="E729" i="16"/>
  <c r="Q729" i="16" s="1"/>
  <c r="E704" i="16"/>
  <c r="Q704" i="16" s="1"/>
  <c r="E699" i="16"/>
  <c r="Q699" i="16" s="1"/>
  <c r="E695" i="16"/>
  <c r="Q695" i="16" s="1"/>
  <c r="E691" i="16"/>
  <c r="Q691" i="16" s="1"/>
  <c r="E687" i="16"/>
  <c r="Q687" i="16" s="1"/>
  <c r="E780" i="16"/>
  <c r="Q780" i="16" s="1"/>
  <c r="E765" i="16"/>
  <c r="Q765" i="16" s="1"/>
  <c r="E742" i="16"/>
  <c r="Q742" i="16" s="1"/>
  <c r="E740" i="16"/>
  <c r="Q740" i="16" s="1"/>
  <c r="E719" i="16"/>
  <c r="Q719" i="16" s="1"/>
  <c r="E712" i="16"/>
  <c r="Q712" i="16" s="1"/>
  <c r="E697" i="16"/>
  <c r="Q697" i="16" s="1"/>
  <c r="E689" i="16"/>
  <c r="Q689" i="16" s="1"/>
  <c r="E657" i="16"/>
  <c r="Q657" i="16" s="1"/>
  <c r="E653" i="16"/>
  <c r="Q653" i="16" s="1"/>
  <c r="E649" i="16"/>
  <c r="Q649" i="16" s="1"/>
  <c r="E645" i="16"/>
  <c r="Q645" i="16" s="1"/>
  <c r="E641" i="16"/>
  <c r="Q641" i="16" s="1"/>
  <c r="E637" i="16"/>
  <c r="Q637" i="16" s="1"/>
  <c r="E633" i="16"/>
  <c r="Q633" i="16" s="1"/>
  <c r="E629" i="16"/>
  <c r="Q629" i="16" s="1"/>
  <c r="E625" i="16"/>
  <c r="Q625" i="16" s="1"/>
  <c r="E621" i="16"/>
  <c r="Q621" i="16" s="1"/>
  <c r="E617" i="16"/>
  <c r="Q617" i="16" s="1"/>
  <c r="E613" i="16"/>
  <c r="Q613" i="16" s="1"/>
  <c r="E609" i="16"/>
  <c r="Q609" i="16" s="1"/>
  <c r="E605" i="16"/>
  <c r="Q605" i="16" s="1"/>
  <c r="E601" i="16"/>
  <c r="Q601" i="16" s="1"/>
  <c r="E597" i="16"/>
  <c r="Q597" i="16" s="1"/>
  <c r="E593" i="16"/>
  <c r="Q593" i="16" s="1"/>
  <c r="E589" i="16"/>
  <c r="Q589" i="16" s="1"/>
  <c r="E585" i="16"/>
  <c r="Q585" i="16" s="1"/>
  <c r="E581" i="16"/>
  <c r="Q581" i="16" s="1"/>
  <c r="E577" i="16"/>
  <c r="Q577" i="16" s="1"/>
  <c r="E573" i="16"/>
  <c r="Q573" i="16" s="1"/>
  <c r="E569" i="16"/>
  <c r="Q569" i="16" s="1"/>
  <c r="E565" i="16"/>
  <c r="Q565" i="16" s="1"/>
  <c r="E561" i="16"/>
  <c r="Q561" i="16" s="1"/>
  <c r="E557" i="16"/>
  <c r="Q557" i="16" s="1"/>
  <c r="E553" i="16"/>
  <c r="Q553" i="16" s="1"/>
  <c r="E549" i="16"/>
  <c r="Q549" i="16" s="1"/>
  <c r="E545" i="16"/>
  <c r="Q545" i="16" s="1"/>
  <c r="E541" i="16"/>
  <c r="Q541" i="16" s="1"/>
  <c r="E537" i="16"/>
  <c r="Q537" i="16" s="1"/>
  <c r="E533" i="16"/>
  <c r="Q533" i="16" s="1"/>
  <c r="E529" i="16"/>
  <c r="Q529" i="16" s="1"/>
  <c r="E525" i="16"/>
  <c r="Q525" i="16" s="1"/>
  <c r="E521" i="16"/>
  <c r="Q521" i="16" s="1"/>
  <c r="E517" i="16"/>
  <c r="Q517" i="16" s="1"/>
  <c r="E513" i="16"/>
  <c r="Q513" i="16" s="1"/>
  <c r="E509" i="16"/>
  <c r="Q509" i="16" s="1"/>
  <c r="E505" i="16"/>
  <c r="Q505" i="16" s="1"/>
  <c r="E501" i="16"/>
  <c r="Q501" i="16" s="1"/>
  <c r="E497" i="16"/>
  <c r="Q497" i="16" s="1"/>
  <c r="E493" i="16"/>
  <c r="Q493" i="16" s="1"/>
  <c r="E489" i="16"/>
  <c r="Q489" i="16" s="1"/>
  <c r="E485" i="16"/>
  <c r="Q485" i="16" s="1"/>
  <c r="E481" i="16"/>
  <c r="Q481" i="16" s="1"/>
  <c r="E477" i="16"/>
  <c r="Q477" i="16" s="1"/>
  <c r="E473" i="16"/>
  <c r="Q473" i="16" s="1"/>
  <c r="E469" i="16"/>
  <c r="Q469" i="16" s="1"/>
  <c r="E857" i="16"/>
  <c r="Q857" i="16" s="1"/>
  <c r="E849" i="16"/>
  <c r="Q849" i="16" s="1"/>
  <c r="E821" i="16"/>
  <c r="Q821" i="16" s="1"/>
  <c r="E746" i="16"/>
  <c r="Q746" i="16" s="1"/>
  <c r="E744" i="16"/>
  <c r="Q744" i="16" s="1"/>
  <c r="E738" i="16"/>
  <c r="Q738" i="16" s="1"/>
  <c r="E731" i="16"/>
  <c r="Q731" i="16" s="1"/>
  <c r="E679" i="16"/>
  <c r="Q679" i="16" s="1"/>
  <c r="E675" i="16"/>
  <c r="Q675" i="16" s="1"/>
  <c r="E874" i="16"/>
  <c r="Q874" i="16" s="1"/>
  <c r="E845" i="16"/>
  <c r="Q845" i="16" s="1"/>
  <c r="E831" i="16"/>
  <c r="Q831" i="16" s="1"/>
  <c r="E748" i="16"/>
  <c r="Q748" i="16" s="1"/>
  <c r="E698" i="16"/>
  <c r="Q698" i="16" s="1"/>
  <c r="E690" i="16"/>
  <c r="Q690" i="16" s="1"/>
  <c r="E672" i="16"/>
  <c r="Q672" i="16" s="1"/>
  <c r="E670" i="16"/>
  <c r="Q670" i="16" s="1"/>
  <c r="E668" i="16"/>
  <c r="Q668" i="16" s="1"/>
  <c r="E666" i="16"/>
  <c r="Q666" i="16" s="1"/>
  <c r="E664" i="16"/>
  <c r="Q664" i="16" s="1"/>
  <c r="E662" i="16"/>
  <c r="Q662" i="16" s="1"/>
  <c r="E660" i="16"/>
  <c r="Q660" i="16" s="1"/>
  <c r="E658" i="16"/>
  <c r="Q658" i="16" s="1"/>
  <c r="E654" i="16"/>
  <c r="Q654" i="16" s="1"/>
  <c r="E650" i="16"/>
  <c r="Q650" i="16" s="1"/>
  <c r="E646" i="16"/>
  <c r="Q646" i="16" s="1"/>
  <c r="E642" i="16"/>
  <c r="Q642" i="16" s="1"/>
  <c r="E638" i="16"/>
  <c r="Q638" i="16" s="1"/>
  <c r="E634" i="16"/>
  <c r="Q634" i="16" s="1"/>
  <c r="E630" i="16"/>
  <c r="Q630" i="16" s="1"/>
  <c r="E626" i="16"/>
  <c r="Q626" i="16" s="1"/>
  <c r="E622" i="16"/>
  <c r="Q622" i="16" s="1"/>
  <c r="E618" i="16"/>
  <c r="Q618" i="16" s="1"/>
  <c r="E614" i="16"/>
  <c r="Q614" i="16" s="1"/>
  <c r="E610" i="16"/>
  <c r="Q610" i="16" s="1"/>
  <c r="E606" i="16"/>
  <c r="Q606" i="16" s="1"/>
  <c r="E602" i="16"/>
  <c r="Q602" i="16" s="1"/>
  <c r="E598" i="16"/>
  <c r="Q598" i="16" s="1"/>
  <c r="E594" i="16"/>
  <c r="Q594" i="16" s="1"/>
  <c r="E860" i="16"/>
  <c r="Q860" i="16" s="1"/>
  <c r="E830" i="16"/>
  <c r="Q830" i="16" s="1"/>
  <c r="E851" i="16"/>
  <c r="Q851" i="16" s="1"/>
  <c r="E826" i="16"/>
  <c r="Q826" i="16" s="1"/>
  <c r="E843" i="16"/>
  <c r="Q843" i="16" s="1"/>
  <c r="E810" i="16"/>
  <c r="Q810" i="16" s="1"/>
  <c r="E859" i="16"/>
  <c r="Q859" i="16" s="1"/>
  <c r="E819" i="16"/>
  <c r="Q819" i="16" s="1"/>
  <c r="E807" i="16"/>
  <c r="Q807" i="16" s="1"/>
  <c r="E804" i="16"/>
  <c r="Q804" i="16" s="1"/>
  <c r="E798" i="16"/>
  <c r="Q798" i="16" s="1"/>
  <c r="E795" i="16"/>
  <c r="Q795" i="16" s="1"/>
  <c r="E774" i="16"/>
  <c r="Q774" i="16" s="1"/>
  <c r="E772" i="16"/>
  <c r="Q772" i="16" s="1"/>
  <c r="E747" i="16"/>
  <c r="Q747" i="16" s="1"/>
  <c r="E730" i="16"/>
  <c r="Q730" i="16" s="1"/>
  <c r="E723" i="16"/>
  <c r="Q723" i="16" s="1"/>
  <c r="E716" i="16"/>
  <c r="Q716" i="16" s="1"/>
  <c r="E680" i="16"/>
  <c r="Q680" i="16" s="1"/>
  <c r="E676" i="16"/>
  <c r="Q676" i="16" s="1"/>
  <c r="E766" i="16"/>
  <c r="Q766" i="16" s="1"/>
  <c r="E681" i="16"/>
  <c r="Q681" i="16" s="1"/>
  <c r="E600" i="16"/>
  <c r="Q600" i="16" s="1"/>
  <c r="E599" i="16"/>
  <c r="Q599" i="16" s="1"/>
  <c r="E528" i="16"/>
  <c r="Q528" i="16" s="1"/>
  <c r="E526" i="16"/>
  <c r="Q526" i="16" s="1"/>
  <c r="E511" i="16"/>
  <c r="Q511" i="16" s="1"/>
  <c r="E496" i="16"/>
  <c r="Q496" i="16" s="1"/>
  <c r="E494" i="16"/>
  <c r="Q494" i="16" s="1"/>
  <c r="E479" i="16"/>
  <c r="Q479" i="16" s="1"/>
  <c r="E770" i="16"/>
  <c r="Q770" i="16" s="1"/>
  <c r="E737" i="16"/>
  <c r="Q737" i="16" s="1"/>
  <c r="E694" i="16"/>
  <c r="Q694" i="16" s="1"/>
  <c r="E673" i="16"/>
  <c r="Q673" i="16" s="1"/>
  <c r="E669" i="16"/>
  <c r="Q669" i="16" s="1"/>
  <c r="E665" i="16"/>
  <c r="Q665" i="16" s="1"/>
  <c r="E661" i="16"/>
  <c r="Q661" i="16" s="1"/>
  <c r="E656" i="16"/>
  <c r="Q656" i="16" s="1"/>
  <c r="E648" i="16"/>
  <c r="Q648" i="16" s="1"/>
  <c r="E640" i="16"/>
  <c r="Q640" i="16" s="1"/>
  <c r="E632" i="16"/>
  <c r="Q632" i="16" s="1"/>
  <c r="E624" i="16"/>
  <c r="Q624" i="16" s="1"/>
  <c r="E592" i="16"/>
  <c r="Q592" i="16" s="1"/>
  <c r="E582" i="16"/>
  <c r="Q582" i="16" s="1"/>
  <c r="E579" i="16"/>
  <c r="Q579" i="16" s="1"/>
  <c r="E576" i="16"/>
  <c r="Q576" i="16" s="1"/>
  <c r="E566" i="16"/>
  <c r="Q566" i="16" s="1"/>
  <c r="E563" i="16"/>
  <c r="Q563" i="16" s="1"/>
  <c r="E560" i="16"/>
  <c r="Q560" i="16" s="1"/>
  <c r="E550" i="16"/>
  <c r="Q550" i="16" s="1"/>
  <c r="E547" i="16"/>
  <c r="Q547" i="16" s="1"/>
  <c r="E544" i="16"/>
  <c r="Q544" i="16" s="1"/>
  <c r="E534" i="16"/>
  <c r="Q534" i="16" s="1"/>
  <c r="E524" i="16"/>
  <c r="Q524" i="16" s="1"/>
  <c r="E522" i="16"/>
  <c r="Q522" i="16" s="1"/>
  <c r="E507" i="16"/>
  <c r="Q507" i="16" s="1"/>
  <c r="E492" i="16"/>
  <c r="Q492" i="16" s="1"/>
  <c r="E490" i="16"/>
  <c r="Q490" i="16" s="1"/>
  <c r="E674" i="16"/>
  <c r="Q674" i="16" s="1"/>
  <c r="E608" i="16"/>
  <c r="Q608" i="16" s="1"/>
  <c r="E607" i="16"/>
  <c r="Q607" i="16" s="1"/>
  <c r="E520" i="16"/>
  <c r="Q520" i="16" s="1"/>
  <c r="E518" i="16"/>
  <c r="Q518" i="16" s="1"/>
  <c r="E768" i="16"/>
  <c r="Q768" i="16" s="1"/>
  <c r="E686" i="16"/>
  <c r="Q686" i="16" s="1"/>
  <c r="E671" i="16"/>
  <c r="Q671" i="16" s="1"/>
  <c r="E667" i="16"/>
  <c r="Q667" i="16" s="1"/>
  <c r="E663" i="16"/>
  <c r="Q663" i="16" s="1"/>
  <c r="E659" i="16"/>
  <c r="Q659" i="16" s="1"/>
  <c r="E652" i="16"/>
  <c r="Q652" i="16" s="1"/>
  <c r="E644" i="16"/>
  <c r="Q644" i="16" s="1"/>
  <c r="E636" i="16"/>
  <c r="Q636" i="16" s="1"/>
  <c r="E628" i="16"/>
  <c r="Q628" i="16" s="1"/>
  <c r="E620" i="16"/>
  <c r="Q620" i="16" s="1"/>
  <c r="E604" i="16"/>
  <c r="Q604" i="16" s="1"/>
  <c r="E603" i="16"/>
  <c r="Q603" i="16" s="1"/>
  <c r="E590" i="16"/>
  <c r="Q590" i="16" s="1"/>
  <c r="E587" i="16"/>
  <c r="Q587" i="16" s="1"/>
  <c r="E584" i="16"/>
  <c r="Q584" i="16" s="1"/>
  <c r="E574" i="16"/>
  <c r="Q574" i="16" s="1"/>
  <c r="E571" i="16"/>
  <c r="Q571" i="16" s="1"/>
  <c r="E568" i="16"/>
  <c r="Q568" i="16" s="1"/>
  <c r="E558" i="16"/>
  <c r="Q558" i="16" s="1"/>
  <c r="E555" i="16"/>
  <c r="Q555" i="16" s="1"/>
  <c r="E552" i="16"/>
  <c r="Q552" i="16" s="1"/>
  <c r="E693" i="16"/>
  <c r="Q693" i="16" s="1"/>
  <c r="E651" i="16"/>
  <c r="Q651" i="16" s="1"/>
  <c r="E635" i="16"/>
  <c r="Q635" i="16" s="1"/>
  <c r="E619" i="16"/>
  <c r="Q619" i="16" s="1"/>
  <c r="E595" i="16"/>
  <c r="Q595" i="16" s="1"/>
  <c r="E578" i="16"/>
  <c r="Q578" i="16" s="1"/>
  <c r="E575" i="16"/>
  <c r="Q575" i="16" s="1"/>
  <c r="E572" i="16"/>
  <c r="Q572" i="16" s="1"/>
  <c r="E543" i="16"/>
  <c r="Q543" i="16" s="1"/>
  <c r="E531" i="16"/>
  <c r="Q531" i="16" s="1"/>
  <c r="E506" i="16"/>
  <c r="Q506" i="16" s="1"/>
  <c r="E476" i="16"/>
  <c r="Q476" i="16" s="1"/>
  <c r="E468" i="16"/>
  <c r="Q468" i="16" s="1"/>
  <c r="E708" i="16"/>
  <c r="Q708" i="16" s="1"/>
  <c r="E677" i="16"/>
  <c r="Q677" i="16" s="1"/>
  <c r="E615" i="16"/>
  <c r="Q615" i="16" s="1"/>
  <c r="E548" i="16"/>
  <c r="Q548" i="16" s="1"/>
  <c r="E530" i="16"/>
  <c r="Q530" i="16" s="1"/>
  <c r="E510" i="16"/>
  <c r="Q510" i="16" s="1"/>
  <c r="E508" i="16"/>
  <c r="Q508" i="16" s="1"/>
  <c r="E498" i="16"/>
  <c r="Q498" i="16" s="1"/>
  <c r="E491" i="16"/>
  <c r="Q491" i="16" s="1"/>
  <c r="E466" i="16"/>
  <c r="Q466" i="16" s="1"/>
  <c r="E462" i="16"/>
  <c r="Q462" i="16" s="1"/>
  <c r="E458" i="16"/>
  <c r="Q458" i="16" s="1"/>
  <c r="E454" i="16"/>
  <c r="Q454" i="16" s="1"/>
  <c r="E450" i="16"/>
  <c r="Q450" i="16" s="1"/>
  <c r="E707" i="16"/>
  <c r="Q707" i="16" s="1"/>
  <c r="E538" i="16"/>
  <c r="Q538" i="16" s="1"/>
  <c r="E532" i="16"/>
  <c r="Q532" i="16" s="1"/>
  <c r="E514" i="16"/>
  <c r="Q514" i="16" s="1"/>
  <c r="E512" i="16"/>
  <c r="Q512" i="16" s="1"/>
  <c r="E504" i="16"/>
  <c r="Q504" i="16" s="1"/>
  <c r="E503" i="16"/>
  <c r="Q503" i="16" s="1"/>
  <c r="E484" i="16"/>
  <c r="Q484" i="16" s="1"/>
  <c r="E478" i="16"/>
  <c r="Q478" i="16" s="1"/>
  <c r="E475" i="16"/>
  <c r="Q475" i="16" s="1"/>
  <c r="E701" i="16"/>
  <c r="Q701" i="16" s="1"/>
  <c r="E683" i="16"/>
  <c r="Q683" i="16" s="1"/>
  <c r="E655" i="16"/>
  <c r="Q655" i="16" s="1"/>
  <c r="E639" i="16"/>
  <c r="Q639" i="16" s="1"/>
  <c r="E623" i="16"/>
  <c r="Q623" i="16" s="1"/>
  <c r="E611" i="16"/>
  <c r="Q611" i="16" s="1"/>
  <c r="E570" i="16"/>
  <c r="Q570" i="16" s="1"/>
  <c r="E567" i="16"/>
  <c r="Q567" i="16" s="1"/>
  <c r="E564" i="16"/>
  <c r="Q564" i="16" s="1"/>
  <c r="E718" i="16"/>
  <c r="Q718" i="16" s="1"/>
  <c r="E682" i="16"/>
  <c r="Q682" i="16" s="1"/>
  <c r="E643" i="16"/>
  <c r="Q643" i="16" s="1"/>
  <c r="E627" i="16"/>
  <c r="Q627" i="16" s="1"/>
  <c r="E596" i="16"/>
  <c r="Q596" i="16" s="1"/>
  <c r="E591" i="16"/>
  <c r="Q591" i="16" s="1"/>
  <c r="E588" i="16"/>
  <c r="Q588" i="16" s="1"/>
  <c r="E562" i="16"/>
  <c r="Q562" i="16" s="1"/>
  <c r="E559" i="16"/>
  <c r="Q559" i="16" s="1"/>
  <c r="E556" i="16"/>
  <c r="Q556" i="16" s="1"/>
  <c r="E762" i="16"/>
  <c r="Q762" i="16" s="1"/>
  <c r="E685" i="16"/>
  <c r="Q685" i="16" s="1"/>
  <c r="E647" i="16"/>
  <c r="Q647" i="16" s="1"/>
  <c r="E631" i="16"/>
  <c r="Q631" i="16" s="1"/>
  <c r="E612" i="16"/>
  <c r="Q612" i="16" s="1"/>
  <c r="E586" i="16"/>
  <c r="Q586" i="16" s="1"/>
  <c r="E583" i="16"/>
  <c r="Q583" i="16" s="1"/>
  <c r="E580" i="16"/>
  <c r="Q580" i="16" s="1"/>
  <c r="E554" i="16"/>
  <c r="Q554" i="16" s="1"/>
  <c r="E551" i="16"/>
  <c r="Q551" i="16" s="1"/>
  <c r="E542" i="16"/>
  <c r="Q542" i="16" s="1"/>
  <c r="E536" i="16"/>
  <c r="Q536" i="16" s="1"/>
  <c r="E527" i="16"/>
  <c r="Q527" i="16" s="1"/>
  <c r="E500" i="16"/>
  <c r="Q500" i="16" s="1"/>
  <c r="E499" i="16"/>
  <c r="Q499" i="16" s="1"/>
  <c r="E482" i="16"/>
  <c r="Q482" i="16" s="1"/>
  <c r="E472" i="16"/>
  <c r="Q472" i="16" s="1"/>
  <c r="E470" i="16"/>
  <c r="Q470" i="16" s="1"/>
  <c r="E465" i="16"/>
  <c r="Q465" i="16" s="1"/>
  <c r="E461" i="16"/>
  <c r="Q461" i="16" s="1"/>
  <c r="E457" i="16"/>
  <c r="Q457" i="16" s="1"/>
  <c r="E453" i="16"/>
  <c r="Q453" i="16" s="1"/>
  <c r="E449" i="16"/>
  <c r="Q449" i="16" s="1"/>
  <c r="E725" i="16"/>
  <c r="Q725" i="16" s="1"/>
  <c r="E483" i="16"/>
  <c r="Q483" i="16" s="1"/>
  <c r="E480" i="16"/>
  <c r="Q480" i="16" s="1"/>
  <c r="E464" i="16"/>
  <c r="Q464" i="16" s="1"/>
  <c r="E456" i="16"/>
  <c r="Q456" i="16" s="1"/>
  <c r="E535" i="16"/>
  <c r="Q535" i="16" s="1"/>
  <c r="E486" i="16"/>
  <c r="Q486" i="16" s="1"/>
  <c r="E474" i="16"/>
  <c r="Q474" i="16" s="1"/>
  <c r="E415" i="16"/>
  <c r="Q415" i="16" s="1"/>
  <c r="E411" i="16"/>
  <c r="Q411" i="16" s="1"/>
  <c r="E407" i="16"/>
  <c r="Q407" i="16" s="1"/>
  <c r="E403" i="16"/>
  <c r="Q403" i="16" s="1"/>
  <c r="E399" i="16"/>
  <c r="Q399" i="16" s="1"/>
  <c r="E395" i="16"/>
  <c r="Q395" i="16" s="1"/>
  <c r="E391" i="16"/>
  <c r="Q391" i="16" s="1"/>
  <c r="E387" i="16"/>
  <c r="Q387" i="16" s="1"/>
  <c r="E383" i="16"/>
  <c r="Q383" i="16" s="1"/>
  <c r="E379" i="16"/>
  <c r="Q379" i="16" s="1"/>
  <c r="E375" i="16"/>
  <c r="Q375" i="16" s="1"/>
  <c r="E371" i="16"/>
  <c r="Q371" i="16" s="1"/>
  <c r="E367" i="16"/>
  <c r="Q367" i="16" s="1"/>
  <c r="E363" i="16"/>
  <c r="Q363" i="16" s="1"/>
  <c r="E359" i="16"/>
  <c r="Q359" i="16" s="1"/>
  <c r="E355" i="16"/>
  <c r="Q355" i="16" s="1"/>
  <c r="E351" i="16"/>
  <c r="Q351" i="16" s="1"/>
  <c r="E347" i="16"/>
  <c r="Q347" i="16" s="1"/>
  <c r="E343" i="16"/>
  <c r="Q343" i="16" s="1"/>
  <c r="E339" i="16"/>
  <c r="Q339" i="16" s="1"/>
  <c r="E335" i="16"/>
  <c r="Q335" i="16" s="1"/>
  <c r="E331" i="16"/>
  <c r="Q331" i="16" s="1"/>
  <c r="E327" i="16"/>
  <c r="Q327" i="16" s="1"/>
  <c r="E323" i="16"/>
  <c r="Q323" i="16" s="1"/>
  <c r="E319" i="16"/>
  <c r="Q319" i="16" s="1"/>
  <c r="E315" i="16"/>
  <c r="Q315" i="16" s="1"/>
  <c r="E539" i="16"/>
  <c r="Q539" i="16" s="1"/>
  <c r="E471" i="16"/>
  <c r="Q471" i="16" s="1"/>
  <c r="E459" i="16"/>
  <c r="Q459" i="16" s="1"/>
  <c r="E451" i="16"/>
  <c r="Q451" i="16" s="1"/>
  <c r="E448" i="16"/>
  <c r="Q448" i="16" s="1"/>
  <c r="E445" i="16"/>
  <c r="Q445" i="16" s="1"/>
  <c r="E443" i="16"/>
  <c r="Q443" i="16" s="1"/>
  <c r="E441" i="16"/>
  <c r="Q441" i="16" s="1"/>
  <c r="E439" i="16"/>
  <c r="Q439" i="16" s="1"/>
  <c r="E437" i="16"/>
  <c r="Q437" i="16" s="1"/>
  <c r="E435" i="16"/>
  <c r="Q435" i="16" s="1"/>
  <c r="E433" i="16"/>
  <c r="Q433" i="16" s="1"/>
  <c r="E431" i="16"/>
  <c r="Q431" i="16" s="1"/>
  <c r="E429" i="16"/>
  <c r="Q429" i="16" s="1"/>
  <c r="E427" i="16"/>
  <c r="Q427" i="16" s="1"/>
  <c r="E425" i="16"/>
  <c r="Q425" i="16" s="1"/>
  <c r="E423" i="16"/>
  <c r="Q423" i="16" s="1"/>
  <c r="E421" i="16"/>
  <c r="Q421" i="16" s="1"/>
  <c r="E419" i="16"/>
  <c r="Q419" i="16" s="1"/>
  <c r="E540" i="16"/>
  <c r="Q540" i="16" s="1"/>
  <c r="E502" i="16"/>
  <c r="Q502" i="16" s="1"/>
  <c r="E495" i="16"/>
  <c r="Q495" i="16" s="1"/>
  <c r="E488" i="16"/>
  <c r="Q488" i="16" s="1"/>
  <c r="E446" i="16"/>
  <c r="Q446" i="16" s="1"/>
  <c r="E418" i="16"/>
  <c r="Q418" i="16" s="1"/>
  <c r="E414" i="16"/>
  <c r="Q414" i="16" s="1"/>
  <c r="E410" i="16"/>
  <c r="Q410" i="16" s="1"/>
  <c r="E406" i="16"/>
  <c r="Q406" i="16" s="1"/>
  <c r="E402" i="16"/>
  <c r="Q402" i="16" s="1"/>
  <c r="E398" i="16"/>
  <c r="Q398" i="16" s="1"/>
  <c r="E394" i="16"/>
  <c r="Q394" i="16" s="1"/>
  <c r="E390" i="16"/>
  <c r="Q390" i="16" s="1"/>
  <c r="E386" i="16"/>
  <c r="Q386" i="16" s="1"/>
  <c r="E382" i="16"/>
  <c r="Q382" i="16" s="1"/>
  <c r="E378" i="16"/>
  <c r="Q378" i="16" s="1"/>
  <c r="E374" i="16"/>
  <c r="Q374" i="16" s="1"/>
  <c r="E370" i="16"/>
  <c r="Q370" i="16" s="1"/>
  <c r="E366" i="16"/>
  <c r="Q366" i="16" s="1"/>
  <c r="E362" i="16"/>
  <c r="Q362" i="16" s="1"/>
  <c r="E358" i="16"/>
  <c r="Q358" i="16" s="1"/>
  <c r="E354" i="16"/>
  <c r="Q354" i="16" s="1"/>
  <c r="E350" i="16"/>
  <c r="Q350" i="16" s="1"/>
  <c r="E346" i="16"/>
  <c r="Q346" i="16" s="1"/>
  <c r="E342" i="16"/>
  <c r="Q342" i="16" s="1"/>
  <c r="E338" i="16"/>
  <c r="Q338" i="16" s="1"/>
  <c r="E334" i="16"/>
  <c r="Q334" i="16" s="1"/>
  <c r="E330" i="16"/>
  <c r="Q330" i="16" s="1"/>
  <c r="E326" i="16"/>
  <c r="Q326" i="16" s="1"/>
  <c r="E322" i="16"/>
  <c r="Q322" i="16" s="1"/>
  <c r="E318" i="16"/>
  <c r="Q318" i="16" s="1"/>
  <c r="E314" i="16"/>
  <c r="Q314" i="16" s="1"/>
  <c r="E310" i="16"/>
  <c r="Q310" i="16" s="1"/>
  <c r="E717" i="16"/>
  <c r="Q717" i="16" s="1"/>
  <c r="E678" i="16"/>
  <c r="Q678" i="16" s="1"/>
  <c r="E546" i="16"/>
  <c r="Q546" i="16" s="1"/>
  <c r="E515" i="16"/>
  <c r="Q515" i="16" s="1"/>
  <c r="E416" i="16"/>
  <c r="Q416" i="16" s="1"/>
  <c r="E408" i="16"/>
  <c r="Q408" i="16" s="1"/>
  <c r="E400" i="16"/>
  <c r="Q400" i="16" s="1"/>
  <c r="E392" i="16"/>
  <c r="Q392" i="16" s="1"/>
  <c r="E384" i="16"/>
  <c r="Q384" i="16" s="1"/>
  <c r="E376" i="16"/>
  <c r="Q376" i="16" s="1"/>
  <c r="E368" i="16"/>
  <c r="Q368" i="16" s="1"/>
  <c r="E360" i="16"/>
  <c r="Q360" i="16" s="1"/>
  <c r="E352" i="16"/>
  <c r="Q352" i="16" s="1"/>
  <c r="E344" i="16"/>
  <c r="Q344" i="16" s="1"/>
  <c r="E336" i="16"/>
  <c r="Q336" i="16" s="1"/>
  <c r="E328" i="16"/>
  <c r="Q328" i="16" s="1"/>
  <c r="E320" i="16"/>
  <c r="Q320" i="16" s="1"/>
  <c r="E307" i="16"/>
  <c r="Q307" i="16" s="1"/>
  <c r="E293" i="16"/>
  <c r="Q293" i="16" s="1"/>
  <c r="E291" i="16"/>
  <c r="Q291" i="16" s="1"/>
  <c r="E278" i="16"/>
  <c r="Q278" i="16" s="1"/>
  <c r="E276" i="16"/>
  <c r="Q276" i="16" s="1"/>
  <c r="E261" i="16"/>
  <c r="Q261" i="16" s="1"/>
  <c r="E259" i="16"/>
  <c r="Q259" i="16" s="1"/>
  <c r="E246" i="16"/>
  <c r="Q246" i="16" s="1"/>
  <c r="E244" i="16"/>
  <c r="Q244" i="16" s="1"/>
  <c r="E236" i="16"/>
  <c r="Q236" i="16" s="1"/>
  <c r="E519" i="16"/>
  <c r="Q519" i="16" s="1"/>
  <c r="E452" i="16"/>
  <c r="Q452" i="16" s="1"/>
  <c r="E312" i="16"/>
  <c r="Q312" i="16" s="1"/>
  <c r="E300" i="16"/>
  <c r="Q300" i="16" s="1"/>
  <c r="E297" i="16"/>
  <c r="Q297" i="16" s="1"/>
  <c r="E289" i="16"/>
  <c r="Q289" i="16" s="1"/>
  <c r="E287" i="16"/>
  <c r="Q287" i="16" s="1"/>
  <c r="E274" i="16"/>
  <c r="Q274" i="16" s="1"/>
  <c r="E272" i="16"/>
  <c r="Q272" i="16" s="1"/>
  <c r="E257" i="16"/>
  <c r="Q257" i="16" s="1"/>
  <c r="E255" i="16"/>
  <c r="Q255" i="16" s="1"/>
  <c r="E242" i="16"/>
  <c r="Q242" i="16" s="1"/>
  <c r="E240" i="16"/>
  <c r="Q240" i="16" s="1"/>
  <c r="E710" i="16"/>
  <c r="Q710" i="16" s="1"/>
  <c r="E523" i="16"/>
  <c r="Q523" i="16" s="1"/>
  <c r="E417" i="16"/>
  <c r="Q417" i="16" s="1"/>
  <c r="E409" i="16"/>
  <c r="Q409" i="16" s="1"/>
  <c r="E401" i="16"/>
  <c r="Q401" i="16" s="1"/>
  <c r="E393" i="16"/>
  <c r="Q393" i="16" s="1"/>
  <c r="E385" i="16"/>
  <c r="Q385" i="16" s="1"/>
  <c r="E377" i="16"/>
  <c r="Q377" i="16" s="1"/>
  <c r="E369" i="16"/>
  <c r="Q369" i="16" s="1"/>
  <c r="E361" i="16"/>
  <c r="Q361" i="16" s="1"/>
  <c r="E353" i="16"/>
  <c r="Q353" i="16" s="1"/>
  <c r="E345" i="16"/>
  <c r="Q345" i="16" s="1"/>
  <c r="E337" i="16"/>
  <c r="Q337" i="16" s="1"/>
  <c r="E329" i="16"/>
  <c r="Q329" i="16" s="1"/>
  <c r="E321" i="16"/>
  <c r="Q321" i="16" s="1"/>
  <c r="E313" i="16"/>
  <c r="Q313" i="16" s="1"/>
  <c r="E311" i="16"/>
  <c r="Q311" i="16" s="1"/>
  <c r="E303" i="16"/>
  <c r="Q303" i="16" s="1"/>
  <c r="E285" i="16"/>
  <c r="Q285" i="16" s="1"/>
  <c r="E283" i="16"/>
  <c r="Q283" i="16" s="1"/>
  <c r="E270" i="16"/>
  <c r="Q270" i="16" s="1"/>
  <c r="E268" i="16"/>
  <c r="Q268" i="16" s="1"/>
  <c r="E253" i="16"/>
  <c r="Q253" i="16" s="1"/>
  <c r="E251" i="16"/>
  <c r="Q251" i="16" s="1"/>
  <c r="E237" i="16"/>
  <c r="Q237" i="16" s="1"/>
  <c r="E732" i="16"/>
  <c r="Q732" i="16" s="1"/>
  <c r="E516" i="16"/>
  <c r="Q516" i="16" s="1"/>
  <c r="E455" i="16"/>
  <c r="Q455" i="16" s="1"/>
  <c r="E444" i="16"/>
  <c r="Q444" i="16" s="1"/>
  <c r="E440" i="16"/>
  <c r="Q440" i="16" s="1"/>
  <c r="E436" i="16"/>
  <c r="Q436" i="16" s="1"/>
  <c r="E432" i="16"/>
  <c r="Q432" i="16" s="1"/>
  <c r="E428" i="16"/>
  <c r="Q428" i="16" s="1"/>
  <c r="E424" i="16"/>
  <c r="Q424" i="16" s="1"/>
  <c r="E420" i="16"/>
  <c r="Q420" i="16" s="1"/>
  <c r="E304" i="16"/>
  <c r="Q304" i="16" s="1"/>
  <c r="E301" i="16"/>
  <c r="Q301" i="16" s="1"/>
  <c r="E298" i="16"/>
  <c r="Q298" i="16" s="1"/>
  <c r="E295" i="16"/>
  <c r="Q295" i="16" s="1"/>
  <c r="E282" i="16"/>
  <c r="Q282" i="16" s="1"/>
  <c r="E280" i="16"/>
  <c r="Q280" i="16" s="1"/>
  <c r="E265" i="16"/>
  <c r="Q265" i="16" s="1"/>
  <c r="E263" i="16"/>
  <c r="Q263" i="16" s="1"/>
  <c r="E250" i="16"/>
  <c r="Q250" i="16" s="1"/>
  <c r="E248" i="16"/>
  <c r="Q248" i="16" s="1"/>
  <c r="E764" i="16"/>
  <c r="Q764" i="16" s="1"/>
  <c r="E463" i="16"/>
  <c r="Q463" i="16" s="1"/>
  <c r="E438" i="16"/>
  <c r="Q438" i="16" s="1"/>
  <c r="E430" i="16"/>
  <c r="Q430" i="16" s="1"/>
  <c r="E422" i="16"/>
  <c r="Q422" i="16" s="1"/>
  <c r="E296" i="16"/>
  <c r="Q296" i="16" s="1"/>
  <c r="E279" i="16"/>
  <c r="Q279" i="16" s="1"/>
  <c r="E266" i="16"/>
  <c r="Q266" i="16" s="1"/>
  <c r="E249" i="16"/>
  <c r="Q249" i="16" s="1"/>
  <c r="E233" i="16"/>
  <c r="Q233" i="16" s="1"/>
  <c r="E232" i="16"/>
  <c r="Q232" i="16" s="1"/>
  <c r="E231" i="16"/>
  <c r="Q231" i="16" s="1"/>
  <c r="E230" i="16"/>
  <c r="Q230" i="16" s="1"/>
  <c r="E229" i="16"/>
  <c r="Q229" i="16" s="1"/>
  <c r="E228" i="16"/>
  <c r="Q228" i="16" s="1"/>
  <c r="E227" i="16"/>
  <c r="Q227" i="16" s="1"/>
  <c r="E226" i="16"/>
  <c r="Q226" i="16" s="1"/>
  <c r="E225" i="16"/>
  <c r="Q225" i="16" s="1"/>
  <c r="E224" i="16"/>
  <c r="Q224" i="16" s="1"/>
  <c r="E223" i="16"/>
  <c r="Q223" i="16" s="1"/>
  <c r="E222" i="16"/>
  <c r="Q222" i="16" s="1"/>
  <c r="E221" i="16"/>
  <c r="Q221" i="16" s="1"/>
  <c r="E220" i="16"/>
  <c r="Q220" i="16" s="1"/>
  <c r="E219" i="16"/>
  <c r="Q219" i="16" s="1"/>
  <c r="E218" i="16"/>
  <c r="Q218" i="16" s="1"/>
  <c r="E217" i="16"/>
  <c r="Q217" i="16" s="1"/>
  <c r="E216" i="16"/>
  <c r="Q216" i="16" s="1"/>
  <c r="E198" i="16"/>
  <c r="Q198" i="16" s="1"/>
  <c r="E194" i="16"/>
  <c r="Q194" i="16" s="1"/>
  <c r="E190" i="16"/>
  <c r="Q190" i="16" s="1"/>
  <c r="E186" i="16"/>
  <c r="Q186" i="16" s="1"/>
  <c r="E182" i="16"/>
  <c r="Q182" i="16" s="1"/>
  <c r="E178" i="16"/>
  <c r="Q178" i="16" s="1"/>
  <c r="E467" i="16"/>
  <c r="Q467" i="16" s="1"/>
  <c r="E412" i="16"/>
  <c r="Q412" i="16" s="1"/>
  <c r="E396" i="16"/>
  <c r="Q396" i="16" s="1"/>
  <c r="E380" i="16"/>
  <c r="Q380" i="16" s="1"/>
  <c r="E364" i="16"/>
  <c r="Q364" i="16" s="1"/>
  <c r="E348" i="16"/>
  <c r="Q348" i="16" s="1"/>
  <c r="E332" i="16"/>
  <c r="Q332" i="16" s="1"/>
  <c r="E316" i="16"/>
  <c r="Q316" i="16" s="1"/>
  <c r="E299" i="16"/>
  <c r="Q299" i="16" s="1"/>
  <c r="E292" i="16"/>
  <c r="Q292" i="16" s="1"/>
  <c r="E275" i="16"/>
  <c r="Q275" i="16" s="1"/>
  <c r="E262" i="16"/>
  <c r="Q262" i="16" s="1"/>
  <c r="E245" i="16"/>
  <c r="Q245" i="16" s="1"/>
  <c r="E234" i="16"/>
  <c r="Q234" i="16" s="1"/>
  <c r="E215" i="16"/>
  <c r="Q215" i="16" s="1"/>
  <c r="E213" i="16"/>
  <c r="Q213" i="16" s="1"/>
  <c r="E211" i="16"/>
  <c r="Q211" i="16" s="1"/>
  <c r="E209" i="16"/>
  <c r="Q209" i="16" s="1"/>
  <c r="E207" i="16"/>
  <c r="Q207" i="16" s="1"/>
  <c r="E205" i="16"/>
  <c r="Q205" i="16" s="1"/>
  <c r="E203" i="16"/>
  <c r="Q203" i="16" s="1"/>
  <c r="E201" i="16"/>
  <c r="Q201" i="16" s="1"/>
  <c r="E308" i="16"/>
  <c r="Q308" i="16" s="1"/>
  <c r="E305" i="16"/>
  <c r="Q305" i="16" s="1"/>
  <c r="E302" i="16"/>
  <c r="Q302" i="16" s="1"/>
  <c r="E288" i="16"/>
  <c r="Q288" i="16" s="1"/>
  <c r="E271" i="16"/>
  <c r="Q271" i="16" s="1"/>
  <c r="E258" i="16"/>
  <c r="Q258" i="16" s="1"/>
  <c r="E241" i="16"/>
  <c r="Q241" i="16" s="1"/>
  <c r="E199" i="16"/>
  <c r="Q199" i="16" s="1"/>
  <c r="E195" i="16"/>
  <c r="Q195" i="16" s="1"/>
  <c r="E191" i="16"/>
  <c r="Q191" i="16" s="1"/>
  <c r="E187" i="16"/>
  <c r="Q187" i="16" s="1"/>
  <c r="E183" i="16"/>
  <c r="Q183" i="16" s="1"/>
  <c r="E179" i="16"/>
  <c r="Q179" i="16" s="1"/>
  <c r="E405" i="16"/>
  <c r="Q405" i="16" s="1"/>
  <c r="E389" i="16"/>
  <c r="Q389" i="16" s="1"/>
  <c r="E373" i="16"/>
  <c r="Q373" i="16" s="1"/>
  <c r="E357" i="16"/>
  <c r="Q357" i="16" s="1"/>
  <c r="E341" i="16"/>
  <c r="Q341" i="16" s="1"/>
  <c r="E325" i="16"/>
  <c r="Q325" i="16" s="1"/>
  <c r="E284" i="16"/>
  <c r="Q284" i="16" s="1"/>
  <c r="E267" i="16"/>
  <c r="Q267" i="16" s="1"/>
  <c r="E254" i="16"/>
  <c r="Q254" i="16" s="1"/>
  <c r="E235" i="16"/>
  <c r="Q235" i="16" s="1"/>
  <c r="E705" i="16"/>
  <c r="Q705" i="16" s="1"/>
  <c r="E616" i="16"/>
  <c r="Q616" i="16" s="1"/>
  <c r="E442" i="16"/>
  <c r="Q442" i="16" s="1"/>
  <c r="E434" i="16"/>
  <c r="Q434" i="16" s="1"/>
  <c r="E426" i="16"/>
  <c r="Q426" i="16" s="1"/>
  <c r="E306" i="16"/>
  <c r="Q306" i="16" s="1"/>
  <c r="E281" i="16"/>
  <c r="Q281" i="16" s="1"/>
  <c r="E264" i="16"/>
  <c r="Q264" i="16" s="1"/>
  <c r="E247" i="16"/>
  <c r="Q247" i="16" s="1"/>
  <c r="E404" i="16"/>
  <c r="Q404" i="16" s="1"/>
  <c r="E388" i="16"/>
  <c r="Q388" i="16" s="1"/>
  <c r="E372" i="16"/>
  <c r="Q372" i="16" s="1"/>
  <c r="E356" i="16"/>
  <c r="Q356" i="16" s="1"/>
  <c r="E340" i="16"/>
  <c r="Q340" i="16" s="1"/>
  <c r="E324" i="16"/>
  <c r="Q324" i="16" s="1"/>
  <c r="E309" i="16"/>
  <c r="Q309" i="16" s="1"/>
  <c r="E294" i="16"/>
  <c r="Q294" i="16" s="1"/>
  <c r="E277" i="16"/>
  <c r="Q277" i="16" s="1"/>
  <c r="E260" i="16"/>
  <c r="Q260" i="16" s="1"/>
  <c r="E243" i="16"/>
  <c r="Q243" i="16" s="1"/>
  <c r="E238" i="16"/>
  <c r="Q238" i="16" s="1"/>
  <c r="E214" i="16"/>
  <c r="Q214" i="16" s="1"/>
  <c r="E212" i="16"/>
  <c r="Q212" i="16" s="1"/>
  <c r="E210" i="16"/>
  <c r="Q210" i="16" s="1"/>
  <c r="E208" i="16"/>
  <c r="Q208" i="16" s="1"/>
  <c r="E206" i="16"/>
  <c r="Q206" i="16" s="1"/>
  <c r="E460" i="16"/>
  <c r="Q460" i="16" s="1"/>
  <c r="E447" i="16"/>
  <c r="Q447" i="16" s="1"/>
  <c r="E290" i="16"/>
  <c r="Q290" i="16" s="1"/>
  <c r="E273" i="16"/>
  <c r="Q273" i="16" s="1"/>
  <c r="E256" i="16"/>
  <c r="Q256" i="16" s="1"/>
  <c r="E487" i="16"/>
  <c r="Q487" i="16" s="1"/>
  <c r="E413" i="16"/>
  <c r="Q413" i="16" s="1"/>
  <c r="E397" i="16"/>
  <c r="Q397" i="16" s="1"/>
  <c r="E381" i="16"/>
  <c r="Q381" i="16" s="1"/>
  <c r="E365" i="16"/>
  <c r="Q365" i="16" s="1"/>
  <c r="E349" i="16"/>
  <c r="Q349" i="16" s="1"/>
  <c r="E333" i="16"/>
  <c r="Q333" i="16" s="1"/>
  <c r="E317" i="16"/>
  <c r="Q317" i="16" s="1"/>
  <c r="E286" i="16"/>
  <c r="Q286" i="16" s="1"/>
  <c r="E269" i="16"/>
  <c r="Q269" i="16" s="1"/>
  <c r="E252" i="16"/>
  <c r="Q252" i="16" s="1"/>
  <c r="E239" i="16"/>
  <c r="Q239" i="16" s="1"/>
  <c r="E192" i="16"/>
  <c r="Q192" i="16" s="1"/>
  <c r="E184" i="16"/>
  <c r="Q184" i="16" s="1"/>
  <c r="E150" i="16"/>
  <c r="Q150" i="16" s="1"/>
  <c r="E146" i="16"/>
  <c r="Q146" i="16" s="1"/>
  <c r="E142" i="16"/>
  <c r="Q142" i="16" s="1"/>
  <c r="E138" i="16"/>
  <c r="Q138" i="16" s="1"/>
  <c r="E134" i="16"/>
  <c r="Q134" i="16" s="1"/>
  <c r="E130" i="16"/>
  <c r="Q130" i="16" s="1"/>
  <c r="E126" i="16"/>
  <c r="Q126" i="16" s="1"/>
  <c r="E122" i="16"/>
  <c r="Q122" i="16" s="1"/>
  <c r="E118" i="16"/>
  <c r="Q118" i="16" s="1"/>
  <c r="E91" i="16"/>
  <c r="Q91" i="16" s="1"/>
  <c r="E90" i="16"/>
  <c r="Q90" i="16" s="1"/>
  <c r="E89" i="16"/>
  <c r="Q89" i="16" s="1"/>
  <c r="E88" i="16"/>
  <c r="Q88" i="16" s="1"/>
  <c r="E87" i="16"/>
  <c r="Q87" i="16" s="1"/>
  <c r="E86" i="16"/>
  <c r="Q86" i="16" s="1"/>
  <c r="E204" i="16"/>
  <c r="Q204" i="16" s="1"/>
  <c r="E200" i="16"/>
  <c r="Q200" i="16" s="1"/>
  <c r="E176" i="16"/>
  <c r="Q176" i="16" s="1"/>
  <c r="E175" i="16"/>
  <c r="Q175" i="16" s="1"/>
  <c r="E174" i="16"/>
  <c r="Q174" i="16" s="1"/>
  <c r="E173" i="16"/>
  <c r="Q173" i="16" s="1"/>
  <c r="E172" i="16"/>
  <c r="Q172" i="16" s="1"/>
  <c r="E171" i="16"/>
  <c r="Q171" i="16" s="1"/>
  <c r="E170" i="16"/>
  <c r="Q170" i="16" s="1"/>
  <c r="E169" i="16"/>
  <c r="Q169" i="16" s="1"/>
  <c r="E168" i="16"/>
  <c r="Q168" i="16" s="1"/>
  <c r="E167" i="16"/>
  <c r="Q167" i="16" s="1"/>
  <c r="E166" i="16"/>
  <c r="Q166" i="16" s="1"/>
  <c r="E165" i="16"/>
  <c r="Q165" i="16" s="1"/>
  <c r="E164" i="16"/>
  <c r="Q164" i="16" s="1"/>
  <c r="E163" i="16"/>
  <c r="Q163" i="16" s="1"/>
  <c r="E162" i="16"/>
  <c r="Q162" i="16" s="1"/>
  <c r="E161" i="16"/>
  <c r="Q161" i="16" s="1"/>
  <c r="E160" i="16"/>
  <c r="Q160" i="16" s="1"/>
  <c r="E159" i="16"/>
  <c r="Q159" i="16" s="1"/>
  <c r="E158" i="16"/>
  <c r="Q158" i="16" s="1"/>
  <c r="E157" i="16"/>
  <c r="Q157" i="16" s="1"/>
  <c r="E156" i="16"/>
  <c r="Q156" i="16" s="1"/>
  <c r="E155" i="16"/>
  <c r="Q155" i="16" s="1"/>
  <c r="E154" i="16"/>
  <c r="Q154" i="16" s="1"/>
  <c r="E115" i="16"/>
  <c r="Q115" i="16" s="1"/>
  <c r="E113" i="16"/>
  <c r="Q113" i="16" s="1"/>
  <c r="E111" i="16"/>
  <c r="Q111" i="16" s="1"/>
  <c r="E109" i="16"/>
  <c r="Q109" i="16" s="1"/>
  <c r="E107" i="16"/>
  <c r="Q107" i="16" s="1"/>
  <c r="E105" i="16"/>
  <c r="Q105" i="16" s="1"/>
  <c r="E103" i="16"/>
  <c r="Q103" i="16" s="1"/>
  <c r="E101" i="16"/>
  <c r="Q101" i="16" s="1"/>
  <c r="E99" i="16"/>
  <c r="Q99" i="16" s="1"/>
  <c r="E193" i="16"/>
  <c r="Q193" i="16" s="1"/>
  <c r="E185" i="16"/>
  <c r="Q185" i="16" s="1"/>
  <c r="E177" i="16"/>
  <c r="Q177" i="16" s="1"/>
  <c r="E153" i="16"/>
  <c r="Q153" i="16" s="1"/>
  <c r="E149" i="16"/>
  <c r="Q149" i="16" s="1"/>
  <c r="E145" i="16"/>
  <c r="Q145" i="16" s="1"/>
  <c r="E141" i="16"/>
  <c r="Q141" i="16" s="1"/>
  <c r="E137" i="16"/>
  <c r="Q137" i="16" s="1"/>
  <c r="E133" i="16"/>
  <c r="Q133" i="16" s="1"/>
  <c r="E129" i="16"/>
  <c r="Q129" i="16" s="1"/>
  <c r="E125" i="16"/>
  <c r="Q125" i="16" s="1"/>
  <c r="E121" i="16"/>
  <c r="Q121" i="16" s="1"/>
  <c r="E117" i="16"/>
  <c r="Q117" i="16" s="1"/>
  <c r="E83" i="16"/>
  <c r="Q83" i="16" s="1"/>
  <c r="E96" i="16"/>
  <c r="Q96" i="16" s="1"/>
  <c r="E82" i="16"/>
  <c r="Q82" i="16" s="1"/>
  <c r="E81" i="16"/>
  <c r="Q81" i="16" s="1"/>
  <c r="E80" i="16"/>
  <c r="Q80" i="16" s="1"/>
  <c r="E196" i="16"/>
  <c r="Q196" i="16" s="1"/>
  <c r="E188" i="16"/>
  <c r="Q188" i="16" s="1"/>
  <c r="E180" i="16"/>
  <c r="Q180" i="16" s="1"/>
  <c r="E152" i="16"/>
  <c r="Q152" i="16" s="1"/>
  <c r="E148" i="16"/>
  <c r="Q148" i="16" s="1"/>
  <c r="E144" i="16"/>
  <c r="Q144" i="16" s="1"/>
  <c r="E140" i="16"/>
  <c r="Q140" i="16" s="1"/>
  <c r="E136" i="16"/>
  <c r="Q136" i="16" s="1"/>
  <c r="E132" i="16"/>
  <c r="Q132" i="16" s="1"/>
  <c r="E128" i="16"/>
  <c r="Q128" i="16" s="1"/>
  <c r="E124" i="16"/>
  <c r="Q124" i="16" s="1"/>
  <c r="E120" i="16"/>
  <c r="Q120" i="16" s="1"/>
  <c r="E97" i="16"/>
  <c r="Q97" i="16" s="1"/>
  <c r="E95" i="16"/>
  <c r="Q95" i="16" s="1"/>
  <c r="E79" i="16"/>
  <c r="Q79" i="16" s="1"/>
  <c r="E202" i="16"/>
  <c r="Q202" i="16" s="1"/>
  <c r="E116" i="16"/>
  <c r="Q116" i="16" s="1"/>
  <c r="E114" i="16"/>
  <c r="Q114" i="16" s="1"/>
  <c r="E112" i="16"/>
  <c r="Q112" i="16" s="1"/>
  <c r="E110" i="16"/>
  <c r="Q110" i="16" s="1"/>
  <c r="E108" i="16"/>
  <c r="Q108" i="16" s="1"/>
  <c r="E106" i="16"/>
  <c r="Q106" i="16" s="1"/>
  <c r="E104" i="16"/>
  <c r="Q104" i="16" s="1"/>
  <c r="E102" i="16"/>
  <c r="Q102" i="16" s="1"/>
  <c r="E100" i="16"/>
  <c r="Q100" i="16" s="1"/>
  <c r="E98" i="16"/>
  <c r="Q98" i="16" s="1"/>
  <c r="E94" i="16"/>
  <c r="Q94" i="16" s="1"/>
  <c r="E197" i="16"/>
  <c r="Q197" i="16" s="1"/>
  <c r="E189" i="16"/>
  <c r="Q189" i="16" s="1"/>
  <c r="E181" i="16"/>
  <c r="Q181" i="16" s="1"/>
  <c r="E151" i="16"/>
  <c r="Q151" i="16" s="1"/>
  <c r="E147" i="16"/>
  <c r="Q147" i="16" s="1"/>
  <c r="E143" i="16"/>
  <c r="Q143" i="16" s="1"/>
  <c r="E139" i="16"/>
  <c r="Q139" i="16" s="1"/>
  <c r="E135" i="16"/>
  <c r="Q135" i="16" s="1"/>
  <c r="E131" i="16"/>
  <c r="Q131" i="16" s="1"/>
  <c r="E127" i="16"/>
  <c r="Q127" i="16" s="1"/>
  <c r="E123" i="16"/>
  <c r="Q123" i="16" s="1"/>
  <c r="E119" i="16"/>
  <c r="Q119" i="16" s="1"/>
  <c r="E93" i="16"/>
  <c r="Q93" i="16" s="1"/>
  <c r="E84" i="16"/>
  <c r="Q84" i="16" s="1"/>
  <c r="E85" i="16"/>
  <c r="Q85" i="16" s="1"/>
  <c r="E92" i="16"/>
  <c r="Q92" i="16" s="1"/>
  <c r="AM20" i="16"/>
  <c r="AN29" i="16"/>
  <c r="AN26" i="16"/>
  <c r="AN27" i="16" s="1"/>
  <c r="AN28" i="16" s="1"/>
  <c r="AO24" i="16" s="1"/>
  <c r="AN25" i="16"/>
  <c r="P77" i="16"/>
  <c r="AN30" i="14"/>
  <c r="AM35" i="14"/>
  <c r="AM36" i="14"/>
  <c r="AM37" i="14" s="1"/>
  <c r="AM38" i="14" s="1"/>
  <c r="AN34" i="14" s="1"/>
  <c r="AM39" i="14"/>
  <c r="AO29" i="14"/>
  <c r="AO25" i="14"/>
  <c r="AO26" i="14"/>
  <c r="AO27" i="14" s="1"/>
  <c r="AO28" i="14" s="1"/>
  <c r="AP24" i="14" s="1"/>
  <c r="AL40" i="14"/>
  <c r="T12" i="14"/>
  <c r="U22" i="14" l="1"/>
  <c r="U23" i="14" s="1"/>
  <c r="T23" i="14"/>
  <c r="AP20" i="14"/>
  <c r="AJ60" i="16"/>
  <c r="AL45" i="16"/>
  <c r="AL46" i="16"/>
  <c r="AL47" i="16" s="1"/>
  <c r="AL48" i="16" s="1"/>
  <c r="AM44" i="16" s="1"/>
  <c r="AM49" i="16" s="1"/>
  <c r="AQ19" i="14"/>
  <c r="AQ15" i="14"/>
  <c r="AQ16" i="14"/>
  <c r="AQ17" i="14" s="1"/>
  <c r="AQ18" i="14" s="1"/>
  <c r="AR14" i="14" s="1"/>
  <c r="AQ6" i="14"/>
  <c r="AQ9" i="14"/>
  <c r="AQ5" i="14"/>
  <c r="AK50" i="16"/>
  <c r="AP10" i="14"/>
  <c r="AN30" i="16"/>
  <c r="AL40" i="16"/>
  <c r="AK55" i="16"/>
  <c r="AK56" i="16"/>
  <c r="AK57" i="16" s="1"/>
  <c r="AK58" i="16" s="1"/>
  <c r="AL54" i="16" s="1"/>
  <c r="AK59" i="16"/>
  <c r="Q77" i="16"/>
  <c r="AO25" i="16"/>
  <c r="AO26" i="16"/>
  <c r="AO27" i="16" s="1"/>
  <c r="AO28" i="16" s="1"/>
  <c r="AP24" i="16" s="1"/>
  <c r="AO29" i="16"/>
  <c r="AM36" i="16"/>
  <c r="AM37" i="16" s="1"/>
  <c r="AM38" i="16" s="1"/>
  <c r="AN34" i="16" s="1"/>
  <c r="AM35" i="16"/>
  <c r="AM39" i="16"/>
  <c r="AO16" i="16"/>
  <c r="AO17" i="16" s="1"/>
  <c r="AO18" i="16" s="1"/>
  <c r="AP14" i="16" s="1"/>
  <c r="AO19" i="16"/>
  <c r="AO15" i="16"/>
  <c r="AN20" i="16"/>
  <c r="AQ9" i="16"/>
  <c r="AQ6" i="16"/>
  <c r="AQ7" i="16" s="1"/>
  <c r="AQ8" i="16" s="1"/>
  <c r="AR4" i="16" s="1"/>
  <c r="AQ5" i="16"/>
  <c r="AP10" i="16"/>
  <c r="AO30" i="14"/>
  <c r="AM40" i="14"/>
  <c r="AP29" i="14"/>
  <c r="AP25" i="14"/>
  <c r="AP26" i="14"/>
  <c r="AP27" i="14" s="1"/>
  <c r="AP28" i="14" s="1"/>
  <c r="AQ24" i="14" s="1"/>
  <c r="AN36" i="14"/>
  <c r="AN37" i="14" s="1"/>
  <c r="AN38" i="14" s="1"/>
  <c r="AO34" i="14" s="1"/>
  <c r="AN35" i="14"/>
  <c r="AN39" i="14"/>
  <c r="U12" i="14"/>
  <c r="AM45" i="16" l="1"/>
  <c r="AL50" i="16"/>
  <c r="AM46" i="16"/>
  <c r="AM47" i="16" s="1"/>
  <c r="AM48" i="16" s="1"/>
  <c r="AN44" i="16" s="1"/>
  <c r="AN45" i="16" s="1"/>
  <c r="AQ7" i="14"/>
  <c r="AQ10" i="14" s="1"/>
  <c r="AR15" i="14"/>
  <c r="AR19" i="14"/>
  <c r="AR16" i="14"/>
  <c r="AR17" i="14" s="1"/>
  <c r="AR18" i="14" s="1"/>
  <c r="AS14" i="14" s="1"/>
  <c r="AQ20" i="14"/>
  <c r="AM40" i="16"/>
  <c r="AK60" i="16"/>
  <c r="AO20" i="16"/>
  <c r="AL55" i="16"/>
  <c r="AL56" i="16"/>
  <c r="AL57" i="16" s="1"/>
  <c r="AL58" i="16" s="1"/>
  <c r="AM54" i="16" s="1"/>
  <c r="AL59" i="16"/>
  <c r="AN46" i="16"/>
  <c r="AN47" i="16" s="1"/>
  <c r="AN48" i="16" s="1"/>
  <c r="AO44" i="16" s="1"/>
  <c r="AO30" i="16"/>
  <c r="AP29" i="16"/>
  <c r="AP25" i="16"/>
  <c r="AP26" i="16"/>
  <c r="AP27" i="16" s="1"/>
  <c r="AP28" i="16" s="1"/>
  <c r="AQ24" i="16" s="1"/>
  <c r="AR9" i="16"/>
  <c r="AR5" i="16"/>
  <c r="AR6" i="16"/>
  <c r="AR7" i="16" s="1"/>
  <c r="AR8" i="16" s="1"/>
  <c r="AS4" i="16" s="1"/>
  <c r="AP19" i="16"/>
  <c r="AP15" i="16"/>
  <c r="AP16" i="16"/>
  <c r="AP17" i="16" s="1"/>
  <c r="AP18" i="16" s="1"/>
  <c r="AQ14" i="16" s="1"/>
  <c r="AQ10" i="16"/>
  <c r="AN35" i="16"/>
  <c r="AN36" i="16"/>
  <c r="AN37" i="16" s="1"/>
  <c r="AN38" i="16" s="1"/>
  <c r="AO34" i="16" s="1"/>
  <c r="AN39" i="16"/>
  <c r="AN40" i="14"/>
  <c r="AO35" i="14"/>
  <c r="AO36" i="14"/>
  <c r="AO37" i="14" s="1"/>
  <c r="AO38" i="14" s="1"/>
  <c r="AP34" i="14" s="1"/>
  <c r="AO39" i="14"/>
  <c r="AQ25" i="14"/>
  <c r="AQ26" i="14"/>
  <c r="AQ27" i="14" s="1"/>
  <c r="AQ28" i="14" s="1"/>
  <c r="AR24" i="14" s="1"/>
  <c r="AQ29" i="14"/>
  <c r="AP30" i="14"/>
  <c r="AR20" i="14" l="1"/>
  <c r="AN49" i="16"/>
  <c r="AM50" i="16"/>
  <c r="AS16" i="14"/>
  <c r="AS17" i="14" s="1"/>
  <c r="AS18" i="14" s="1"/>
  <c r="AT14" i="14" s="1"/>
  <c r="AS19" i="14"/>
  <c r="AS15" i="14"/>
  <c r="AQ8" i="14"/>
  <c r="AR4" i="14" s="1"/>
  <c r="AL60" i="16"/>
  <c r="AN40" i="16"/>
  <c r="AM55" i="16"/>
  <c r="AM59" i="16"/>
  <c r="AM56" i="16"/>
  <c r="AM57" i="16" s="1"/>
  <c r="AM58" i="16" s="1"/>
  <c r="AN54" i="16" s="1"/>
  <c r="AO46" i="16"/>
  <c r="AO47" i="16" s="1"/>
  <c r="AO48" i="16" s="1"/>
  <c r="AP44" i="16" s="1"/>
  <c r="AO45" i="16"/>
  <c r="AO49" i="16"/>
  <c r="AN50" i="16"/>
  <c r="AQ16" i="16"/>
  <c r="AQ17" i="16" s="1"/>
  <c r="AQ18" i="16" s="1"/>
  <c r="AR14" i="16" s="1"/>
  <c r="AQ15" i="16"/>
  <c r="AQ19" i="16"/>
  <c r="AP20" i="16"/>
  <c r="AS9" i="16"/>
  <c r="AS6" i="16"/>
  <c r="AS5" i="16"/>
  <c r="AP30" i="16"/>
  <c r="AQ29" i="16"/>
  <c r="AQ26" i="16"/>
  <c r="AQ27" i="16" s="1"/>
  <c r="AQ28" i="16" s="1"/>
  <c r="AR24" i="16" s="1"/>
  <c r="AQ25" i="16"/>
  <c r="AR10" i="16"/>
  <c r="AO36" i="16"/>
  <c r="AO37" i="16" s="1"/>
  <c r="AO38" i="16" s="1"/>
  <c r="AP34" i="16" s="1"/>
  <c r="AO35" i="16"/>
  <c r="AO39" i="16"/>
  <c r="AO40" i="14"/>
  <c r="AQ30" i="14"/>
  <c r="AR25" i="14"/>
  <c r="AR26" i="14"/>
  <c r="AR27" i="14" s="1"/>
  <c r="AR28" i="14" s="1"/>
  <c r="AS24" i="14" s="1"/>
  <c r="AR29" i="14"/>
  <c r="AP36" i="14"/>
  <c r="AP37" i="14" s="1"/>
  <c r="AP38" i="14" s="1"/>
  <c r="AQ34" i="14" s="1"/>
  <c r="AP39" i="14"/>
  <c r="AP35" i="14"/>
  <c r="AS20" i="14" l="1"/>
  <c r="AR6" i="14"/>
  <c r="AR7" i="14" s="1"/>
  <c r="AR8" i="14" s="1"/>
  <c r="AS4" i="14" s="1"/>
  <c r="AR9" i="14"/>
  <c r="AR5" i="14"/>
  <c r="AT15" i="14"/>
  <c r="AT19" i="14"/>
  <c r="AT16" i="14"/>
  <c r="AT17" i="14" s="1"/>
  <c r="AT18" i="14" s="1"/>
  <c r="AU14" i="14" s="1"/>
  <c r="AM60" i="16"/>
  <c r="AO40" i="16"/>
  <c r="AN59" i="16"/>
  <c r="AN55" i="16"/>
  <c r="AN56" i="16"/>
  <c r="AN57" i="16" s="1"/>
  <c r="AN58" i="16" s="1"/>
  <c r="AO54" i="16" s="1"/>
  <c r="AP49" i="16"/>
  <c r="AP46" i="16"/>
  <c r="AP47" i="16" s="1"/>
  <c r="AP48" i="16" s="1"/>
  <c r="AQ44" i="16" s="1"/>
  <c r="AP45" i="16"/>
  <c r="AQ20" i="16"/>
  <c r="AR29" i="16"/>
  <c r="AR26" i="16"/>
  <c r="AR27" i="16" s="1"/>
  <c r="AR28" i="16" s="1"/>
  <c r="AS24" i="16" s="1"/>
  <c r="AR25" i="16"/>
  <c r="AR19" i="16"/>
  <c r="AR15" i="16"/>
  <c r="AR16" i="16"/>
  <c r="AR17" i="16" s="1"/>
  <c r="AR18" i="16" s="1"/>
  <c r="AS14" i="16" s="1"/>
  <c r="AQ30" i="16"/>
  <c r="AP35" i="16"/>
  <c r="AP39" i="16"/>
  <c r="AP36" i="16"/>
  <c r="AP37" i="16" s="1"/>
  <c r="AP38" i="16" s="1"/>
  <c r="AQ34" i="16" s="1"/>
  <c r="AS7" i="16"/>
  <c r="AS8" i="16" s="1"/>
  <c r="O32" i="16" s="1"/>
  <c r="AO50" i="16"/>
  <c r="AP40" i="14"/>
  <c r="AR30" i="14"/>
  <c r="AQ36" i="14"/>
  <c r="AQ37" i="14" s="1"/>
  <c r="AQ38" i="14" s="1"/>
  <c r="AR34" i="14" s="1"/>
  <c r="AQ39" i="14"/>
  <c r="AQ35" i="14"/>
  <c r="AS26" i="14"/>
  <c r="AS27" i="14" s="1"/>
  <c r="AS28" i="14" s="1"/>
  <c r="AT24" i="14" s="1"/>
  <c r="AS29" i="14"/>
  <c r="AS25" i="14"/>
  <c r="AR10" i="14" l="1"/>
  <c r="AU19" i="14"/>
  <c r="AU15" i="14"/>
  <c r="AU16" i="14"/>
  <c r="AU17" i="14" s="1"/>
  <c r="AU18" i="14" s="1"/>
  <c r="AT20" i="14"/>
  <c r="AS6" i="14"/>
  <c r="AS7" i="14" s="1"/>
  <c r="AS8" i="14" s="1"/>
  <c r="AT4" i="14" s="1"/>
  <c r="AS9" i="14"/>
  <c r="AS5" i="14"/>
  <c r="AO55" i="16"/>
  <c r="AO56" i="16"/>
  <c r="AO57" i="16" s="1"/>
  <c r="AO58" i="16" s="1"/>
  <c r="AP54" i="16" s="1"/>
  <c r="AO59" i="16"/>
  <c r="AO60" i="16" s="1"/>
  <c r="AN60" i="16"/>
  <c r="AS10" i="16"/>
  <c r="O36" i="16" s="1"/>
  <c r="O37" i="16" s="1"/>
  <c r="O43" i="16"/>
  <c r="S33" i="16"/>
  <c r="S35" i="16" s="1"/>
  <c r="O33" i="16"/>
  <c r="O35" i="16" s="1"/>
  <c r="T33" i="16"/>
  <c r="T35" i="16" s="1"/>
  <c r="R33" i="16"/>
  <c r="R35" i="16" s="1"/>
  <c r="P33" i="16"/>
  <c r="P35" i="16" s="1"/>
  <c r="Q33" i="16"/>
  <c r="Q35" i="16" s="1"/>
  <c r="AQ39" i="16"/>
  <c r="AQ35" i="16"/>
  <c r="AQ36" i="16"/>
  <c r="AQ37" i="16" s="1"/>
  <c r="AQ38" i="16" s="1"/>
  <c r="AR34" i="16" s="1"/>
  <c r="AP40" i="16"/>
  <c r="AQ46" i="16"/>
  <c r="AQ47" i="16" s="1"/>
  <c r="AQ48" i="16" s="1"/>
  <c r="AR44" i="16" s="1"/>
  <c r="AQ45" i="16"/>
  <c r="AQ49" i="16"/>
  <c r="AS26" i="16"/>
  <c r="AS25" i="16"/>
  <c r="AS29" i="16"/>
  <c r="AP50" i="16"/>
  <c r="AS15" i="16"/>
  <c r="AS19" i="16"/>
  <c r="AS16" i="16"/>
  <c r="AR30" i="16"/>
  <c r="AR20" i="16"/>
  <c r="AQ40" i="14"/>
  <c r="AS30" i="14"/>
  <c r="AT25" i="14"/>
  <c r="AT29" i="14"/>
  <c r="AT26" i="14"/>
  <c r="AT27" i="14" s="1"/>
  <c r="AT28" i="14" s="1"/>
  <c r="AU24" i="14" s="1"/>
  <c r="AR39" i="14"/>
  <c r="AR35" i="14"/>
  <c r="AR36" i="14"/>
  <c r="AR37" i="14" s="1"/>
  <c r="AR38" i="14" s="1"/>
  <c r="AS34" i="14" s="1"/>
  <c r="AT5" i="14" l="1"/>
  <c r="AT6" i="14"/>
  <c r="AT7" i="14" s="1"/>
  <c r="AT8" i="14" s="1"/>
  <c r="AU4" i="14" s="1"/>
  <c r="AT9" i="14"/>
  <c r="AS10" i="14"/>
  <c r="AU20" i="14"/>
  <c r="AP56" i="16"/>
  <c r="AP57" i="16" s="1"/>
  <c r="AP58" i="16" s="1"/>
  <c r="AQ54" i="16" s="1"/>
  <c r="AP59" i="16"/>
  <c r="AP55" i="16"/>
  <c r="AR45" i="16"/>
  <c r="AR49" i="16"/>
  <c r="AR46" i="16"/>
  <c r="AR47" i="16" s="1"/>
  <c r="AR48" i="16" s="1"/>
  <c r="AS44" i="16" s="1"/>
  <c r="O38" i="16"/>
  <c r="AR39" i="16"/>
  <c r="AR36" i="16"/>
  <c r="AR37" i="16" s="1"/>
  <c r="AR38" i="16" s="1"/>
  <c r="AS34" i="16" s="1"/>
  <c r="AR35" i="16"/>
  <c r="AQ40" i="16"/>
  <c r="AS27" i="16"/>
  <c r="AS28" i="16" s="1"/>
  <c r="Q32" i="16" s="1"/>
  <c r="AQ50" i="16"/>
  <c r="AS17" i="16"/>
  <c r="AS18" i="16" s="1"/>
  <c r="P32" i="16" s="1"/>
  <c r="AR40" i="14"/>
  <c r="AS35" i="14"/>
  <c r="AS36" i="14"/>
  <c r="AS37" i="14" s="1"/>
  <c r="AS38" i="14" s="1"/>
  <c r="AT34" i="14" s="1"/>
  <c r="AS39" i="14"/>
  <c r="AU25" i="14"/>
  <c r="AU26" i="14"/>
  <c r="AU27" i="14" s="1"/>
  <c r="AU28" i="14" s="1"/>
  <c r="AU29" i="14"/>
  <c r="AT30" i="14"/>
  <c r="AT10" i="14" l="1"/>
  <c r="AP60" i="16"/>
  <c r="D21" i="8"/>
  <c r="E13" i="8"/>
  <c r="D27" i="8" s="1"/>
  <c r="AU9" i="14"/>
  <c r="AU6" i="14"/>
  <c r="AU7" i="14" s="1"/>
  <c r="AU8" i="14" s="1"/>
  <c r="AU5" i="14"/>
  <c r="P43" i="16"/>
  <c r="L33" i="14"/>
  <c r="AQ55" i="16"/>
  <c r="AQ56" i="16"/>
  <c r="AQ57" i="16" s="1"/>
  <c r="AQ58" i="16" s="1"/>
  <c r="AR54" i="16" s="1"/>
  <c r="AQ59" i="16"/>
  <c r="AS30" i="16"/>
  <c r="AR50" i="16"/>
  <c r="AS39" i="16"/>
  <c r="AS35" i="16"/>
  <c r="AS36" i="16"/>
  <c r="AS45" i="16"/>
  <c r="AS46" i="16"/>
  <c r="AS49" i="16"/>
  <c r="Q43" i="16"/>
  <c r="AR40" i="16"/>
  <c r="AS20" i="16"/>
  <c r="P36" i="16" s="1"/>
  <c r="AU30" i="14"/>
  <c r="AS40" i="14"/>
  <c r="L44" i="14"/>
  <c r="AT35" i="14"/>
  <c r="AT36" i="14"/>
  <c r="AT37" i="14" s="1"/>
  <c r="AT38" i="14" s="1"/>
  <c r="AU34" i="14" s="1"/>
  <c r="AT39" i="14"/>
  <c r="M33" i="14"/>
  <c r="AU10" i="14" l="1"/>
  <c r="K28" i="8"/>
  <c r="M28" i="8"/>
  <c r="J28" i="8"/>
  <c r="I28" i="8"/>
  <c r="E28" i="8"/>
  <c r="D28" i="8"/>
  <c r="D30" i="8" s="1"/>
  <c r="L28" i="8"/>
  <c r="N28" i="8"/>
  <c r="D35" i="8"/>
  <c r="F13" i="8"/>
  <c r="E27" i="8" s="1"/>
  <c r="AQ60" i="16"/>
  <c r="AR56" i="16"/>
  <c r="AR57" i="16" s="1"/>
  <c r="AR58" i="16" s="1"/>
  <c r="AS54" i="16" s="1"/>
  <c r="AR59" i="16"/>
  <c r="AR55" i="16"/>
  <c r="AS47" i="16"/>
  <c r="AS48" i="16" s="1"/>
  <c r="S32" i="16" s="1"/>
  <c r="AS37" i="16"/>
  <c r="AS38" i="16" s="1"/>
  <c r="R32" i="16" s="1"/>
  <c r="R36" i="16"/>
  <c r="Q36" i="16"/>
  <c r="AT40" i="14"/>
  <c r="AU36" i="14"/>
  <c r="AU37" i="14" s="1"/>
  <c r="AU38" i="14" s="1"/>
  <c r="AU39" i="14"/>
  <c r="AU35" i="14"/>
  <c r="L37" i="14"/>
  <c r="R37" i="14"/>
  <c r="M44" i="14"/>
  <c r="R43" i="16" l="1"/>
  <c r="D7" i="8"/>
  <c r="D40" i="8"/>
  <c r="E30" i="8"/>
  <c r="J41" i="8"/>
  <c r="L41" i="8"/>
  <c r="D41" i="8"/>
  <c r="K41" i="8"/>
  <c r="M41" i="8"/>
  <c r="N41" i="8"/>
  <c r="AS50" i="16"/>
  <c r="T36" i="16" s="1"/>
  <c r="AR60" i="16"/>
  <c r="AS56" i="16"/>
  <c r="AS59" i="16"/>
  <c r="AS55" i="16"/>
  <c r="AS40" i="16"/>
  <c r="S36" i="16" s="1"/>
  <c r="S43" i="16"/>
  <c r="AU40" i="14"/>
  <c r="K33" i="14"/>
  <c r="S34" i="14" s="1"/>
  <c r="S36" i="14" s="1"/>
  <c r="K44" i="14"/>
  <c r="M37" i="14"/>
  <c r="S37" i="14"/>
  <c r="T37" i="14"/>
  <c r="N33" i="14"/>
  <c r="N44" i="14"/>
  <c r="N37" i="14"/>
  <c r="M14" i="8" l="1"/>
  <c r="J14" i="8"/>
  <c r="K14" i="8"/>
  <c r="L14" i="8"/>
  <c r="N14" i="8"/>
  <c r="I14" i="8"/>
  <c r="D13" i="8"/>
  <c r="D14" i="8"/>
  <c r="D43" i="8"/>
  <c r="G13" i="8"/>
  <c r="D48" i="8"/>
  <c r="AS57" i="16"/>
  <c r="T43" i="16" s="1"/>
  <c r="N34" i="14"/>
  <c r="N36" i="14" s="1"/>
  <c r="L34" i="14"/>
  <c r="L36" i="14" s="1"/>
  <c r="O34" i="14"/>
  <c r="O36" i="14" s="1"/>
  <c r="P34" i="14"/>
  <c r="P36" i="14" s="1"/>
  <c r="M34" i="14"/>
  <c r="M36" i="14" s="1"/>
  <c r="R34" i="14"/>
  <c r="R36" i="14" s="1"/>
  <c r="Q34" i="14"/>
  <c r="Q36" i="14" s="1"/>
  <c r="T34" i="14"/>
  <c r="T36" i="14" s="1"/>
  <c r="K34" i="14"/>
  <c r="K36" i="14" s="1"/>
  <c r="U34" i="14"/>
  <c r="U36" i="14" s="1"/>
  <c r="K37" i="14"/>
  <c r="K38" i="14" s="1"/>
  <c r="Q37" i="14"/>
  <c r="O37" i="14"/>
  <c r="D16" i="8" l="1"/>
  <c r="I54" i="8"/>
  <c r="K54" i="8"/>
  <c r="M54" i="8"/>
  <c r="J54" i="8"/>
  <c r="L54" i="8"/>
  <c r="N54" i="8"/>
  <c r="AS58" i="16"/>
  <c r="T32" i="16" s="1"/>
  <c r="AS60" i="16"/>
  <c r="K39" i="14"/>
  <c r="F27" i="8"/>
  <c r="E40" i="8" s="1"/>
  <c r="D53" i="8" s="1"/>
  <c r="H54" i="8" l="1"/>
  <c r="E54" i="8"/>
  <c r="D54" i="8"/>
  <c r="D56" i="8" s="1"/>
  <c r="F54" i="8"/>
  <c r="G54" i="8"/>
  <c r="N6" i="6" l="1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5" i="6"/>
  <c r="F5" i="6"/>
  <c r="G5" i="6" s="1"/>
  <c r="L5" i="6"/>
  <c r="M5" i="6" s="1"/>
  <c r="F6" i="6"/>
  <c r="G6" i="6"/>
  <c r="L6" i="6"/>
  <c r="M6" i="6"/>
  <c r="F7" i="6"/>
  <c r="G7" i="6" s="1"/>
  <c r="L7" i="6"/>
  <c r="M7" i="6" s="1"/>
  <c r="F8" i="6"/>
  <c r="G8" i="6" s="1"/>
  <c r="L8" i="6"/>
  <c r="M8" i="6" s="1"/>
  <c r="F9" i="6"/>
  <c r="G9" i="6"/>
  <c r="L9" i="6"/>
  <c r="M9" i="6"/>
  <c r="F10" i="6"/>
  <c r="G10" i="6"/>
  <c r="L10" i="6"/>
  <c r="M10" i="6" s="1"/>
  <c r="F11" i="6"/>
  <c r="G11" i="6" s="1"/>
  <c r="L11" i="6"/>
  <c r="M11" i="6"/>
  <c r="F12" i="6"/>
  <c r="G12" i="6"/>
  <c r="L12" i="6"/>
  <c r="M12" i="6"/>
  <c r="F13" i="6"/>
  <c r="G13" i="6" s="1"/>
  <c r="L13" i="6"/>
  <c r="M13" i="6" s="1"/>
  <c r="F14" i="6"/>
  <c r="G14" i="6" s="1"/>
  <c r="L14" i="6"/>
  <c r="M14" i="6"/>
  <c r="F15" i="6"/>
  <c r="G15" i="6"/>
  <c r="L15" i="6"/>
  <c r="M15" i="6" s="1"/>
  <c r="F16" i="6"/>
  <c r="G16" i="6"/>
  <c r="L16" i="6"/>
  <c r="M16" i="6" s="1"/>
  <c r="F17" i="6"/>
  <c r="G17" i="6"/>
  <c r="L17" i="6"/>
  <c r="M17" i="6" s="1"/>
  <c r="F18" i="6"/>
  <c r="G18" i="6" s="1"/>
  <c r="L18" i="6"/>
  <c r="M18" i="6"/>
  <c r="F19" i="6"/>
  <c r="G19" i="6" s="1"/>
  <c r="L19" i="6"/>
  <c r="M19" i="6" s="1"/>
  <c r="F20" i="6"/>
  <c r="G20" i="6"/>
  <c r="L20" i="6"/>
  <c r="M20" i="6" s="1"/>
  <c r="F21" i="6"/>
  <c r="G21" i="6" s="1"/>
  <c r="L21" i="6"/>
  <c r="M21" i="6"/>
  <c r="F22" i="6"/>
  <c r="G22" i="6" s="1"/>
  <c r="L22" i="6"/>
  <c r="M22" i="6"/>
  <c r="F23" i="6"/>
  <c r="G23" i="6" s="1"/>
  <c r="L23" i="6"/>
  <c r="M23" i="6" s="1"/>
  <c r="F24" i="6"/>
  <c r="G24" i="6" s="1"/>
  <c r="L24" i="6"/>
  <c r="M24" i="6" s="1"/>
  <c r="F25" i="6"/>
  <c r="G25" i="6" s="1"/>
  <c r="L25" i="6"/>
  <c r="M25" i="6" s="1"/>
  <c r="F26" i="6"/>
  <c r="G26" i="6" s="1"/>
  <c r="L26" i="6"/>
  <c r="M26" i="6"/>
  <c r="F27" i="6"/>
  <c r="G27" i="6" s="1"/>
  <c r="L27" i="6"/>
  <c r="M27" i="6" s="1"/>
  <c r="F28" i="6"/>
  <c r="G28" i="6" s="1"/>
  <c r="L28" i="6"/>
  <c r="M28" i="6"/>
  <c r="F29" i="6"/>
  <c r="G29" i="6" s="1"/>
  <c r="L29" i="6"/>
  <c r="M29" i="6"/>
  <c r="F30" i="6"/>
  <c r="G30" i="6" s="1"/>
  <c r="L30" i="6"/>
  <c r="M30" i="6"/>
  <c r="F31" i="6"/>
  <c r="G31" i="6"/>
  <c r="L31" i="6"/>
  <c r="M31" i="6"/>
  <c r="F32" i="6"/>
  <c r="G32" i="6" s="1"/>
  <c r="L32" i="6"/>
  <c r="M32" i="6" s="1"/>
  <c r="F33" i="6"/>
  <c r="G33" i="6"/>
  <c r="L33" i="6"/>
  <c r="M33" i="6"/>
  <c r="F34" i="6"/>
  <c r="G34" i="6" s="1"/>
  <c r="L34" i="6"/>
  <c r="M34" i="6" s="1"/>
  <c r="F35" i="6"/>
  <c r="G35" i="6" s="1"/>
  <c r="L35" i="6"/>
  <c r="M35" i="6"/>
  <c r="F36" i="6"/>
  <c r="G36" i="6"/>
  <c r="L36" i="6"/>
  <c r="M36" i="6"/>
  <c r="F37" i="6"/>
  <c r="G37" i="6"/>
  <c r="L37" i="6"/>
  <c r="M37" i="6" s="1"/>
  <c r="F38" i="6"/>
  <c r="G38" i="6"/>
  <c r="L38" i="6"/>
  <c r="M38" i="6"/>
  <c r="F39" i="6"/>
  <c r="G39" i="6"/>
  <c r="L39" i="6"/>
  <c r="M39" i="6" s="1"/>
  <c r="F40" i="6"/>
  <c r="G40" i="6" s="1"/>
  <c r="L40" i="6"/>
  <c r="M40" i="6"/>
  <c r="F41" i="6"/>
  <c r="G41" i="6"/>
  <c r="L41" i="6"/>
  <c r="M41" i="6" s="1"/>
  <c r="F42" i="6"/>
  <c r="G42" i="6"/>
  <c r="L42" i="6"/>
  <c r="M42" i="6" s="1"/>
  <c r="F43" i="6"/>
  <c r="G43" i="6"/>
  <c r="L43" i="6"/>
  <c r="M43" i="6"/>
  <c r="F44" i="6"/>
  <c r="G44" i="6" s="1"/>
  <c r="L44" i="6"/>
  <c r="M44" i="6"/>
  <c r="F45" i="6"/>
  <c r="G45" i="6" s="1"/>
  <c r="L45" i="6"/>
  <c r="M45" i="6"/>
  <c r="F46" i="6"/>
  <c r="G46" i="6"/>
  <c r="L46" i="6"/>
  <c r="M46" i="6" s="1"/>
  <c r="F47" i="6"/>
  <c r="G47" i="6" s="1"/>
  <c r="L47" i="6"/>
  <c r="M47" i="6" s="1"/>
  <c r="F48" i="6"/>
  <c r="G48" i="6"/>
  <c r="L48" i="6"/>
  <c r="M48" i="6"/>
  <c r="F49" i="6"/>
  <c r="G49" i="6" s="1"/>
  <c r="L49" i="6"/>
  <c r="M49" i="6" s="1"/>
  <c r="F50" i="6"/>
  <c r="G50" i="6" s="1"/>
  <c r="L50" i="6"/>
  <c r="M50" i="6"/>
  <c r="F51" i="6"/>
  <c r="G51" i="6"/>
  <c r="L51" i="6"/>
  <c r="M51" i="6"/>
  <c r="F52" i="6"/>
  <c r="G52" i="6" s="1"/>
  <c r="L52" i="6"/>
  <c r="M52" i="6" s="1"/>
  <c r="F53" i="6"/>
  <c r="G53" i="6"/>
  <c r="L53" i="6"/>
  <c r="M53" i="6"/>
  <c r="F54" i="6"/>
  <c r="G54" i="6"/>
  <c r="L54" i="6"/>
  <c r="M54" i="6"/>
  <c r="F55" i="6"/>
  <c r="G55" i="6" s="1"/>
  <c r="L55" i="6"/>
  <c r="M55" i="6"/>
  <c r="F56" i="6"/>
  <c r="G56" i="6"/>
  <c r="L56" i="6"/>
  <c r="M56" i="6"/>
  <c r="F57" i="6"/>
  <c r="G57" i="6"/>
  <c r="L57" i="6"/>
  <c r="M57" i="6" s="1"/>
  <c r="F58" i="6"/>
  <c r="G58" i="6"/>
  <c r="L58" i="6"/>
  <c r="M58" i="6"/>
  <c r="F59" i="6"/>
  <c r="G59" i="6"/>
  <c r="L59" i="6"/>
  <c r="M59" i="6"/>
  <c r="F60" i="6"/>
  <c r="G60" i="6"/>
  <c r="L60" i="6"/>
  <c r="M60" i="6"/>
  <c r="F61" i="6"/>
  <c r="G61" i="6"/>
  <c r="L61" i="6"/>
  <c r="M61" i="6"/>
  <c r="F62" i="6"/>
  <c r="G62" i="6"/>
  <c r="L62" i="6"/>
  <c r="M62" i="6"/>
  <c r="F63" i="6"/>
  <c r="G63" i="6"/>
  <c r="L63" i="6"/>
  <c r="M63" i="6"/>
  <c r="F64" i="6"/>
  <c r="G64" i="6"/>
  <c r="L64" i="6"/>
  <c r="M64" i="6"/>
  <c r="F65" i="6"/>
  <c r="G65" i="6"/>
  <c r="L65" i="6"/>
  <c r="M65" i="6"/>
  <c r="F66" i="6"/>
  <c r="G66" i="6"/>
  <c r="L66" i="6"/>
  <c r="M66" i="6"/>
  <c r="F67" i="6"/>
  <c r="G67" i="6"/>
  <c r="L67" i="6"/>
  <c r="M67" i="6"/>
  <c r="F68" i="6"/>
  <c r="G68" i="6"/>
  <c r="L68" i="6"/>
  <c r="M68" i="6"/>
  <c r="F69" i="6"/>
  <c r="G69" i="6"/>
  <c r="L69" i="6"/>
  <c r="M69" i="6"/>
  <c r="F70" i="6"/>
  <c r="G70" i="6"/>
  <c r="L70" i="6"/>
  <c r="M70" i="6"/>
  <c r="F71" i="6"/>
  <c r="G71" i="6"/>
  <c r="L71" i="6"/>
  <c r="M71" i="6"/>
  <c r="F72" i="6"/>
  <c r="G72" i="6"/>
  <c r="L72" i="6"/>
  <c r="M72" i="6"/>
  <c r="F73" i="6"/>
  <c r="G73" i="6"/>
  <c r="L73" i="6"/>
  <c r="M73" i="6"/>
  <c r="F74" i="6"/>
  <c r="G74" i="6"/>
  <c r="L74" i="6"/>
  <c r="M74" i="6"/>
  <c r="F75" i="6"/>
  <c r="G75" i="6"/>
  <c r="L75" i="6"/>
  <c r="M75" i="6"/>
  <c r="F76" i="6"/>
  <c r="G76" i="6"/>
  <c r="L76" i="6"/>
  <c r="M76" i="6"/>
  <c r="F77" i="6"/>
  <c r="G77" i="6"/>
  <c r="L77" i="6"/>
  <c r="M77" i="6"/>
  <c r="F78" i="6"/>
  <c r="G78" i="6"/>
  <c r="L78" i="6"/>
  <c r="M78" i="6"/>
  <c r="F79" i="6"/>
  <c r="G79" i="6"/>
  <c r="L79" i="6"/>
  <c r="M79" i="6"/>
  <c r="F80" i="6"/>
  <c r="G80" i="6"/>
  <c r="L80" i="6"/>
  <c r="M80" i="6"/>
  <c r="F81" i="6"/>
  <c r="G81" i="6"/>
  <c r="L81" i="6"/>
  <c r="M81" i="6"/>
  <c r="F82" i="6"/>
  <c r="G82" i="6"/>
  <c r="L82" i="6"/>
  <c r="M82" i="6"/>
  <c r="F83" i="6"/>
  <c r="G83" i="6"/>
  <c r="L83" i="6"/>
  <c r="M83" i="6"/>
  <c r="F84" i="6"/>
  <c r="G84" i="6"/>
  <c r="L84" i="6"/>
  <c r="M84" i="6"/>
  <c r="F85" i="6"/>
  <c r="G85" i="6"/>
  <c r="L85" i="6"/>
  <c r="M85" i="6"/>
  <c r="F86" i="6"/>
  <c r="G86" i="6"/>
  <c r="L86" i="6"/>
  <c r="M86" i="6"/>
  <c r="F87" i="6"/>
  <c r="G87" i="6"/>
  <c r="L87" i="6"/>
  <c r="M87" i="6"/>
  <c r="F88" i="6"/>
  <c r="G88" i="6"/>
  <c r="L88" i="6"/>
  <c r="M88" i="6"/>
  <c r="F89" i="6"/>
  <c r="G89" i="6"/>
  <c r="L89" i="6"/>
  <c r="M89" i="6"/>
  <c r="F90" i="6"/>
  <c r="G90" i="6"/>
  <c r="L90" i="6"/>
  <c r="M90" i="6"/>
  <c r="F91" i="6"/>
  <c r="G91" i="6"/>
  <c r="L91" i="6"/>
  <c r="M91" i="6"/>
  <c r="F92" i="6"/>
  <c r="G92" i="6"/>
  <c r="L92" i="6"/>
  <c r="M92" i="6"/>
  <c r="F93" i="6"/>
  <c r="G93" i="6"/>
  <c r="L93" i="6"/>
  <c r="M93" i="6"/>
  <c r="F94" i="6"/>
  <c r="G94" i="6"/>
  <c r="L94" i="6"/>
  <c r="M94" i="6"/>
  <c r="F95" i="6"/>
  <c r="G95" i="6"/>
  <c r="L95" i="6"/>
  <c r="M95" i="6"/>
  <c r="F96" i="6"/>
  <c r="G96" i="6"/>
  <c r="L96" i="6"/>
  <c r="M96" i="6"/>
  <c r="F97" i="6"/>
  <c r="G97" i="6"/>
  <c r="L97" i="6"/>
  <c r="M97" i="6"/>
  <c r="F98" i="6"/>
  <c r="G98" i="6"/>
  <c r="L98" i="6"/>
  <c r="M98" i="6"/>
  <c r="F99" i="6"/>
  <c r="G99" i="6"/>
  <c r="L99" i="6"/>
  <c r="M99" i="6"/>
  <c r="F100" i="6"/>
  <c r="G100" i="6"/>
  <c r="L100" i="6"/>
  <c r="M100" i="6"/>
  <c r="F101" i="6"/>
  <c r="G101" i="6"/>
  <c r="L101" i="6"/>
  <c r="M101" i="6"/>
  <c r="F102" i="6"/>
  <c r="G102" i="6"/>
  <c r="L102" i="6"/>
  <c r="M102" i="6"/>
  <c r="F103" i="6"/>
  <c r="G103" i="6"/>
  <c r="L103" i="6"/>
  <c r="M103" i="6"/>
  <c r="F104" i="6"/>
  <c r="G104" i="6"/>
  <c r="L104" i="6"/>
  <c r="M104" i="6"/>
  <c r="F105" i="6"/>
  <c r="G105" i="6"/>
  <c r="L105" i="6"/>
  <c r="M105" i="6"/>
  <c r="F106" i="6"/>
  <c r="G106" i="6"/>
  <c r="L106" i="6"/>
  <c r="M106" i="6"/>
  <c r="F107" i="6"/>
  <c r="G107" i="6"/>
  <c r="L107" i="6"/>
  <c r="M107" i="6"/>
  <c r="F108" i="6"/>
  <c r="G108" i="6"/>
  <c r="L108" i="6"/>
  <c r="M108" i="6"/>
  <c r="F109" i="6"/>
  <c r="G109" i="6"/>
  <c r="L109" i="6"/>
  <c r="M109" i="6"/>
  <c r="F110" i="6"/>
  <c r="G110" i="6"/>
  <c r="L110" i="6"/>
  <c r="M110" i="6"/>
  <c r="F111" i="6"/>
  <c r="G111" i="6"/>
  <c r="L111" i="6"/>
  <c r="M111" i="6"/>
  <c r="F112" i="6"/>
  <c r="G112" i="6"/>
  <c r="L112" i="6"/>
  <c r="M112" i="6"/>
  <c r="F113" i="6"/>
  <c r="G113" i="6"/>
  <c r="L113" i="6"/>
  <c r="M113" i="6"/>
  <c r="F114" i="6"/>
  <c r="G114" i="6"/>
  <c r="L114" i="6"/>
  <c r="M114" i="6"/>
  <c r="F115" i="6"/>
  <c r="G115" i="6"/>
  <c r="L115" i="6"/>
  <c r="M115" i="6"/>
  <c r="F116" i="6"/>
  <c r="G116" i="6"/>
  <c r="L116" i="6"/>
  <c r="M116" i="6"/>
  <c r="F117" i="6"/>
  <c r="G117" i="6"/>
  <c r="L117" i="6"/>
  <c r="M117" i="6"/>
  <c r="F118" i="6"/>
  <c r="G118" i="6"/>
  <c r="L118" i="6"/>
  <c r="M118" i="6"/>
  <c r="F119" i="6"/>
  <c r="G119" i="6"/>
  <c r="L119" i="6"/>
  <c r="M119" i="6"/>
  <c r="F120" i="6"/>
  <c r="G120" i="6"/>
  <c r="L120" i="6"/>
  <c r="M120" i="6"/>
  <c r="F121" i="6"/>
  <c r="G121" i="6"/>
  <c r="L121" i="6"/>
  <c r="M121" i="6"/>
  <c r="F122" i="6"/>
  <c r="G122" i="6"/>
  <c r="L122" i="6"/>
  <c r="M122" i="6"/>
  <c r="F123" i="6"/>
  <c r="G123" i="6"/>
  <c r="L123" i="6"/>
  <c r="M123" i="6"/>
  <c r="F124" i="6"/>
  <c r="G124" i="6"/>
  <c r="L124" i="6"/>
  <c r="M124" i="6"/>
  <c r="F125" i="6"/>
  <c r="G125" i="6"/>
  <c r="L125" i="6"/>
  <c r="M125" i="6"/>
  <c r="F126" i="6"/>
  <c r="G126" i="6"/>
  <c r="L126" i="6"/>
  <c r="M126" i="6"/>
  <c r="F127" i="6"/>
  <c r="G127" i="6"/>
  <c r="L127" i="6"/>
  <c r="M127" i="6"/>
  <c r="F128" i="6"/>
  <c r="G128" i="6"/>
  <c r="L128" i="6"/>
  <c r="M128" i="6"/>
  <c r="F129" i="6"/>
  <c r="G129" i="6"/>
  <c r="L129" i="6"/>
  <c r="M129" i="6"/>
  <c r="F130" i="6"/>
  <c r="G130" i="6"/>
  <c r="L130" i="6"/>
  <c r="M130" i="6"/>
  <c r="F131" i="6"/>
  <c r="G131" i="6"/>
  <c r="L131" i="6"/>
  <c r="M131" i="6"/>
  <c r="F132" i="6"/>
  <c r="G132" i="6"/>
  <c r="L132" i="6"/>
  <c r="M132" i="6"/>
  <c r="F133" i="6"/>
  <c r="G133" i="6"/>
  <c r="L133" i="6"/>
  <c r="M133" i="6"/>
  <c r="F134" i="6"/>
  <c r="G134" i="6"/>
  <c r="L134" i="6"/>
  <c r="M134" i="6"/>
  <c r="F135" i="6"/>
  <c r="G135" i="6"/>
  <c r="L135" i="6"/>
  <c r="M135" i="6"/>
  <c r="F136" i="6"/>
  <c r="G136" i="6"/>
  <c r="L136" i="6"/>
  <c r="M136" i="6"/>
  <c r="F137" i="6"/>
  <c r="G137" i="6"/>
  <c r="L137" i="6"/>
  <c r="M137" i="6"/>
  <c r="F138" i="6"/>
  <c r="G138" i="6"/>
  <c r="L138" i="6"/>
  <c r="M138" i="6"/>
  <c r="F139" i="6"/>
  <c r="G139" i="6"/>
  <c r="L139" i="6"/>
  <c r="M139" i="6"/>
  <c r="F140" i="6"/>
  <c r="G140" i="6"/>
  <c r="L140" i="6"/>
  <c r="M140" i="6"/>
  <c r="F141" i="6"/>
  <c r="G141" i="6"/>
  <c r="L141" i="6"/>
  <c r="M141" i="6"/>
  <c r="F142" i="6"/>
  <c r="G142" i="6"/>
  <c r="L142" i="6"/>
  <c r="M142" i="6"/>
  <c r="F143" i="6"/>
  <c r="G143" i="6"/>
  <c r="L143" i="6"/>
  <c r="M143" i="6"/>
  <c r="F144" i="6"/>
  <c r="G144" i="6"/>
  <c r="L144" i="6"/>
  <c r="M144" i="6"/>
  <c r="F145" i="6"/>
  <c r="G145" i="6"/>
  <c r="L145" i="6"/>
  <c r="M145" i="6"/>
  <c r="F146" i="6"/>
  <c r="G146" i="6"/>
  <c r="L146" i="6"/>
  <c r="M146" i="6"/>
  <c r="F147" i="6"/>
  <c r="G147" i="6"/>
  <c r="L147" i="6"/>
  <c r="M147" i="6"/>
  <c r="F148" i="6"/>
  <c r="G148" i="6"/>
  <c r="L148" i="6"/>
  <c r="M148" i="6"/>
  <c r="F149" i="6"/>
  <c r="G149" i="6"/>
  <c r="L149" i="6"/>
  <c r="M149" i="6"/>
  <c r="F150" i="6"/>
  <c r="G150" i="6"/>
  <c r="L150" i="6"/>
  <c r="M150" i="6"/>
  <c r="F151" i="6"/>
  <c r="G151" i="6"/>
  <c r="L151" i="6"/>
  <c r="M151" i="6"/>
  <c r="F152" i="6"/>
  <c r="G152" i="6"/>
  <c r="L152" i="6"/>
  <c r="M152" i="6"/>
  <c r="F153" i="6"/>
  <c r="G153" i="6"/>
  <c r="L153" i="6"/>
  <c r="M153" i="6"/>
  <c r="F154" i="6"/>
  <c r="G154" i="6"/>
  <c r="L154" i="6"/>
  <c r="M154" i="6"/>
  <c r="F155" i="6"/>
  <c r="G155" i="6"/>
  <c r="L155" i="6"/>
  <c r="M155" i="6"/>
  <c r="F156" i="6"/>
  <c r="G156" i="6"/>
  <c r="L156" i="6"/>
  <c r="M156" i="6"/>
  <c r="F157" i="6"/>
  <c r="G157" i="6"/>
  <c r="L157" i="6"/>
  <c r="M157" i="6"/>
  <c r="F158" i="6"/>
  <c r="G158" i="6"/>
  <c r="L158" i="6"/>
  <c r="M158" i="6"/>
  <c r="F159" i="6"/>
  <c r="G159" i="6"/>
  <c r="L159" i="6"/>
  <c r="M159" i="6"/>
  <c r="F160" i="6"/>
  <c r="G160" i="6"/>
  <c r="L160" i="6"/>
  <c r="M160" i="6"/>
  <c r="F161" i="6"/>
  <c r="G161" i="6"/>
  <c r="L161" i="6"/>
  <c r="M161" i="6"/>
  <c r="F162" i="6"/>
  <c r="G162" i="6"/>
  <c r="L162" i="6"/>
  <c r="M162" i="6"/>
  <c r="F163" i="6"/>
  <c r="G163" i="6"/>
  <c r="L163" i="6"/>
  <c r="M163" i="6"/>
  <c r="F164" i="6"/>
  <c r="G164" i="6"/>
  <c r="L164" i="6"/>
  <c r="M164" i="6"/>
  <c r="F165" i="6"/>
  <c r="G165" i="6"/>
  <c r="L165" i="6"/>
  <c r="M165" i="6"/>
  <c r="F166" i="6"/>
  <c r="G166" i="6"/>
  <c r="L166" i="6"/>
  <c r="M166" i="6"/>
  <c r="F167" i="6"/>
  <c r="G167" i="6"/>
  <c r="L167" i="6"/>
  <c r="M167" i="6"/>
  <c r="F168" i="6"/>
  <c r="G168" i="6"/>
  <c r="L168" i="6"/>
  <c r="M168" i="6"/>
  <c r="F169" i="6"/>
  <c r="G169" i="6"/>
  <c r="L169" i="6"/>
  <c r="M169" i="6"/>
  <c r="F170" i="6"/>
  <c r="G170" i="6"/>
  <c r="L170" i="6"/>
  <c r="M170" i="6"/>
  <c r="F171" i="6"/>
  <c r="G171" i="6"/>
  <c r="L171" i="6"/>
  <c r="M171" i="6"/>
  <c r="F172" i="6"/>
  <c r="G172" i="6"/>
  <c r="L172" i="6"/>
  <c r="M172" i="6"/>
  <c r="F173" i="6"/>
  <c r="G173" i="6"/>
  <c r="L173" i="6"/>
  <c r="M173" i="6"/>
  <c r="F174" i="6"/>
  <c r="G174" i="6"/>
  <c r="L174" i="6"/>
  <c r="M174" i="6"/>
  <c r="F175" i="6"/>
  <c r="G175" i="6"/>
  <c r="L175" i="6"/>
  <c r="M175" i="6"/>
  <c r="F176" i="6"/>
  <c r="G176" i="6"/>
  <c r="L176" i="6"/>
  <c r="M176" i="6"/>
  <c r="F177" i="6"/>
  <c r="G177" i="6"/>
  <c r="L177" i="6"/>
  <c r="M177" i="6"/>
  <c r="F178" i="6"/>
  <c r="G178" i="6"/>
  <c r="L178" i="6"/>
  <c r="M178" i="6"/>
  <c r="F179" i="6"/>
  <c r="G179" i="6"/>
  <c r="L179" i="6"/>
  <c r="M179" i="6"/>
  <c r="F180" i="6"/>
  <c r="G180" i="6"/>
  <c r="L180" i="6"/>
  <c r="M180" i="6"/>
  <c r="F181" i="6"/>
  <c r="G181" i="6"/>
  <c r="L181" i="6"/>
  <c r="M181" i="6"/>
  <c r="F182" i="6"/>
  <c r="G182" i="6"/>
  <c r="L182" i="6"/>
  <c r="M182" i="6"/>
  <c r="F183" i="6"/>
  <c r="G183" i="6"/>
  <c r="L183" i="6"/>
  <c r="M183" i="6"/>
  <c r="F184" i="6"/>
  <c r="G184" i="6"/>
  <c r="L184" i="6"/>
  <c r="M184" i="6"/>
  <c r="F185" i="6"/>
  <c r="G185" i="6"/>
  <c r="L185" i="6"/>
  <c r="M185" i="6"/>
  <c r="F186" i="6"/>
  <c r="G186" i="6"/>
  <c r="L186" i="6"/>
  <c r="M186" i="6"/>
  <c r="F187" i="6"/>
  <c r="G187" i="6"/>
  <c r="L187" i="6"/>
  <c r="M187" i="6"/>
  <c r="F188" i="6"/>
  <c r="G188" i="6"/>
  <c r="L188" i="6"/>
  <c r="M188" i="6"/>
  <c r="F189" i="6"/>
  <c r="G189" i="6"/>
  <c r="L189" i="6"/>
  <c r="M189" i="6"/>
  <c r="F190" i="6"/>
  <c r="G190" i="6"/>
  <c r="L190" i="6"/>
  <c r="M190" i="6"/>
  <c r="F191" i="6"/>
  <c r="G191" i="6"/>
  <c r="L191" i="6"/>
  <c r="M191" i="6"/>
  <c r="F192" i="6"/>
  <c r="G192" i="6"/>
  <c r="L192" i="6"/>
  <c r="M192" i="6"/>
  <c r="F193" i="6"/>
  <c r="G193" i="6"/>
  <c r="L193" i="6"/>
  <c r="M193" i="6"/>
  <c r="F194" i="6"/>
  <c r="G194" i="6"/>
  <c r="L194" i="6"/>
  <c r="M194" i="6"/>
  <c r="F195" i="6"/>
  <c r="G195" i="6"/>
  <c r="L195" i="6"/>
  <c r="M195" i="6"/>
  <c r="F196" i="6"/>
  <c r="G196" i="6"/>
  <c r="L196" i="6"/>
  <c r="M196" i="6"/>
  <c r="F197" i="6"/>
  <c r="G197" i="6"/>
  <c r="L197" i="6"/>
  <c r="M197" i="6"/>
  <c r="F198" i="6"/>
  <c r="G198" i="6" s="1"/>
  <c r="L198" i="6"/>
  <c r="M198" i="6"/>
  <c r="F199" i="6"/>
  <c r="G199" i="6" s="1"/>
  <c r="L199" i="6"/>
  <c r="M199" i="6"/>
  <c r="F200" i="6"/>
  <c r="G200" i="6"/>
  <c r="L200" i="6"/>
  <c r="M200" i="6" s="1"/>
  <c r="F201" i="6"/>
  <c r="G201" i="6"/>
  <c r="L201" i="6"/>
  <c r="M201" i="6" s="1"/>
  <c r="F202" i="6"/>
  <c r="G202" i="6"/>
  <c r="L202" i="6"/>
  <c r="M202" i="6"/>
  <c r="F203" i="6"/>
  <c r="G203" i="6" s="1"/>
  <c r="L203" i="6"/>
  <c r="M203" i="6"/>
  <c r="F204" i="6"/>
  <c r="G204" i="6"/>
  <c r="L204" i="6"/>
  <c r="M204" i="6" s="1"/>
  <c r="F205" i="6"/>
  <c r="G205" i="6"/>
  <c r="L205" i="6"/>
  <c r="M205" i="6" s="1"/>
  <c r="F206" i="6"/>
  <c r="G206" i="6"/>
  <c r="L206" i="6"/>
  <c r="M206" i="6" s="1"/>
  <c r="F207" i="6"/>
  <c r="G207" i="6" s="1"/>
  <c r="L207" i="6"/>
  <c r="M207" i="6"/>
  <c r="F208" i="6"/>
  <c r="G208" i="6" s="1"/>
  <c r="L208" i="6"/>
  <c r="M208" i="6"/>
  <c r="F209" i="6"/>
  <c r="G209" i="6" s="1"/>
  <c r="L209" i="6"/>
  <c r="M209" i="6"/>
  <c r="F210" i="6"/>
  <c r="G210" i="6" s="1"/>
  <c r="L210" i="6"/>
  <c r="M210" i="6" s="1"/>
  <c r="F211" i="6"/>
  <c r="G211" i="6"/>
  <c r="L211" i="6"/>
  <c r="M211" i="6"/>
  <c r="F212" i="6"/>
  <c r="G212" i="6" s="1"/>
  <c r="L212" i="6"/>
  <c r="M212" i="6" s="1"/>
  <c r="F213" i="6"/>
  <c r="G213" i="6" s="1"/>
  <c r="L213" i="6"/>
  <c r="M213" i="6"/>
  <c r="F214" i="6"/>
  <c r="G214" i="6"/>
  <c r="L214" i="6"/>
  <c r="M214" i="6" s="1"/>
  <c r="F215" i="6"/>
  <c r="G215" i="6"/>
  <c r="L215" i="6"/>
  <c r="M215" i="6" s="1"/>
  <c r="F216" i="6"/>
  <c r="G216" i="6"/>
  <c r="L216" i="6"/>
  <c r="M216" i="6"/>
  <c r="F217" i="6"/>
  <c r="G217" i="6"/>
  <c r="L217" i="6"/>
  <c r="M217" i="6" s="1"/>
  <c r="F218" i="6"/>
  <c r="G218" i="6" s="1"/>
  <c r="L218" i="6"/>
  <c r="M218" i="6"/>
  <c r="F219" i="6"/>
  <c r="G219" i="6"/>
  <c r="L219" i="6"/>
  <c r="M219" i="6"/>
  <c r="F220" i="6"/>
  <c r="G220" i="6" s="1"/>
  <c r="L220" i="6"/>
  <c r="M220" i="6" s="1"/>
  <c r="F221" i="6"/>
  <c r="G221" i="6"/>
  <c r="L221" i="6"/>
  <c r="M221" i="6"/>
  <c r="F222" i="6"/>
  <c r="G222" i="6"/>
  <c r="L222" i="6"/>
  <c r="M222" i="6"/>
  <c r="F223" i="6"/>
  <c r="G223" i="6" s="1"/>
  <c r="L223" i="6"/>
  <c r="M223" i="6"/>
  <c r="F224" i="6"/>
  <c r="G224" i="6" s="1"/>
  <c r="L224" i="6"/>
  <c r="M224" i="6"/>
  <c r="F225" i="6"/>
  <c r="G225" i="6"/>
  <c r="L225" i="6"/>
  <c r="M225" i="6" s="1"/>
  <c r="F226" i="6"/>
  <c r="G226" i="6"/>
  <c r="L226" i="6"/>
  <c r="M226" i="6" s="1"/>
  <c r="F227" i="6"/>
  <c r="G227" i="6"/>
  <c r="L227" i="6"/>
  <c r="M227" i="6"/>
  <c r="F228" i="6"/>
  <c r="G228" i="6" s="1"/>
  <c r="L228" i="6"/>
  <c r="M228" i="6"/>
  <c r="F229" i="6"/>
  <c r="G229" i="6"/>
  <c r="L229" i="6"/>
  <c r="M229" i="6" s="1"/>
  <c r="F230" i="6"/>
  <c r="G230" i="6"/>
  <c r="L230" i="6"/>
  <c r="M230" i="6" s="1"/>
  <c r="F231" i="6"/>
  <c r="G231" i="6"/>
  <c r="L231" i="6"/>
  <c r="M231" i="6" s="1"/>
  <c r="F232" i="6"/>
  <c r="G232" i="6" s="1"/>
  <c r="L232" i="6"/>
  <c r="M232" i="6"/>
  <c r="F233" i="6"/>
  <c r="G233" i="6" s="1"/>
  <c r="L233" i="6"/>
  <c r="M233" i="6"/>
  <c r="F234" i="6"/>
  <c r="G234" i="6" s="1"/>
  <c r="L234" i="6"/>
  <c r="M234" i="6"/>
  <c r="F235" i="6"/>
  <c r="G235" i="6" s="1"/>
  <c r="L235" i="6"/>
  <c r="M235" i="6" s="1"/>
  <c r="F236" i="6"/>
  <c r="G236" i="6"/>
  <c r="L236" i="6"/>
  <c r="M236" i="6"/>
  <c r="F237" i="6"/>
  <c r="G237" i="6" s="1"/>
  <c r="L237" i="6"/>
  <c r="M237" i="6" s="1"/>
  <c r="F238" i="6"/>
  <c r="G238" i="6" s="1"/>
  <c r="L238" i="6"/>
  <c r="M238" i="6"/>
  <c r="F239" i="6"/>
  <c r="G239" i="6"/>
  <c r="L239" i="6"/>
  <c r="M239" i="6" s="1"/>
  <c r="F240" i="6"/>
  <c r="G240" i="6"/>
  <c r="L240" i="6"/>
  <c r="M240" i="6" s="1"/>
  <c r="F241" i="6"/>
  <c r="G241" i="6"/>
  <c r="L241" i="6"/>
  <c r="M241" i="6"/>
  <c r="F242" i="6"/>
  <c r="G242" i="6"/>
  <c r="L242" i="6"/>
  <c r="M242" i="6" s="1"/>
  <c r="F243" i="6"/>
  <c r="G243" i="6" s="1"/>
  <c r="L243" i="6"/>
  <c r="M243" i="6"/>
  <c r="F244" i="6"/>
  <c r="G244" i="6"/>
  <c r="L244" i="6"/>
  <c r="M244" i="6"/>
  <c r="F245" i="6"/>
  <c r="G245" i="6" s="1"/>
  <c r="L245" i="6"/>
  <c r="M245" i="6" s="1"/>
  <c r="F246" i="6"/>
  <c r="G246" i="6"/>
  <c r="L246" i="6"/>
  <c r="M246" i="6"/>
  <c r="F247" i="6"/>
  <c r="G247" i="6"/>
  <c r="L247" i="6"/>
  <c r="M247" i="6"/>
  <c r="F248" i="6"/>
  <c r="G248" i="6" s="1"/>
  <c r="L248" i="6"/>
  <c r="M248" i="6"/>
  <c r="F249" i="6"/>
  <c r="G249" i="6" s="1"/>
  <c r="L249" i="6"/>
  <c r="M249" i="6"/>
  <c r="F250" i="6"/>
  <c r="G250" i="6"/>
  <c r="L250" i="6"/>
  <c r="M250" i="6" s="1"/>
  <c r="F251" i="6"/>
  <c r="G251" i="6"/>
  <c r="L251" i="6"/>
  <c r="M251" i="6" s="1"/>
  <c r="F252" i="6"/>
  <c r="G252" i="6"/>
  <c r="L252" i="6"/>
  <c r="M252" i="6"/>
  <c r="F253" i="6"/>
  <c r="G253" i="6" s="1"/>
  <c r="L253" i="6"/>
  <c r="M253" i="6"/>
  <c r="F254" i="6"/>
  <c r="G254" i="6"/>
  <c r="L254" i="6"/>
  <c r="M254" i="6" s="1"/>
  <c r="F255" i="6"/>
  <c r="G255" i="6"/>
  <c r="L255" i="6"/>
  <c r="M255" i="6" s="1"/>
  <c r="F256" i="6"/>
  <c r="G256" i="6"/>
  <c r="L256" i="6"/>
  <c r="M256" i="6" s="1"/>
  <c r="F257" i="6"/>
  <c r="G257" i="6" s="1"/>
  <c r="L257" i="6"/>
  <c r="M257" i="6"/>
  <c r="F258" i="6"/>
  <c r="G258" i="6" s="1"/>
  <c r="L258" i="6"/>
  <c r="M258" i="6"/>
  <c r="F259" i="6"/>
  <c r="G259" i="6" s="1"/>
  <c r="L259" i="6"/>
  <c r="M259" i="6"/>
  <c r="F260" i="6"/>
  <c r="G260" i="6" s="1"/>
  <c r="L260" i="6"/>
  <c r="M260" i="6" s="1"/>
  <c r="F261" i="6"/>
  <c r="G261" i="6"/>
  <c r="L261" i="6"/>
  <c r="M261" i="6"/>
  <c r="F262" i="6"/>
  <c r="G262" i="6" s="1"/>
  <c r="L262" i="6"/>
  <c r="M262" i="6" s="1"/>
  <c r="F263" i="6"/>
  <c r="G263" i="6" s="1"/>
  <c r="L263" i="6"/>
  <c r="M263" i="6"/>
  <c r="F264" i="6"/>
  <c r="G264" i="6"/>
  <c r="L264" i="6"/>
  <c r="M264" i="6" s="1"/>
  <c r="F265" i="6"/>
  <c r="G265" i="6"/>
  <c r="L265" i="6"/>
  <c r="M265" i="6" s="1"/>
  <c r="F266" i="6"/>
  <c r="G266" i="6"/>
  <c r="L266" i="6"/>
  <c r="M266" i="6"/>
  <c r="F267" i="6"/>
  <c r="G267" i="6"/>
  <c r="L267" i="6"/>
  <c r="M267" i="6" s="1"/>
  <c r="F268" i="6"/>
  <c r="G268" i="6" s="1"/>
  <c r="L268" i="6"/>
  <c r="M268" i="6"/>
  <c r="F269" i="6"/>
  <c r="G269" i="6"/>
  <c r="L269" i="6"/>
  <c r="M269" i="6"/>
  <c r="F270" i="6"/>
  <c r="G270" i="6" s="1"/>
  <c r="L270" i="6"/>
  <c r="M270" i="6" s="1"/>
  <c r="F271" i="6"/>
  <c r="G271" i="6"/>
  <c r="L271" i="6"/>
  <c r="M271" i="6"/>
  <c r="F272" i="6"/>
  <c r="G272" i="6"/>
  <c r="L272" i="6"/>
  <c r="M272" i="6"/>
  <c r="F273" i="6"/>
  <c r="G273" i="6" s="1"/>
  <c r="L273" i="6"/>
  <c r="M273" i="6"/>
  <c r="F274" i="6"/>
  <c r="G274" i="6" s="1"/>
  <c r="L274" i="6"/>
  <c r="M274" i="6"/>
  <c r="F275" i="6"/>
  <c r="G275" i="6"/>
  <c r="L275" i="6"/>
  <c r="M275" i="6" s="1"/>
  <c r="F276" i="6"/>
  <c r="G276" i="6"/>
  <c r="L276" i="6"/>
  <c r="M276" i="6" s="1"/>
  <c r="F277" i="6"/>
  <c r="G277" i="6"/>
  <c r="L277" i="6"/>
  <c r="M277" i="6"/>
  <c r="F278" i="6"/>
  <c r="G278" i="6" s="1"/>
  <c r="L278" i="6"/>
  <c r="M278" i="6"/>
  <c r="F279" i="6"/>
  <c r="G279" i="6"/>
  <c r="L279" i="6"/>
  <c r="M279" i="6" s="1"/>
  <c r="F280" i="6"/>
  <c r="G280" i="6"/>
  <c r="L280" i="6"/>
  <c r="M280" i="6" s="1"/>
  <c r="F281" i="6"/>
  <c r="G281" i="6"/>
  <c r="L281" i="6"/>
  <c r="M281" i="6" s="1"/>
  <c r="F282" i="6"/>
  <c r="G282" i="6" s="1"/>
  <c r="L282" i="6"/>
  <c r="M282" i="6"/>
  <c r="F283" i="6"/>
  <c r="G283" i="6" s="1"/>
  <c r="L283" i="6"/>
  <c r="M283" i="6"/>
  <c r="F284" i="6"/>
  <c r="G284" i="6" s="1"/>
  <c r="L284" i="6"/>
  <c r="M284" i="6"/>
  <c r="F285" i="6"/>
  <c r="G285" i="6" s="1"/>
  <c r="L285" i="6"/>
  <c r="M285" i="6" s="1"/>
  <c r="F286" i="6"/>
  <c r="G286" i="6"/>
  <c r="L286" i="6"/>
  <c r="M286" i="6"/>
  <c r="F287" i="6"/>
  <c r="G287" i="6" s="1"/>
  <c r="L287" i="6"/>
  <c r="M287" i="6" s="1"/>
  <c r="F288" i="6"/>
  <c r="G288" i="6" s="1"/>
  <c r="L288" i="6"/>
  <c r="M288" i="6"/>
  <c r="F289" i="6"/>
  <c r="G289" i="6"/>
  <c r="L289" i="6"/>
  <c r="M289" i="6" s="1"/>
  <c r="F290" i="6"/>
  <c r="G290" i="6"/>
  <c r="L290" i="6"/>
  <c r="M290" i="6" s="1"/>
  <c r="F291" i="6"/>
  <c r="G291" i="6"/>
  <c r="L291" i="6"/>
  <c r="M291" i="6"/>
  <c r="F292" i="6"/>
  <c r="G292" i="6"/>
  <c r="L292" i="6"/>
  <c r="M292" i="6" s="1"/>
  <c r="F293" i="6"/>
  <c r="G293" i="6" s="1"/>
  <c r="L293" i="6"/>
  <c r="M293" i="6"/>
  <c r="F294" i="6"/>
  <c r="G294" i="6"/>
  <c r="L294" i="6"/>
  <c r="M294" i="6"/>
  <c r="F295" i="6"/>
  <c r="G295" i="6" s="1"/>
  <c r="L295" i="6"/>
  <c r="M295" i="6" s="1"/>
  <c r="F296" i="6"/>
  <c r="G296" i="6"/>
  <c r="L296" i="6"/>
  <c r="M296" i="6"/>
  <c r="F297" i="6"/>
  <c r="G297" i="6"/>
  <c r="L297" i="6"/>
  <c r="M297" i="6"/>
  <c r="F298" i="6"/>
  <c r="G298" i="6" s="1"/>
  <c r="L298" i="6"/>
  <c r="M298" i="6"/>
  <c r="F299" i="6"/>
  <c r="G299" i="6" s="1"/>
  <c r="L299" i="6"/>
  <c r="M299" i="6"/>
  <c r="F300" i="6"/>
  <c r="G300" i="6"/>
  <c r="L300" i="6"/>
  <c r="M300" i="6" s="1"/>
  <c r="F301" i="6"/>
  <c r="G301" i="6"/>
  <c r="L301" i="6"/>
  <c r="M301" i="6" s="1"/>
  <c r="F302" i="6"/>
  <c r="G302" i="6"/>
  <c r="L302" i="6"/>
  <c r="M302" i="6"/>
  <c r="F303" i="6"/>
  <c r="G303" i="6" s="1"/>
  <c r="L303" i="6"/>
  <c r="M303" i="6"/>
  <c r="F304" i="6"/>
  <c r="G304" i="6"/>
  <c r="L304" i="6"/>
  <c r="M304" i="6" s="1"/>
  <c r="F305" i="6"/>
  <c r="G305" i="6"/>
  <c r="L305" i="6"/>
  <c r="M305" i="6" s="1"/>
  <c r="F306" i="6"/>
  <c r="G306" i="6"/>
  <c r="L306" i="6"/>
  <c r="M306" i="6" s="1"/>
  <c r="F307" i="6"/>
  <c r="G307" i="6" s="1"/>
  <c r="L307" i="6"/>
  <c r="M307" i="6"/>
  <c r="F308" i="6"/>
  <c r="G308" i="6" s="1"/>
  <c r="L308" i="6"/>
  <c r="M308" i="6"/>
  <c r="F309" i="6"/>
  <c r="G309" i="6" s="1"/>
  <c r="L309" i="6"/>
  <c r="M309" i="6"/>
  <c r="F310" i="6"/>
  <c r="G310" i="6" s="1"/>
  <c r="L310" i="6"/>
  <c r="M310" i="6" s="1"/>
  <c r="F311" i="6"/>
  <c r="G311" i="6"/>
  <c r="L311" i="6"/>
  <c r="M311" i="6"/>
  <c r="F312" i="6"/>
  <c r="G312" i="6" s="1"/>
  <c r="L312" i="6"/>
  <c r="M312" i="6" s="1"/>
  <c r="F313" i="6"/>
  <c r="G313" i="6" s="1"/>
  <c r="L313" i="6"/>
  <c r="M313" i="6"/>
  <c r="F314" i="6"/>
  <c r="G314" i="6"/>
  <c r="L314" i="6"/>
  <c r="M314" i="6" s="1"/>
  <c r="F315" i="6"/>
  <c r="G315" i="6"/>
  <c r="L315" i="6"/>
  <c r="M315" i="6" s="1"/>
  <c r="F316" i="6"/>
  <c r="G316" i="6"/>
  <c r="L316" i="6"/>
  <c r="M316" i="6"/>
  <c r="F317" i="6"/>
  <c r="G317" i="6"/>
  <c r="L317" i="6"/>
  <c r="M317" i="6" s="1"/>
  <c r="F318" i="6"/>
  <c r="G318" i="6" s="1"/>
  <c r="L318" i="6"/>
  <c r="M318" i="6"/>
  <c r="F319" i="6"/>
  <c r="G319" i="6"/>
  <c r="L319" i="6"/>
  <c r="M319" i="6"/>
  <c r="F320" i="6"/>
  <c r="G320" i="6" s="1"/>
  <c r="L320" i="6"/>
  <c r="M320" i="6" s="1"/>
  <c r="F321" i="6"/>
  <c r="G321" i="6"/>
  <c r="L321" i="6"/>
  <c r="M321" i="6"/>
  <c r="F322" i="6"/>
  <c r="G322" i="6"/>
  <c r="L322" i="6"/>
  <c r="M322" i="6"/>
  <c r="F323" i="6"/>
  <c r="G323" i="6" s="1"/>
  <c r="L323" i="6"/>
  <c r="M323" i="6"/>
  <c r="F324" i="6"/>
  <c r="G324" i="6" s="1"/>
  <c r="L324" i="6"/>
  <c r="M324" i="6"/>
  <c r="F325" i="6"/>
  <c r="G325" i="6"/>
  <c r="L325" i="6"/>
  <c r="M325" i="6" s="1"/>
  <c r="F326" i="6"/>
  <c r="G326" i="6"/>
  <c r="L326" i="6"/>
  <c r="M326" i="6" s="1"/>
  <c r="F327" i="6"/>
  <c r="G327" i="6"/>
  <c r="L327" i="6"/>
  <c r="M327" i="6"/>
  <c r="F328" i="6"/>
  <c r="G328" i="6" s="1"/>
  <c r="L328" i="6"/>
  <c r="M328" i="6"/>
  <c r="F329" i="6"/>
  <c r="G329" i="6"/>
  <c r="L329" i="6"/>
  <c r="M329" i="6" s="1"/>
  <c r="F330" i="6"/>
  <c r="G330" i="6"/>
  <c r="L330" i="6"/>
  <c r="M330" i="6" s="1"/>
  <c r="F331" i="6"/>
  <c r="G331" i="6"/>
  <c r="L331" i="6"/>
  <c r="M331" i="6" s="1"/>
  <c r="F332" i="6"/>
  <c r="G332" i="6" s="1"/>
  <c r="L332" i="6"/>
  <c r="M332" i="6"/>
  <c r="F333" i="6"/>
  <c r="G333" i="6" s="1"/>
  <c r="L333" i="6"/>
  <c r="M333" i="6"/>
  <c r="F334" i="6"/>
  <c r="G334" i="6" s="1"/>
  <c r="L334" i="6"/>
  <c r="M334" i="6"/>
  <c r="F335" i="6"/>
  <c r="G335" i="6" s="1"/>
  <c r="L335" i="6"/>
  <c r="M335" i="6" s="1"/>
  <c r="F336" i="6"/>
  <c r="G336" i="6"/>
  <c r="L336" i="6"/>
  <c r="M336" i="6"/>
  <c r="F337" i="6"/>
  <c r="G337" i="6" s="1"/>
  <c r="L337" i="6"/>
  <c r="M337" i="6" s="1"/>
  <c r="F338" i="6"/>
  <c r="G338" i="6" s="1"/>
  <c r="L338" i="6"/>
  <c r="M338" i="6"/>
  <c r="F339" i="6"/>
  <c r="G339" i="6"/>
  <c r="L339" i="6"/>
  <c r="M339" i="6" s="1"/>
  <c r="F340" i="6"/>
  <c r="G340" i="6"/>
  <c r="L340" i="6"/>
  <c r="M340" i="6" s="1"/>
  <c r="F341" i="6"/>
  <c r="G341" i="6"/>
  <c r="L341" i="6"/>
  <c r="M341" i="6"/>
  <c r="F342" i="6"/>
  <c r="G342" i="6"/>
  <c r="L342" i="6"/>
  <c r="M342" i="6" s="1"/>
  <c r="F343" i="6"/>
  <c r="G343" i="6" s="1"/>
  <c r="L343" i="6"/>
  <c r="M343" i="6"/>
  <c r="F344" i="6"/>
  <c r="G344" i="6"/>
  <c r="L344" i="6"/>
  <c r="M344" i="6"/>
  <c r="F345" i="6"/>
  <c r="G345" i="6" s="1"/>
  <c r="L345" i="6"/>
  <c r="M345" i="6" s="1"/>
  <c r="F346" i="6"/>
  <c r="G346" i="6"/>
  <c r="L346" i="6"/>
  <c r="M346" i="6"/>
  <c r="F347" i="6"/>
  <c r="G347" i="6"/>
  <c r="L347" i="6"/>
  <c r="M347" i="6"/>
  <c r="F348" i="6"/>
  <c r="G348" i="6" s="1"/>
  <c r="L348" i="6"/>
  <c r="M348" i="6"/>
  <c r="F349" i="6"/>
  <c r="G349" i="6" s="1"/>
  <c r="L349" i="6"/>
  <c r="M349" i="6"/>
  <c r="F350" i="6"/>
  <c r="G350" i="6"/>
  <c r="L350" i="6"/>
  <c r="M350" i="6" s="1"/>
  <c r="F351" i="6"/>
  <c r="G351" i="6"/>
  <c r="L351" i="6"/>
  <c r="M351" i="6" s="1"/>
  <c r="F352" i="6"/>
  <c r="G352" i="6"/>
  <c r="L352" i="6"/>
  <c r="M352" i="6"/>
  <c r="F353" i="6"/>
  <c r="G353" i="6" s="1"/>
  <c r="L353" i="6"/>
  <c r="M353" i="6"/>
  <c r="F354" i="6"/>
  <c r="G354" i="6"/>
  <c r="L354" i="6"/>
  <c r="M354" i="6" s="1"/>
  <c r="F355" i="6"/>
  <c r="G355" i="6"/>
  <c r="L355" i="6"/>
  <c r="M355" i="6" s="1"/>
  <c r="F356" i="6"/>
  <c r="G356" i="6"/>
  <c r="L356" i="6"/>
  <c r="M356" i="6" s="1"/>
  <c r="F357" i="6"/>
  <c r="G357" i="6" s="1"/>
  <c r="L357" i="6"/>
  <c r="M357" i="6"/>
  <c r="F358" i="6"/>
  <c r="G358" i="6" s="1"/>
  <c r="L358" i="6"/>
  <c r="M358" i="6"/>
  <c r="F359" i="6"/>
  <c r="G359" i="6" s="1"/>
  <c r="L359" i="6"/>
  <c r="M359" i="6"/>
  <c r="F360" i="6"/>
  <c r="G360" i="6" s="1"/>
  <c r="L360" i="6"/>
  <c r="M360" i="6" s="1"/>
  <c r="F361" i="6"/>
  <c r="G361" i="6"/>
  <c r="L361" i="6"/>
  <c r="M361" i="6"/>
  <c r="F362" i="6"/>
  <c r="G362" i="6" s="1"/>
  <c r="L362" i="6"/>
  <c r="M362" i="6" s="1"/>
  <c r="F363" i="6"/>
  <c r="G363" i="6" s="1"/>
  <c r="L363" i="6"/>
  <c r="M363" i="6"/>
  <c r="F364" i="6"/>
  <c r="G364" i="6"/>
  <c r="L364" i="6"/>
  <c r="M364" i="6" s="1"/>
  <c r="F365" i="6"/>
  <c r="G365" i="6"/>
  <c r="L365" i="6"/>
  <c r="M365" i="6" s="1"/>
  <c r="F366" i="6"/>
  <c r="G366" i="6"/>
  <c r="L366" i="6"/>
  <c r="M366" i="6"/>
  <c r="F367" i="6"/>
  <c r="G367" i="6"/>
  <c r="L367" i="6"/>
  <c r="M367" i="6" s="1"/>
  <c r="F368" i="6"/>
  <c r="G368" i="6" s="1"/>
  <c r="L368" i="6"/>
  <c r="M368" i="6"/>
  <c r="F369" i="6"/>
  <c r="G369" i="6"/>
  <c r="L369" i="6"/>
  <c r="M369" i="6"/>
  <c r="F370" i="6"/>
  <c r="G370" i="6" s="1"/>
  <c r="L370" i="6"/>
  <c r="M370" i="6" s="1"/>
  <c r="F371" i="6"/>
  <c r="G371" i="6"/>
  <c r="L371" i="6"/>
  <c r="M371" i="6"/>
  <c r="F372" i="6"/>
  <c r="G372" i="6"/>
  <c r="L372" i="6"/>
  <c r="M372" i="6"/>
  <c r="F373" i="6"/>
  <c r="G373" i="6" s="1"/>
  <c r="L373" i="6"/>
  <c r="M373" i="6"/>
  <c r="F374" i="6"/>
  <c r="G374" i="6" s="1"/>
  <c r="L374" i="6"/>
  <c r="M374" i="6"/>
  <c r="F375" i="6"/>
  <c r="G375" i="6"/>
  <c r="L375" i="6"/>
  <c r="M375" i="6" s="1"/>
  <c r="F376" i="6"/>
  <c r="G376" i="6"/>
  <c r="L376" i="6"/>
  <c r="M376" i="6" s="1"/>
  <c r="F377" i="6"/>
  <c r="G377" i="6"/>
  <c r="L377" i="6"/>
  <c r="M377" i="6"/>
  <c r="F378" i="6"/>
  <c r="G378" i="6" s="1"/>
  <c r="L378" i="6"/>
  <c r="M378" i="6"/>
  <c r="F379" i="6"/>
  <c r="G379" i="6"/>
  <c r="L379" i="6"/>
  <c r="M379" i="6" s="1"/>
  <c r="F380" i="6"/>
  <c r="G380" i="6"/>
  <c r="L380" i="6"/>
  <c r="M380" i="6" s="1"/>
  <c r="F381" i="6"/>
  <c r="G381" i="6"/>
  <c r="L381" i="6"/>
  <c r="M381" i="6" s="1"/>
  <c r="F382" i="6"/>
  <c r="G382" i="6" s="1"/>
  <c r="L382" i="6"/>
  <c r="M382" i="6"/>
  <c r="F383" i="6"/>
  <c r="G383" i="6" s="1"/>
  <c r="L383" i="6"/>
  <c r="M383" i="6"/>
  <c r="F384" i="6"/>
  <c r="G384" i="6" s="1"/>
  <c r="L384" i="6"/>
  <c r="M384" i="6"/>
  <c r="F385" i="6"/>
  <c r="G385" i="6" s="1"/>
  <c r="L385" i="6"/>
  <c r="M385" i="6" s="1"/>
  <c r="F386" i="6"/>
  <c r="G386" i="6"/>
  <c r="L386" i="6"/>
  <c r="M386" i="6" s="1"/>
  <c r="F387" i="6"/>
  <c r="G387" i="6" s="1"/>
  <c r="L387" i="6"/>
  <c r="M387" i="6" s="1"/>
  <c r="F388" i="6"/>
  <c r="G388" i="6" s="1"/>
  <c r="L388" i="6"/>
  <c r="M388" i="6"/>
  <c r="F389" i="6"/>
  <c r="G389" i="6"/>
  <c r="L389" i="6"/>
  <c r="M389" i="6" s="1"/>
  <c r="F390" i="6"/>
  <c r="G390" i="6"/>
  <c r="L390" i="6"/>
  <c r="M390" i="6" s="1"/>
  <c r="F391" i="6"/>
  <c r="G391" i="6"/>
  <c r="L391" i="6"/>
  <c r="M391" i="6"/>
  <c r="F392" i="6"/>
  <c r="G392" i="6"/>
  <c r="L392" i="6"/>
  <c r="M392" i="6" s="1"/>
  <c r="F393" i="6"/>
  <c r="G393" i="6" s="1"/>
  <c r="L393" i="6"/>
  <c r="M393" i="6"/>
  <c r="F394" i="6"/>
  <c r="G394" i="6"/>
  <c r="L394" i="6"/>
  <c r="M394" i="6"/>
  <c r="F395" i="6"/>
  <c r="G395" i="6" s="1"/>
  <c r="L395" i="6"/>
  <c r="M395" i="6" s="1"/>
  <c r="F396" i="6"/>
  <c r="G396" i="6"/>
  <c r="L396" i="6"/>
  <c r="M396" i="6"/>
  <c r="F397" i="6"/>
  <c r="G397" i="6"/>
  <c r="L397" i="6"/>
  <c r="M397" i="6"/>
  <c r="F398" i="6"/>
  <c r="G398" i="6" s="1"/>
  <c r="L398" i="6"/>
  <c r="M398" i="6"/>
  <c r="F399" i="6"/>
  <c r="G399" i="6" s="1"/>
  <c r="L399" i="6"/>
  <c r="M399" i="6"/>
  <c r="F400" i="6"/>
  <c r="G400" i="6"/>
  <c r="L400" i="6"/>
  <c r="M400" i="6" s="1"/>
  <c r="F401" i="6"/>
  <c r="G401" i="6"/>
  <c r="L401" i="6"/>
  <c r="M401" i="6" s="1"/>
  <c r="F402" i="6"/>
  <c r="G402" i="6"/>
  <c r="L402" i="6"/>
  <c r="M402" i="6"/>
  <c r="F403" i="6"/>
  <c r="G403" i="6" s="1"/>
  <c r="L403" i="6"/>
  <c r="M403" i="6"/>
  <c r="F404" i="6"/>
  <c r="G404" i="6"/>
  <c r="L404" i="6"/>
  <c r="M404" i="6" s="1"/>
  <c r="F405" i="6"/>
  <c r="G405" i="6"/>
  <c r="L405" i="6"/>
  <c r="M405" i="6" s="1"/>
  <c r="F406" i="6"/>
  <c r="G406" i="6"/>
  <c r="L406" i="6"/>
  <c r="M406" i="6" s="1"/>
  <c r="F407" i="6"/>
  <c r="G407" i="6" s="1"/>
  <c r="L407" i="6"/>
  <c r="M407" i="6"/>
  <c r="F408" i="6"/>
  <c r="G408" i="6" s="1"/>
  <c r="L408" i="6"/>
  <c r="M408" i="6"/>
  <c r="F409" i="6"/>
  <c r="G409" i="6" s="1"/>
  <c r="L409" i="6"/>
  <c r="M409" i="6"/>
  <c r="F410" i="6"/>
  <c r="G410" i="6" s="1"/>
  <c r="L410" i="6"/>
  <c r="M410" i="6" s="1"/>
  <c r="F411" i="6"/>
  <c r="G411" i="6"/>
  <c r="L411" i="6"/>
  <c r="M411" i="6"/>
  <c r="F412" i="6"/>
  <c r="G412" i="6" s="1"/>
  <c r="L412" i="6"/>
  <c r="M412" i="6" s="1"/>
  <c r="F413" i="6"/>
  <c r="G413" i="6" s="1"/>
  <c r="L413" i="6"/>
  <c r="M413" i="6"/>
  <c r="F414" i="6"/>
  <c r="G414" i="6"/>
  <c r="L414" i="6"/>
  <c r="M414" i="6" s="1"/>
  <c r="F415" i="6"/>
  <c r="G415" i="6"/>
  <c r="L415" i="6"/>
  <c r="M415" i="6" s="1"/>
  <c r="F416" i="6"/>
  <c r="G416" i="6"/>
  <c r="L416" i="6"/>
  <c r="M416" i="6"/>
  <c r="F417" i="6"/>
  <c r="G417" i="6"/>
  <c r="L417" i="6"/>
  <c r="M417" i="6" s="1"/>
  <c r="F418" i="6"/>
  <c r="G418" i="6" s="1"/>
  <c r="L418" i="6"/>
  <c r="M418" i="6"/>
  <c r="F419" i="6"/>
  <c r="G419" i="6"/>
  <c r="L419" i="6"/>
  <c r="M419" i="6"/>
  <c r="F420" i="6"/>
  <c r="G420" i="6" s="1"/>
  <c r="L420" i="6"/>
  <c r="M420" i="6" s="1"/>
  <c r="F421" i="6"/>
  <c r="G421" i="6"/>
  <c r="L421" i="6"/>
  <c r="M421" i="6"/>
  <c r="F422" i="6"/>
  <c r="G422" i="6"/>
  <c r="L422" i="6"/>
  <c r="M422" i="6"/>
  <c r="F423" i="6"/>
  <c r="G423" i="6" s="1"/>
  <c r="L423" i="6"/>
  <c r="M423" i="6"/>
  <c r="F424" i="6"/>
  <c r="G424" i="6" s="1"/>
  <c r="L424" i="6"/>
  <c r="M424" i="6"/>
  <c r="F425" i="6"/>
  <c r="G425" i="6"/>
  <c r="L425" i="6"/>
  <c r="M425" i="6" s="1"/>
  <c r="F426" i="6"/>
  <c r="G426" i="6"/>
  <c r="L426" i="6"/>
  <c r="M426" i="6" s="1"/>
  <c r="F427" i="6"/>
  <c r="G427" i="6"/>
  <c r="L427" i="6"/>
  <c r="M427" i="6"/>
  <c r="F428" i="6"/>
  <c r="G428" i="6" s="1"/>
  <c r="L428" i="6"/>
  <c r="M428" i="6"/>
  <c r="F429" i="6"/>
  <c r="G429" i="6"/>
  <c r="L429" i="6"/>
  <c r="M429" i="6" s="1"/>
  <c r="F430" i="6"/>
  <c r="G430" i="6"/>
  <c r="L430" i="6"/>
  <c r="M430" i="6" s="1"/>
  <c r="F431" i="6"/>
  <c r="G431" i="6"/>
  <c r="L431" i="6"/>
  <c r="M431" i="6" s="1"/>
  <c r="F432" i="6"/>
  <c r="G432" i="6" s="1"/>
  <c r="L432" i="6"/>
  <c r="M432" i="6"/>
  <c r="F433" i="6"/>
  <c r="G433" i="6" s="1"/>
  <c r="L433" i="6"/>
  <c r="M433" i="6"/>
  <c r="F434" i="6"/>
  <c r="G434" i="6" s="1"/>
  <c r="L434" i="6"/>
  <c r="M434" i="6"/>
  <c r="F435" i="6"/>
  <c r="G435" i="6" s="1"/>
  <c r="L435" i="6"/>
  <c r="M435" i="6" s="1"/>
  <c r="F436" i="6"/>
  <c r="G436" i="6"/>
  <c r="L436" i="6"/>
  <c r="M436" i="6"/>
  <c r="F437" i="6"/>
  <c r="G437" i="6" s="1"/>
  <c r="L437" i="6"/>
  <c r="M437" i="6" s="1"/>
  <c r="F438" i="6"/>
  <c r="G438" i="6" s="1"/>
  <c r="L438" i="6"/>
  <c r="M438" i="6"/>
  <c r="F439" i="6"/>
  <c r="G439" i="6"/>
  <c r="L439" i="6"/>
  <c r="M439" i="6" s="1"/>
  <c r="F440" i="6"/>
  <c r="G440" i="6"/>
  <c r="L440" i="6"/>
  <c r="M440" i="6" s="1"/>
  <c r="F441" i="6"/>
  <c r="G441" i="6"/>
  <c r="L441" i="6"/>
  <c r="M441" i="6"/>
  <c r="F442" i="6"/>
  <c r="G442" i="6"/>
  <c r="L442" i="6"/>
  <c r="M442" i="6" s="1"/>
  <c r="F443" i="6"/>
  <c r="G443" i="6" s="1"/>
  <c r="L443" i="6"/>
  <c r="M443" i="6"/>
  <c r="F444" i="6"/>
  <c r="G444" i="6"/>
  <c r="L444" i="6"/>
  <c r="M444" i="6"/>
  <c r="F445" i="6"/>
  <c r="G445" i="6" s="1"/>
  <c r="L445" i="6"/>
  <c r="M445" i="6" s="1"/>
  <c r="F446" i="6"/>
  <c r="G446" i="6" s="1"/>
  <c r="L446" i="6"/>
  <c r="M446" i="6"/>
  <c r="F447" i="6"/>
  <c r="G447" i="6"/>
  <c r="L447" i="6"/>
  <c r="M447" i="6"/>
  <c r="F448" i="6"/>
  <c r="G448" i="6" s="1"/>
  <c r="L448" i="6"/>
  <c r="M448" i="6"/>
  <c r="F449" i="6"/>
  <c r="G449" i="6" s="1"/>
  <c r="L449" i="6"/>
  <c r="M449" i="6"/>
  <c r="F450" i="6"/>
  <c r="G450" i="6"/>
  <c r="L450" i="6"/>
  <c r="M450" i="6" s="1"/>
  <c r="F451" i="6"/>
  <c r="G451" i="6" s="1"/>
  <c r="L451" i="6"/>
  <c r="M451" i="6" s="1"/>
  <c r="F452" i="6"/>
  <c r="G452" i="6"/>
  <c r="L452" i="6"/>
  <c r="M452" i="6"/>
  <c r="F453" i="6"/>
  <c r="G453" i="6" s="1"/>
  <c r="L453" i="6"/>
  <c r="M453" i="6" s="1"/>
  <c r="F454" i="6"/>
  <c r="G454" i="6"/>
  <c r="L454" i="6"/>
  <c r="M454" i="6" s="1"/>
  <c r="F455" i="6"/>
  <c r="G455" i="6"/>
  <c r="L455" i="6"/>
  <c r="M455" i="6" s="1"/>
  <c r="F456" i="6"/>
  <c r="G456" i="6"/>
  <c r="L456" i="6"/>
  <c r="M456" i="6" s="1"/>
  <c r="F457" i="6"/>
  <c r="G457" i="6" s="1"/>
  <c r="L457" i="6"/>
  <c r="M457" i="6"/>
  <c r="F458" i="6"/>
  <c r="G458" i="6" s="1"/>
  <c r="L458" i="6"/>
  <c r="M458" i="6"/>
  <c r="F459" i="6"/>
  <c r="G459" i="6" s="1"/>
  <c r="L459" i="6"/>
  <c r="M459" i="6"/>
  <c r="F460" i="6"/>
  <c r="G460" i="6" s="1"/>
  <c r="L460" i="6"/>
  <c r="M460" i="6" s="1"/>
  <c r="F461" i="6"/>
  <c r="G461" i="6"/>
  <c r="L461" i="6"/>
  <c r="M461" i="6"/>
  <c r="F462" i="6"/>
  <c r="G462" i="6" s="1"/>
  <c r="L462" i="6"/>
  <c r="M462" i="6" s="1"/>
  <c r="F463" i="6"/>
  <c r="G463" i="6" s="1"/>
  <c r="L463" i="6"/>
  <c r="M463" i="6"/>
  <c r="F464" i="6"/>
  <c r="G464" i="6"/>
  <c r="L464" i="6"/>
  <c r="M464" i="6" s="1"/>
  <c r="F465" i="6"/>
  <c r="G465" i="6"/>
  <c r="L465" i="6"/>
  <c r="M465" i="6" s="1"/>
  <c r="F466" i="6"/>
  <c r="G466" i="6"/>
  <c r="L466" i="6"/>
  <c r="M466" i="6"/>
  <c r="F467" i="6"/>
  <c r="G467" i="6"/>
  <c r="L467" i="6"/>
  <c r="M467" i="6" s="1"/>
  <c r="F468" i="6"/>
  <c r="G468" i="6" s="1"/>
  <c r="L468" i="6"/>
  <c r="M468" i="6" s="1"/>
  <c r="F469" i="6"/>
  <c r="G469" i="6"/>
  <c r="L469" i="6"/>
  <c r="M469" i="6"/>
  <c r="F470" i="6"/>
  <c r="G470" i="6" s="1"/>
  <c r="L470" i="6"/>
  <c r="M470" i="6" s="1"/>
  <c r="F471" i="6"/>
  <c r="G471" i="6" s="1"/>
  <c r="L471" i="6"/>
  <c r="M471" i="6"/>
  <c r="F472" i="6"/>
  <c r="G472" i="6"/>
  <c r="L472" i="6"/>
  <c r="M472" i="6"/>
  <c r="F473" i="6"/>
  <c r="G473" i="6" s="1"/>
  <c r="L473" i="6"/>
  <c r="M473" i="6"/>
  <c r="F474" i="6"/>
  <c r="G474" i="6" s="1"/>
  <c r="L474" i="6"/>
  <c r="M474" i="6"/>
  <c r="F475" i="6"/>
  <c r="G475" i="6"/>
  <c r="L475" i="6"/>
  <c r="M475" i="6" s="1"/>
  <c r="F476" i="6"/>
  <c r="G476" i="6" s="1"/>
  <c r="L476" i="6"/>
  <c r="M476" i="6" s="1"/>
  <c r="F477" i="6"/>
  <c r="G477" i="6"/>
  <c r="L477" i="6"/>
  <c r="M477" i="6"/>
  <c r="F478" i="6"/>
  <c r="G478" i="6" s="1"/>
  <c r="L478" i="6"/>
  <c r="M478" i="6" s="1"/>
  <c r="F479" i="6"/>
  <c r="G479" i="6"/>
  <c r="L479" i="6"/>
  <c r="M479" i="6" s="1"/>
  <c r="F480" i="6"/>
  <c r="G480" i="6"/>
  <c r="L480" i="6"/>
  <c r="M480" i="6" s="1"/>
  <c r="F481" i="6"/>
  <c r="G481" i="6"/>
  <c r="L481" i="6"/>
  <c r="M481" i="6" s="1"/>
  <c r="F482" i="6"/>
  <c r="G482" i="6" s="1"/>
  <c r="L482" i="6"/>
  <c r="M482" i="6"/>
  <c r="F483" i="6"/>
  <c r="G483" i="6" s="1"/>
  <c r="L483" i="6"/>
  <c r="M483" i="6"/>
  <c r="F484" i="6"/>
  <c r="G484" i="6" s="1"/>
  <c r="L484" i="6"/>
  <c r="M484" i="6"/>
  <c r="F485" i="6"/>
  <c r="G485" i="6" s="1"/>
  <c r="L485" i="6"/>
  <c r="M485" i="6" s="1"/>
  <c r="F486" i="6"/>
  <c r="G486" i="6"/>
  <c r="L486" i="6"/>
  <c r="M486" i="6"/>
  <c r="F487" i="6"/>
  <c r="G487" i="6" s="1"/>
  <c r="L487" i="6"/>
  <c r="M487" i="6" s="1"/>
  <c r="F488" i="6"/>
  <c r="G488" i="6" s="1"/>
  <c r="L488" i="6"/>
  <c r="M488" i="6"/>
  <c r="F489" i="6"/>
  <c r="G489" i="6"/>
  <c r="L489" i="6"/>
  <c r="M489" i="6" s="1"/>
  <c r="F490" i="6"/>
  <c r="G490" i="6"/>
  <c r="L490" i="6"/>
  <c r="M490" i="6" s="1"/>
  <c r="F491" i="6"/>
  <c r="G491" i="6"/>
  <c r="L491" i="6"/>
  <c r="M491" i="6"/>
  <c r="F492" i="6"/>
  <c r="G492" i="6"/>
  <c r="L492" i="6"/>
  <c r="M492" i="6" s="1"/>
  <c r="F493" i="6"/>
  <c r="G493" i="6" s="1"/>
  <c r="L493" i="6"/>
  <c r="M493" i="6" s="1"/>
  <c r="F494" i="6"/>
  <c r="G494" i="6"/>
  <c r="L494" i="6"/>
  <c r="M494" i="6"/>
  <c r="F495" i="6"/>
  <c r="G495" i="6" s="1"/>
  <c r="L495" i="6"/>
  <c r="M495" i="6" s="1"/>
  <c r="F496" i="6"/>
  <c r="G496" i="6" s="1"/>
  <c r="L496" i="6"/>
  <c r="M496" i="6"/>
  <c r="F497" i="6"/>
  <c r="G497" i="6"/>
  <c r="L497" i="6"/>
  <c r="M497" i="6" s="1"/>
  <c r="F498" i="6"/>
  <c r="G498" i="6" s="1"/>
  <c r="L498" i="6"/>
  <c r="M498" i="6"/>
  <c r="F499" i="6"/>
  <c r="G499" i="6" s="1"/>
  <c r="L499" i="6"/>
  <c r="M499" i="6"/>
  <c r="F500" i="6"/>
  <c r="G500" i="6"/>
  <c r="L500" i="6"/>
  <c r="M500" i="6" s="1"/>
  <c r="F501" i="6"/>
  <c r="G501" i="6" s="1"/>
  <c r="L501" i="6"/>
  <c r="M501" i="6" s="1"/>
  <c r="F502" i="6"/>
  <c r="G502" i="6"/>
  <c r="L502" i="6"/>
  <c r="M502" i="6"/>
  <c r="F503" i="6"/>
  <c r="G503" i="6" s="1"/>
  <c r="L503" i="6"/>
  <c r="M503" i="6" s="1"/>
  <c r="F504" i="6"/>
  <c r="G504" i="6"/>
  <c r="L504" i="6"/>
  <c r="M504" i="6" s="1"/>
  <c r="F505" i="6"/>
  <c r="G505" i="6"/>
  <c r="L505" i="6"/>
  <c r="M505" i="6" s="1"/>
  <c r="F506" i="6"/>
  <c r="G506" i="6"/>
  <c r="L506" i="6"/>
  <c r="M506" i="6" s="1"/>
  <c r="F507" i="6"/>
  <c r="G507" i="6" s="1"/>
  <c r="L507" i="6"/>
  <c r="M507" i="6"/>
  <c r="F508" i="6"/>
  <c r="G508" i="6" s="1"/>
  <c r="L508" i="6"/>
  <c r="M508" i="6"/>
  <c r="F509" i="6"/>
  <c r="G509" i="6" s="1"/>
  <c r="L509" i="6"/>
  <c r="M509" i="6"/>
  <c r="F510" i="6"/>
  <c r="G510" i="6" s="1"/>
  <c r="L510" i="6"/>
  <c r="M510" i="6" s="1"/>
  <c r="F511" i="6"/>
  <c r="G511" i="6"/>
  <c r="L511" i="6"/>
  <c r="M511" i="6"/>
  <c r="F512" i="6"/>
  <c r="G512" i="6" s="1"/>
  <c r="L512" i="6"/>
  <c r="M512" i="6" s="1"/>
  <c r="F513" i="6"/>
  <c r="G513" i="6" s="1"/>
  <c r="L513" i="6"/>
  <c r="M513" i="6"/>
  <c r="F514" i="6"/>
  <c r="G514" i="6"/>
  <c r="L514" i="6"/>
  <c r="M514" i="6" s="1"/>
  <c r="F515" i="6"/>
  <c r="G515" i="6"/>
  <c r="L515" i="6"/>
  <c r="M515" i="6" s="1"/>
  <c r="F516" i="6"/>
  <c r="G516" i="6"/>
  <c r="L516" i="6"/>
  <c r="M516" i="6"/>
  <c r="F517" i="6"/>
  <c r="G517" i="6" s="1"/>
  <c r="L517" i="6"/>
  <c r="M517" i="6"/>
  <c r="F518" i="6"/>
  <c r="G518" i="6" s="1"/>
  <c r="L518" i="6"/>
  <c r="M518" i="6"/>
  <c r="F519" i="6"/>
  <c r="G519" i="6"/>
  <c r="L519" i="6"/>
  <c r="M519" i="6" s="1"/>
  <c r="F520" i="6"/>
  <c r="G520" i="6"/>
  <c r="L520" i="6"/>
  <c r="M520" i="6" s="1"/>
  <c r="F521" i="6"/>
  <c r="G521" i="6"/>
  <c r="L521" i="6"/>
  <c r="M521" i="6"/>
  <c r="F522" i="6"/>
  <c r="G522" i="6" s="1"/>
  <c r="L522" i="6"/>
  <c r="M522" i="6"/>
  <c r="F523" i="6"/>
  <c r="G523" i="6" s="1"/>
  <c r="L523" i="6"/>
  <c r="M523" i="6"/>
  <c r="F524" i="6"/>
  <c r="G524" i="6"/>
  <c r="L524" i="6"/>
  <c r="M524" i="6" s="1"/>
  <c r="F525" i="6"/>
  <c r="G525" i="6"/>
  <c r="L525" i="6"/>
  <c r="M525" i="6" s="1"/>
  <c r="F526" i="6"/>
  <c r="G526" i="6"/>
  <c r="L526" i="6"/>
  <c r="M526" i="6"/>
  <c r="F527" i="6"/>
  <c r="G527" i="6" s="1"/>
  <c r="L527" i="6"/>
  <c r="M527" i="6"/>
  <c r="F528" i="6"/>
  <c r="G528" i="6" s="1"/>
  <c r="L528" i="6"/>
  <c r="M528" i="6"/>
  <c r="F529" i="6"/>
  <c r="G529" i="6"/>
  <c r="L529" i="6"/>
  <c r="M529" i="6" s="1"/>
  <c r="F530" i="6"/>
  <c r="G530" i="6"/>
  <c r="L530" i="6"/>
  <c r="M530" i="6" s="1"/>
  <c r="F531" i="6"/>
  <c r="G531" i="6"/>
  <c r="L531" i="6"/>
  <c r="M531" i="6"/>
  <c r="F532" i="6"/>
  <c r="G532" i="6" s="1"/>
  <c r="L532" i="6"/>
  <c r="M532" i="6"/>
  <c r="F533" i="6"/>
  <c r="G533" i="6" s="1"/>
  <c r="L533" i="6"/>
  <c r="M533" i="6"/>
  <c r="F534" i="6"/>
  <c r="G534" i="6"/>
  <c r="L534" i="6"/>
  <c r="M534" i="6" s="1"/>
  <c r="F535" i="6"/>
  <c r="G535" i="6"/>
  <c r="L535" i="6"/>
  <c r="M535" i="6" s="1"/>
  <c r="F536" i="6"/>
  <c r="G536" i="6"/>
  <c r="L536" i="6"/>
  <c r="M536" i="6"/>
  <c r="F537" i="6"/>
  <c r="G537" i="6" s="1"/>
  <c r="L537" i="6"/>
  <c r="M537" i="6"/>
  <c r="F538" i="6"/>
  <c r="G538" i="6" s="1"/>
  <c r="L538" i="6"/>
  <c r="M538" i="6"/>
  <c r="F539" i="6"/>
  <c r="G539" i="6"/>
  <c r="L539" i="6"/>
  <c r="M539" i="6" s="1"/>
  <c r="F540" i="6"/>
  <c r="G540" i="6"/>
  <c r="L540" i="6"/>
  <c r="M540" i="6" s="1"/>
  <c r="F541" i="6"/>
  <c r="G541" i="6"/>
  <c r="L541" i="6"/>
  <c r="M541" i="6"/>
  <c r="F542" i="6"/>
  <c r="G542" i="6" s="1"/>
  <c r="L542" i="6"/>
  <c r="M542" i="6"/>
  <c r="F543" i="6"/>
  <c r="G543" i="6" s="1"/>
  <c r="L543" i="6"/>
  <c r="M543" i="6"/>
  <c r="F544" i="6"/>
  <c r="G544" i="6"/>
  <c r="L544" i="6"/>
  <c r="M544" i="6" s="1"/>
  <c r="F545" i="6"/>
  <c r="G545" i="6"/>
  <c r="L545" i="6"/>
  <c r="M545" i="6" s="1"/>
  <c r="F546" i="6"/>
  <c r="G546" i="6"/>
  <c r="L546" i="6"/>
  <c r="M546" i="6"/>
  <c r="F547" i="6"/>
  <c r="G547" i="6" s="1"/>
  <c r="L547" i="6"/>
  <c r="M547" i="6"/>
  <c r="F548" i="6"/>
  <c r="G548" i="6" s="1"/>
  <c r="L548" i="6"/>
  <c r="M548" i="6"/>
  <c r="F549" i="6"/>
  <c r="G549" i="6"/>
  <c r="L549" i="6"/>
  <c r="M549" i="6" s="1"/>
  <c r="F550" i="6"/>
  <c r="G550" i="6"/>
  <c r="L550" i="6"/>
  <c r="M550" i="6" s="1"/>
  <c r="F551" i="6"/>
  <c r="G551" i="6"/>
  <c r="L551" i="6"/>
  <c r="M551" i="6"/>
  <c r="F552" i="6"/>
  <c r="G552" i="6" s="1"/>
  <c r="L552" i="6"/>
  <c r="M552" i="6"/>
  <c r="F553" i="6"/>
  <c r="G553" i="6" s="1"/>
  <c r="L553" i="6"/>
  <c r="M553" i="6"/>
  <c r="F554" i="6"/>
  <c r="G554" i="6"/>
  <c r="L554" i="6"/>
  <c r="M554" i="6" s="1"/>
  <c r="F555" i="6"/>
  <c r="G555" i="6"/>
  <c r="L555" i="6"/>
  <c r="M555" i="6" s="1"/>
  <c r="F556" i="6"/>
  <c r="G556" i="6"/>
  <c r="L556" i="6"/>
  <c r="M556" i="6"/>
  <c r="F557" i="6"/>
  <c r="G557" i="6" s="1"/>
  <c r="L557" i="6"/>
  <c r="M557" i="6"/>
  <c r="F558" i="6"/>
  <c r="G558" i="6" s="1"/>
  <c r="L558" i="6"/>
  <c r="M558" i="6"/>
  <c r="F559" i="6"/>
  <c r="G559" i="6"/>
  <c r="L559" i="6"/>
  <c r="M559" i="6" s="1"/>
  <c r="F560" i="6"/>
  <c r="G560" i="6"/>
  <c r="L560" i="6"/>
  <c r="M560" i="6" s="1"/>
  <c r="F561" i="6"/>
  <c r="G561" i="6"/>
  <c r="L561" i="6"/>
  <c r="M561" i="6"/>
  <c r="F562" i="6"/>
  <c r="G562" i="6" s="1"/>
  <c r="L562" i="6"/>
  <c r="M562" i="6"/>
  <c r="F563" i="6"/>
  <c r="G563" i="6" s="1"/>
  <c r="L563" i="6"/>
  <c r="M563" i="6"/>
  <c r="F564" i="6"/>
  <c r="G564" i="6"/>
  <c r="L564" i="6"/>
  <c r="M564" i="6" s="1"/>
  <c r="F565" i="6"/>
  <c r="G565" i="6"/>
  <c r="L565" i="6"/>
  <c r="M565" i="6" s="1"/>
  <c r="F566" i="6"/>
  <c r="G566" i="6"/>
  <c r="L566" i="6"/>
  <c r="M566" i="6"/>
  <c r="F567" i="6"/>
  <c r="G567" i="6" s="1"/>
  <c r="L567" i="6"/>
  <c r="M567" i="6"/>
  <c r="F568" i="6"/>
  <c r="G568" i="6" s="1"/>
  <c r="L568" i="6"/>
  <c r="M568" i="6"/>
  <c r="F569" i="6"/>
  <c r="G569" i="6"/>
  <c r="L569" i="6"/>
  <c r="M569" i="6" s="1"/>
  <c r="F570" i="6"/>
  <c r="G570" i="6"/>
  <c r="L570" i="6"/>
  <c r="M570" i="6"/>
  <c r="F571" i="6"/>
  <c r="G571" i="6"/>
  <c r="L571" i="6"/>
  <c r="M571" i="6"/>
  <c r="F572" i="6"/>
  <c r="G572" i="6" s="1"/>
  <c r="L572" i="6"/>
  <c r="M572" i="6"/>
  <c r="F573" i="6"/>
  <c r="G573" i="6"/>
  <c r="L573" i="6"/>
  <c r="M573" i="6"/>
  <c r="F574" i="6"/>
  <c r="G574" i="6"/>
  <c r="L574" i="6"/>
  <c r="M574" i="6" s="1"/>
  <c r="F575" i="6"/>
  <c r="G575" i="6"/>
  <c r="L575" i="6"/>
  <c r="M575" i="6"/>
  <c r="F576" i="6"/>
  <c r="G576" i="6"/>
  <c r="L576" i="6"/>
  <c r="M576" i="6"/>
  <c r="F577" i="6"/>
  <c r="G577" i="6" s="1"/>
  <c r="L577" i="6"/>
  <c r="M577" i="6"/>
  <c r="F578" i="6"/>
  <c r="G578" i="6"/>
  <c r="L578" i="6"/>
  <c r="M578" i="6"/>
  <c r="F579" i="6"/>
  <c r="G579" i="6"/>
  <c r="L579" i="6"/>
  <c r="M579" i="6" s="1"/>
  <c r="F580" i="6"/>
  <c r="G580" i="6"/>
  <c r="L580" i="6"/>
  <c r="M580" i="6"/>
  <c r="F581" i="6"/>
  <c r="G581" i="6"/>
  <c r="L581" i="6"/>
  <c r="M581" i="6"/>
  <c r="F582" i="6"/>
  <c r="G582" i="6" s="1"/>
  <c r="L582" i="6"/>
  <c r="M582" i="6"/>
  <c r="F583" i="6"/>
  <c r="G583" i="6"/>
  <c r="L583" i="6"/>
  <c r="M583" i="6"/>
  <c r="F584" i="6"/>
  <c r="G584" i="6"/>
  <c r="L584" i="6"/>
  <c r="M584" i="6" s="1"/>
  <c r="F585" i="6"/>
  <c r="G585" i="6"/>
  <c r="L585" i="6"/>
  <c r="M585" i="6"/>
  <c r="F586" i="6"/>
  <c r="G586" i="6"/>
  <c r="L586" i="6"/>
  <c r="M586" i="6"/>
  <c r="F587" i="6"/>
  <c r="G587" i="6" s="1"/>
  <c r="L587" i="6"/>
  <c r="M587" i="6"/>
  <c r="F588" i="6"/>
  <c r="G588" i="6"/>
  <c r="L588" i="6"/>
  <c r="M588" i="6"/>
  <c r="F589" i="6"/>
  <c r="G589" i="6"/>
  <c r="L589" i="6"/>
  <c r="M589" i="6" s="1"/>
  <c r="F590" i="6"/>
  <c r="G590" i="6"/>
  <c r="L590" i="6"/>
  <c r="M590" i="6"/>
  <c r="F591" i="6"/>
  <c r="G591" i="6"/>
  <c r="L591" i="6"/>
  <c r="M591" i="6"/>
  <c r="F592" i="6"/>
  <c r="G592" i="6" s="1"/>
  <c r="L592" i="6"/>
  <c r="M592" i="6"/>
  <c r="F593" i="6"/>
  <c r="G593" i="6"/>
  <c r="L593" i="6"/>
  <c r="M593" i="6"/>
  <c r="F594" i="6"/>
  <c r="G594" i="6"/>
  <c r="L594" i="6"/>
  <c r="M594" i="6" s="1"/>
  <c r="F595" i="6"/>
  <c r="G595" i="6"/>
  <c r="L595" i="6"/>
  <c r="M595" i="6"/>
  <c r="F596" i="6"/>
  <c r="G596" i="6"/>
  <c r="L596" i="6"/>
  <c r="M596" i="6"/>
  <c r="F597" i="6"/>
  <c r="G597" i="6" s="1"/>
  <c r="L597" i="6"/>
  <c r="M597" i="6"/>
  <c r="F598" i="6"/>
  <c r="G598" i="6"/>
  <c r="L598" i="6"/>
  <c r="M598" i="6"/>
  <c r="F599" i="6"/>
  <c r="G599" i="6"/>
  <c r="L599" i="6"/>
  <c r="M599" i="6" s="1"/>
  <c r="F600" i="6"/>
  <c r="G600" i="6"/>
  <c r="L600" i="6"/>
  <c r="M600" i="6"/>
  <c r="F601" i="6"/>
  <c r="G601" i="6"/>
  <c r="L601" i="6"/>
  <c r="M601" i="6"/>
  <c r="F602" i="6"/>
  <c r="G602" i="6"/>
  <c r="L602" i="6"/>
  <c r="M602" i="6"/>
  <c r="F603" i="6"/>
  <c r="G603" i="6"/>
  <c r="L603" i="6"/>
  <c r="M603" i="6"/>
  <c r="F604" i="6"/>
  <c r="G604" i="6"/>
  <c r="L604" i="6"/>
  <c r="M604" i="6"/>
  <c r="F605" i="6"/>
  <c r="G605" i="6" s="1"/>
  <c r="L605" i="6"/>
  <c r="M605" i="6"/>
  <c r="F606" i="6"/>
  <c r="G606" i="6"/>
  <c r="L606" i="6"/>
  <c r="M606" i="6"/>
  <c r="F607" i="6"/>
  <c r="G607" i="6"/>
  <c r="L607" i="6"/>
  <c r="M607" i="6" s="1"/>
  <c r="F608" i="6"/>
  <c r="G608" i="6"/>
  <c r="L608" i="6"/>
  <c r="M608" i="6"/>
  <c r="F609" i="6"/>
  <c r="G609" i="6"/>
  <c r="L609" i="6"/>
  <c r="M609" i="6"/>
  <c r="F610" i="6"/>
  <c r="G610" i="6" s="1"/>
  <c r="L610" i="6"/>
  <c r="M610" i="6"/>
  <c r="F611" i="6"/>
  <c r="G611" i="6"/>
  <c r="L611" i="6"/>
  <c r="M611" i="6"/>
  <c r="F612" i="6"/>
  <c r="G612" i="6"/>
  <c r="L612" i="6"/>
  <c r="M612" i="6" s="1"/>
  <c r="F613" i="6"/>
  <c r="G613" i="6"/>
  <c r="L613" i="6"/>
  <c r="M613" i="6"/>
  <c r="F614" i="6"/>
  <c r="G614" i="6"/>
  <c r="L614" i="6"/>
  <c r="M614" i="6"/>
  <c r="F615" i="6"/>
  <c r="G615" i="6" s="1"/>
  <c r="L615" i="6"/>
  <c r="M615" i="6"/>
  <c r="F616" i="6"/>
  <c r="G616" i="6"/>
  <c r="L616" i="6"/>
  <c r="M616" i="6"/>
  <c r="F617" i="6"/>
  <c r="G617" i="6"/>
  <c r="L617" i="6"/>
  <c r="M617" i="6" s="1"/>
  <c r="F618" i="6"/>
  <c r="G618" i="6"/>
  <c r="L618" i="6"/>
  <c r="M618" i="6"/>
  <c r="F619" i="6"/>
  <c r="G619" i="6"/>
  <c r="L619" i="6"/>
  <c r="M619" i="6"/>
  <c r="F620" i="6"/>
  <c r="G620" i="6" s="1"/>
  <c r="L620" i="6"/>
  <c r="M620" i="6"/>
  <c r="F621" i="6"/>
  <c r="G621" i="6"/>
  <c r="L621" i="6"/>
  <c r="M621" i="6"/>
  <c r="F622" i="6"/>
  <c r="G622" i="6"/>
  <c r="L622" i="6"/>
  <c r="M622" i="6" s="1"/>
  <c r="F623" i="6"/>
  <c r="G623" i="6"/>
  <c r="L623" i="6"/>
  <c r="M623" i="6"/>
  <c r="F624" i="6"/>
  <c r="G624" i="6"/>
  <c r="L624" i="6"/>
  <c r="M624" i="6"/>
  <c r="F625" i="6"/>
  <c r="G625" i="6" s="1"/>
  <c r="L625" i="6"/>
  <c r="M625" i="6"/>
  <c r="F626" i="6"/>
  <c r="G626" i="6"/>
  <c r="L626" i="6"/>
  <c r="M626" i="6"/>
  <c r="F627" i="6"/>
  <c r="G627" i="6"/>
  <c r="L627" i="6"/>
  <c r="M627" i="6" s="1"/>
  <c r="F628" i="6"/>
  <c r="G628" i="6"/>
  <c r="L628" i="6"/>
  <c r="M628" i="6"/>
  <c r="F629" i="6"/>
  <c r="G629" i="6"/>
  <c r="L629" i="6"/>
  <c r="M629" i="6"/>
  <c r="F630" i="6"/>
  <c r="G630" i="6" s="1"/>
  <c r="L630" i="6"/>
  <c r="M630" i="6"/>
  <c r="F631" i="6"/>
  <c r="G631" i="6"/>
  <c r="L631" i="6"/>
  <c r="M631" i="6"/>
  <c r="F632" i="6"/>
  <c r="G632" i="6"/>
  <c r="L632" i="6"/>
  <c r="M632" i="6" s="1"/>
  <c r="F633" i="6"/>
  <c r="G633" i="6"/>
  <c r="L633" i="6"/>
  <c r="M633" i="6"/>
  <c r="F634" i="6"/>
  <c r="G634" i="6"/>
  <c r="L634" i="6"/>
  <c r="M634" i="6"/>
  <c r="F635" i="6"/>
  <c r="G635" i="6" s="1"/>
  <c r="L635" i="6"/>
  <c r="M635" i="6"/>
  <c r="F636" i="6"/>
  <c r="G636" i="6"/>
  <c r="L636" i="6"/>
  <c r="M636" i="6"/>
  <c r="F637" i="6"/>
  <c r="G637" i="6"/>
  <c r="L637" i="6"/>
  <c r="M637" i="6" s="1"/>
  <c r="F638" i="6"/>
  <c r="G638" i="6"/>
  <c r="L638" i="6"/>
  <c r="M638" i="6"/>
  <c r="F639" i="6"/>
  <c r="G639" i="6"/>
  <c r="L639" i="6"/>
  <c r="M639" i="6"/>
  <c r="F640" i="6"/>
  <c r="G640" i="6" s="1"/>
  <c r="L640" i="6"/>
  <c r="M640" i="6"/>
  <c r="F641" i="6"/>
  <c r="G641" i="6"/>
  <c r="L641" i="6"/>
  <c r="M641" i="6"/>
  <c r="F642" i="6"/>
  <c r="G642" i="6"/>
  <c r="L642" i="6"/>
  <c r="M642" i="6" s="1"/>
  <c r="F643" i="6"/>
  <c r="G643" i="6"/>
  <c r="L643" i="6"/>
  <c r="M643" i="6"/>
  <c r="F644" i="6"/>
  <c r="G644" i="6"/>
  <c r="L644" i="6"/>
  <c r="M644" i="6"/>
  <c r="F645" i="6"/>
  <c r="G645" i="6" s="1"/>
  <c r="L645" i="6"/>
  <c r="M645" i="6"/>
  <c r="F646" i="6"/>
  <c r="G646" i="6"/>
  <c r="L646" i="6"/>
  <c r="M646" i="6"/>
  <c r="F647" i="6"/>
  <c r="G647" i="6"/>
  <c r="L647" i="6"/>
  <c r="M647" i="6" s="1"/>
  <c r="F648" i="6"/>
  <c r="G648" i="6"/>
  <c r="L648" i="6"/>
  <c r="M648" i="6"/>
  <c r="F649" i="6"/>
  <c r="G649" i="6"/>
  <c r="L649" i="6"/>
  <c r="M649" i="6"/>
  <c r="F650" i="6"/>
  <c r="G650" i="6" s="1"/>
  <c r="L650" i="6"/>
  <c r="M650" i="6"/>
  <c r="F651" i="6"/>
  <c r="G651" i="6"/>
  <c r="L651" i="6"/>
  <c r="M651" i="6"/>
  <c r="F652" i="6"/>
  <c r="G652" i="6"/>
  <c r="L652" i="6"/>
  <c r="M652" i="6" s="1"/>
  <c r="F653" i="6"/>
  <c r="G653" i="6"/>
  <c r="L653" i="6"/>
  <c r="M653" i="6"/>
  <c r="F654" i="6"/>
  <c r="G654" i="6"/>
  <c r="L654" i="6"/>
  <c r="M654" i="6"/>
  <c r="F655" i="6"/>
  <c r="G655" i="6" s="1"/>
  <c r="L655" i="6"/>
  <c r="M655" i="6"/>
  <c r="F656" i="6"/>
  <c r="G656" i="6"/>
  <c r="L656" i="6"/>
  <c r="M656" i="6"/>
  <c r="F657" i="6"/>
  <c r="G657" i="6"/>
  <c r="L657" i="6"/>
  <c r="M657" i="6" s="1"/>
  <c r="F658" i="6"/>
  <c r="G658" i="6"/>
  <c r="L658" i="6"/>
  <c r="M658" i="6"/>
  <c r="F659" i="6"/>
  <c r="G659" i="6"/>
  <c r="L659" i="6"/>
  <c r="M659" i="6"/>
  <c r="F660" i="6"/>
  <c r="G660" i="6" s="1"/>
  <c r="L660" i="6"/>
  <c r="M660" i="6"/>
  <c r="F661" i="6"/>
  <c r="G661" i="6"/>
  <c r="L661" i="6"/>
  <c r="M661" i="6"/>
  <c r="F662" i="6"/>
  <c r="G662" i="6"/>
  <c r="L662" i="6"/>
  <c r="M662" i="6" s="1"/>
  <c r="F663" i="6"/>
  <c r="G663" i="6"/>
  <c r="L663" i="6"/>
  <c r="M663" i="6"/>
  <c r="F664" i="6"/>
  <c r="G664" i="6"/>
  <c r="L664" i="6"/>
  <c r="M664" i="6"/>
  <c r="F665" i="6"/>
  <c r="G665" i="6" s="1"/>
  <c r="L665" i="6"/>
  <c r="M665" i="6"/>
  <c r="F666" i="6"/>
  <c r="G666" i="6"/>
  <c r="L666" i="6"/>
  <c r="M666" i="6"/>
  <c r="F667" i="6"/>
  <c r="G667" i="6"/>
  <c r="L667" i="6"/>
  <c r="M667" i="6" s="1"/>
  <c r="F668" i="6"/>
  <c r="G668" i="6"/>
  <c r="L668" i="6"/>
  <c r="M668" i="6"/>
  <c r="F669" i="6"/>
  <c r="G669" i="6"/>
  <c r="L669" i="6"/>
  <c r="M669" i="6"/>
  <c r="F670" i="6"/>
  <c r="G670" i="6" s="1"/>
  <c r="L670" i="6"/>
  <c r="M670" i="6"/>
  <c r="F671" i="6"/>
  <c r="G671" i="6"/>
  <c r="L671" i="6"/>
  <c r="M671" i="6"/>
  <c r="F672" i="6"/>
  <c r="G672" i="6"/>
  <c r="L672" i="6"/>
  <c r="M672" i="6" s="1"/>
  <c r="F673" i="6"/>
  <c r="G673" i="6"/>
  <c r="L673" i="6"/>
  <c r="M673" i="6"/>
  <c r="F674" i="6"/>
  <c r="G674" i="6"/>
  <c r="L674" i="6"/>
  <c r="M674" i="6"/>
  <c r="F675" i="6"/>
  <c r="G675" i="6" s="1"/>
  <c r="L675" i="6"/>
  <c r="M675" i="6"/>
  <c r="F676" i="6"/>
  <c r="G676" i="6"/>
  <c r="L676" i="6"/>
  <c r="M676" i="6"/>
  <c r="F677" i="6"/>
  <c r="G677" i="6"/>
  <c r="L677" i="6"/>
  <c r="M677" i="6" s="1"/>
  <c r="F678" i="6"/>
  <c r="G678" i="6"/>
  <c r="L678" i="6"/>
  <c r="M678" i="6"/>
  <c r="F679" i="6"/>
  <c r="G679" i="6"/>
  <c r="L679" i="6"/>
  <c r="M679" i="6"/>
  <c r="F680" i="6"/>
  <c r="G680" i="6" s="1"/>
  <c r="L680" i="6"/>
  <c r="M680" i="6"/>
  <c r="F681" i="6"/>
  <c r="G681" i="6"/>
  <c r="L681" i="6"/>
  <c r="M681" i="6"/>
  <c r="F682" i="6"/>
  <c r="G682" i="6"/>
  <c r="L682" i="6"/>
  <c r="M682" i="6" s="1"/>
  <c r="F683" i="6"/>
  <c r="G683" i="6"/>
  <c r="L683" i="6"/>
  <c r="M683" i="6"/>
  <c r="F684" i="6"/>
  <c r="G684" i="6"/>
  <c r="L684" i="6"/>
  <c r="M684" i="6"/>
  <c r="F685" i="6"/>
  <c r="G685" i="6" s="1"/>
  <c r="L685" i="6"/>
  <c r="M685" i="6"/>
  <c r="F686" i="6"/>
  <c r="G686" i="6"/>
  <c r="L686" i="6"/>
  <c r="M686" i="6"/>
  <c r="F687" i="6"/>
  <c r="G687" i="6"/>
  <c r="L687" i="6"/>
  <c r="M687" i="6" s="1"/>
  <c r="F688" i="6"/>
  <c r="G688" i="6"/>
  <c r="L688" i="6"/>
  <c r="M688" i="6"/>
  <c r="F689" i="6"/>
  <c r="G689" i="6"/>
  <c r="L689" i="6"/>
  <c r="M689" i="6"/>
  <c r="F690" i="6"/>
  <c r="G690" i="6" s="1"/>
  <c r="L690" i="6"/>
  <c r="M690" i="6"/>
  <c r="F691" i="6"/>
  <c r="G691" i="6"/>
  <c r="L691" i="6"/>
  <c r="M691" i="6"/>
  <c r="F692" i="6"/>
  <c r="G692" i="6"/>
  <c r="L692" i="6"/>
  <c r="M692" i="6" s="1"/>
  <c r="F693" i="6"/>
  <c r="G693" i="6"/>
  <c r="L693" i="6"/>
  <c r="M693" i="6"/>
  <c r="F694" i="6"/>
  <c r="G694" i="6"/>
  <c r="L694" i="6"/>
  <c r="M694" i="6"/>
  <c r="F695" i="6"/>
  <c r="G695" i="6" s="1"/>
  <c r="L695" i="6"/>
  <c r="M695" i="6"/>
  <c r="F696" i="6"/>
  <c r="G696" i="6"/>
  <c r="L696" i="6"/>
  <c r="M696" i="6"/>
  <c r="F697" i="6"/>
  <c r="G697" i="6"/>
  <c r="L697" i="6"/>
  <c r="M697" i="6" s="1"/>
  <c r="F698" i="6"/>
  <c r="G698" i="6"/>
  <c r="L698" i="6"/>
  <c r="M698" i="6"/>
  <c r="F699" i="6"/>
  <c r="G699" i="6"/>
  <c r="L699" i="6"/>
  <c r="M699" i="6"/>
  <c r="F700" i="6"/>
  <c r="G700" i="6" s="1"/>
  <c r="L700" i="6"/>
  <c r="M700" i="6"/>
  <c r="F701" i="6"/>
  <c r="G701" i="6"/>
  <c r="L701" i="6"/>
  <c r="M701" i="6"/>
  <c r="F702" i="6"/>
  <c r="G702" i="6"/>
  <c r="L702" i="6"/>
  <c r="M702" i="6" s="1"/>
  <c r="F703" i="6"/>
  <c r="G703" i="6"/>
  <c r="L703" i="6"/>
  <c r="M703" i="6"/>
  <c r="F704" i="6"/>
  <c r="G704" i="6"/>
  <c r="L704" i="6"/>
  <c r="M704" i="6"/>
  <c r="F705" i="6"/>
  <c r="G705" i="6" s="1"/>
  <c r="L705" i="6"/>
  <c r="M705" i="6"/>
  <c r="F706" i="6"/>
  <c r="G706" i="6"/>
  <c r="L706" i="6"/>
  <c r="M706" i="6"/>
  <c r="F707" i="6"/>
  <c r="G707" i="6"/>
  <c r="L707" i="6"/>
  <c r="M707" i="6" s="1"/>
  <c r="F708" i="6"/>
  <c r="G708" i="6"/>
  <c r="L708" i="6"/>
  <c r="M708" i="6"/>
  <c r="F709" i="6"/>
  <c r="G709" i="6"/>
  <c r="L709" i="6"/>
  <c r="M709" i="6"/>
  <c r="F710" i="6"/>
  <c r="G710" i="6" s="1"/>
  <c r="L710" i="6"/>
  <c r="M710" i="6"/>
  <c r="F711" i="6"/>
  <c r="G711" i="6"/>
  <c r="L711" i="6"/>
  <c r="M711" i="6"/>
  <c r="F712" i="6"/>
  <c r="G712" i="6"/>
  <c r="L712" i="6"/>
  <c r="M712" i="6" s="1"/>
  <c r="F713" i="6"/>
  <c r="G713" i="6"/>
  <c r="L713" i="6"/>
  <c r="M713" i="6"/>
  <c r="F714" i="6"/>
  <c r="G714" i="6"/>
  <c r="L714" i="6"/>
  <c r="M714" i="6"/>
  <c r="F715" i="6"/>
  <c r="G715" i="6" s="1"/>
  <c r="L715" i="6"/>
  <c r="M715" i="6"/>
  <c r="F716" i="6"/>
  <c r="G716" i="6"/>
  <c r="L716" i="6"/>
  <c r="M716" i="6"/>
  <c r="F717" i="6"/>
  <c r="G717" i="6"/>
  <c r="L717" i="6"/>
  <c r="M717" i="6" s="1"/>
  <c r="F718" i="6"/>
  <c r="G718" i="6"/>
  <c r="L718" i="6"/>
  <c r="M718" i="6"/>
  <c r="F719" i="6"/>
  <c r="G719" i="6"/>
  <c r="L719" i="6"/>
  <c r="M719" i="6"/>
  <c r="F720" i="6"/>
  <c r="G720" i="6" s="1"/>
  <c r="L720" i="6"/>
  <c r="M720" i="6"/>
  <c r="F721" i="6"/>
  <c r="G721" i="6"/>
  <c r="L721" i="6"/>
  <c r="M721" i="6"/>
  <c r="F722" i="6"/>
  <c r="G722" i="6"/>
  <c r="L722" i="6"/>
  <c r="M722" i="6" s="1"/>
  <c r="F723" i="6"/>
  <c r="G723" i="6"/>
  <c r="L723" i="6"/>
  <c r="M723" i="6"/>
  <c r="F724" i="6"/>
  <c r="G724" i="6"/>
  <c r="L724" i="6"/>
  <c r="M724" i="6"/>
  <c r="F725" i="6"/>
  <c r="G725" i="6" s="1"/>
  <c r="L725" i="6"/>
  <c r="M725" i="6"/>
  <c r="F726" i="6"/>
  <c r="G726" i="6"/>
  <c r="L726" i="6"/>
  <c r="M726" i="6"/>
  <c r="F727" i="6"/>
  <c r="G727" i="6"/>
  <c r="L727" i="6"/>
  <c r="M727" i="6" s="1"/>
  <c r="F728" i="6"/>
  <c r="G728" i="6"/>
  <c r="L728" i="6"/>
  <c r="M728" i="6"/>
  <c r="F729" i="6"/>
  <c r="G729" i="6"/>
  <c r="L729" i="6"/>
  <c r="M729" i="6"/>
  <c r="F730" i="6"/>
  <c r="G730" i="6" s="1"/>
  <c r="L730" i="6"/>
  <c r="M730" i="6"/>
  <c r="F731" i="6"/>
  <c r="G731" i="6"/>
  <c r="L731" i="6"/>
  <c r="M731" i="6"/>
  <c r="F732" i="6"/>
  <c r="G732" i="6"/>
  <c r="L732" i="6"/>
  <c r="M732" i="6" s="1"/>
  <c r="F733" i="6"/>
  <c r="G733" i="6"/>
  <c r="L733" i="6"/>
  <c r="M733" i="6"/>
  <c r="F734" i="6"/>
  <c r="G734" i="6"/>
  <c r="L734" i="6"/>
  <c r="M734" i="6"/>
  <c r="F735" i="6"/>
  <c r="G735" i="6" s="1"/>
  <c r="L735" i="6"/>
  <c r="M735" i="6"/>
  <c r="F736" i="6"/>
  <c r="G736" i="6"/>
  <c r="L736" i="6"/>
  <c r="M736" i="6"/>
  <c r="F737" i="6"/>
  <c r="G737" i="6"/>
  <c r="L737" i="6"/>
  <c r="M737" i="6" s="1"/>
  <c r="F738" i="6"/>
  <c r="G738" i="6"/>
  <c r="L738" i="6"/>
  <c r="M738" i="6"/>
  <c r="F739" i="6"/>
  <c r="G739" i="6"/>
  <c r="L739" i="6"/>
  <c r="M739" i="6"/>
  <c r="F740" i="6"/>
  <c r="G740" i="6" s="1"/>
  <c r="L740" i="6"/>
  <c r="M740" i="6"/>
  <c r="F741" i="6"/>
  <c r="G741" i="6"/>
  <c r="L741" i="6"/>
  <c r="M741" i="6"/>
  <c r="F742" i="6"/>
  <c r="G742" i="6"/>
  <c r="L742" i="6"/>
  <c r="M742" i="6" s="1"/>
  <c r="F743" i="6"/>
  <c r="G743" i="6"/>
  <c r="L743" i="6"/>
  <c r="M743" i="6"/>
  <c r="F744" i="6"/>
  <c r="G744" i="6"/>
  <c r="L744" i="6"/>
  <c r="M744" i="6"/>
  <c r="F745" i="6"/>
  <c r="G745" i="6" s="1"/>
  <c r="L745" i="6"/>
  <c r="M745" i="6"/>
  <c r="F746" i="6"/>
  <c r="G746" i="6"/>
  <c r="L746" i="6"/>
  <c r="M746" i="6"/>
  <c r="F747" i="6"/>
  <c r="G747" i="6"/>
  <c r="L747" i="6"/>
  <c r="M747" i="6" s="1"/>
  <c r="F748" i="6"/>
  <c r="G748" i="6"/>
  <c r="L748" i="6"/>
  <c r="M748" i="6"/>
  <c r="F749" i="6"/>
  <c r="G749" i="6"/>
  <c r="L749" i="6"/>
  <c r="M749" i="6"/>
  <c r="F750" i="6"/>
  <c r="G750" i="6" s="1"/>
  <c r="L750" i="6"/>
  <c r="M750" i="6"/>
  <c r="F751" i="6"/>
  <c r="G751" i="6"/>
  <c r="L751" i="6"/>
  <c r="M751" i="6"/>
  <c r="F752" i="6"/>
  <c r="G752" i="6"/>
  <c r="L752" i="6"/>
  <c r="M752" i="6" s="1"/>
  <c r="F753" i="6"/>
  <c r="G753" i="6"/>
  <c r="L753" i="6"/>
  <c r="M753" i="6"/>
  <c r="F754" i="6"/>
  <c r="G754" i="6"/>
  <c r="L754" i="6"/>
  <c r="M754" i="6"/>
  <c r="F755" i="6"/>
  <c r="G755" i="6" s="1"/>
  <c r="L755" i="6"/>
  <c r="M755" i="6"/>
  <c r="F756" i="6"/>
  <c r="G756" i="6"/>
  <c r="L756" i="6"/>
  <c r="M756" i="6"/>
  <c r="F757" i="6"/>
  <c r="G757" i="6"/>
  <c r="L757" i="6"/>
  <c r="M757" i="6" s="1"/>
  <c r="F758" i="6"/>
  <c r="G758" i="6"/>
  <c r="L758" i="6"/>
  <c r="M758" i="6"/>
  <c r="F759" i="6"/>
  <c r="G759" i="6"/>
  <c r="L759" i="6"/>
  <c r="M759" i="6"/>
  <c r="F760" i="6"/>
  <c r="G760" i="6" s="1"/>
  <c r="L760" i="6"/>
  <c r="M760" i="6"/>
  <c r="F761" i="6"/>
  <c r="G761" i="6"/>
  <c r="L761" i="6"/>
  <c r="M761" i="6"/>
  <c r="F762" i="6"/>
  <c r="G762" i="6"/>
  <c r="L762" i="6"/>
  <c r="M762" i="6" s="1"/>
  <c r="F763" i="6"/>
  <c r="G763" i="6"/>
  <c r="L763" i="6"/>
  <c r="M763" i="6"/>
  <c r="F764" i="6"/>
  <c r="G764" i="6"/>
  <c r="L764" i="6"/>
  <c r="M764" i="6"/>
  <c r="F765" i="6"/>
  <c r="G765" i="6" s="1"/>
  <c r="L765" i="6"/>
  <c r="M765" i="6"/>
  <c r="F766" i="6"/>
  <c r="G766" i="6"/>
  <c r="L766" i="6"/>
  <c r="M766" i="6"/>
  <c r="F767" i="6"/>
  <c r="G767" i="6"/>
  <c r="L767" i="6"/>
  <c r="M767" i="6" s="1"/>
  <c r="F768" i="6"/>
  <c r="G768" i="6"/>
  <c r="L768" i="6"/>
  <c r="M768" i="6"/>
  <c r="F769" i="6"/>
  <c r="G769" i="6"/>
  <c r="L769" i="6"/>
  <c r="M769" i="6"/>
  <c r="F770" i="6"/>
  <c r="G770" i="6" s="1"/>
  <c r="L770" i="6"/>
  <c r="M770" i="6"/>
  <c r="F771" i="6"/>
  <c r="G771" i="6"/>
  <c r="L771" i="6"/>
  <c r="M771" i="6"/>
  <c r="F772" i="6"/>
  <c r="G772" i="6"/>
  <c r="L772" i="6"/>
  <c r="M772" i="6" s="1"/>
  <c r="F773" i="6"/>
  <c r="G773" i="6"/>
  <c r="L773" i="6"/>
  <c r="M773" i="6"/>
  <c r="F774" i="6"/>
  <c r="G774" i="6"/>
  <c r="L774" i="6"/>
  <c r="M774" i="6"/>
  <c r="F775" i="6"/>
  <c r="G775" i="6" s="1"/>
  <c r="L775" i="6"/>
  <c r="M775" i="6"/>
  <c r="F776" i="6"/>
  <c r="G776" i="6"/>
  <c r="L776" i="6"/>
  <c r="M776" i="6"/>
  <c r="F777" i="6"/>
  <c r="G777" i="6"/>
  <c r="L777" i="6"/>
  <c r="M777" i="6" s="1"/>
  <c r="F778" i="6"/>
  <c r="G778" i="6"/>
  <c r="L778" i="6"/>
  <c r="M778" i="6"/>
  <c r="F779" i="6"/>
  <c r="G779" i="6"/>
  <c r="L779" i="6"/>
  <c r="M779" i="6"/>
  <c r="F780" i="6"/>
  <c r="G780" i="6" s="1"/>
  <c r="L780" i="6"/>
  <c r="M780" i="6"/>
  <c r="F781" i="6"/>
  <c r="G781" i="6"/>
  <c r="L781" i="6"/>
  <c r="M781" i="6"/>
  <c r="F782" i="6"/>
  <c r="G782" i="6"/>
  <c r="L782" i="6"/>
  <c r="M782" i="6" s="1"/>
  <c r="F783" i="6"/>
  <c r="G783" i="6"/>
  <c r="L783" i="6"/>
  <c r="M783" i="6"/>
  <c r="F784" i="6"/>
  <c r="G784" i="6"/>
  <c r="L784" i="6"/>
  <c r="M784" i="6"/>
  <c r="F785" i="6"/>
  <c r="G785" i="6" s="1"/>
  <c r="L785" i="6"/>
  <c r="M785" i="6"/>
  <c r="F786" i="6"/>
  <c r="G786" i="6"/>
  <c r="L786" i="6"/>
  <c r="M786" i="6"/>
  <c r="F787" i="6"/>
  <c r="G787" i="6"/>
  <c r="L787" i="6"/>
  <c r="M787" i="6" s="1"/>
  <c r="F788" i="6"/>
  <c r="G788" i="6"/>
  <c r="L788" i="6"/>
  <c r="M788" i="6"/>
  <c r="F789" i="6"/>
  <c r="G789" i="6"/>
  <c r="L789" i="6"/>
  <c r="M789" i="6"/>
  <c r="F790" i="6"/>
  <c r="G790" i="6" s="1"/>
  <c r="L790" i="6"/>
  <c r="M790" i="6"/>
  <c r="F791" i="6"/>
  <c r="G791" i="6"/>
  <c r="L791" i="6"/>
  <c r="M791" i="6"/>
  <c r="F792" i="6"/>
  <c r="G792" i="6"/>
  <c r="L792" i="6"/>
  <c r="M792" i="6" s="1"/>
  <c r="F793" i="6"/>
  <c r="G793" i="6"/>
  <c r="L793" i="6"/>
  <c r="M793" i="6"/>
  <c r="F794" i="6"/>
  <c r="G794" i="6"/>
  <c r="L794" i="6"/>
  <c r="M794" i="6"/>
  <c r="F795" i="6"/>
  <c r="G795" i="6" s="1"/>
  <c r="L795" i="6"/>
  <c r="M795" i="6"/>
  <c r="F796" i="6"/>
  <c r="G796" i="6"/>
  <c r="L796" i="6"/>
  <c r="M796" i="6"/>
  <c r="F797" i="6"/>
  <c r="G797" i="6"/>
  <c r="L797" i="6"/>
  <c r="M797" i="6" s="1"/>
  <c r="F798" i="6"/>
  <c r="G798" i="6"/>
  <c r="L798" i="6"/>
  <c r="M798" i="6"/>
  <c r="F799" i="6"/>
  <c r="G799" i="6"/>
  <c r="L799" i="6"/>
  <c r="M799" i="6"/>
  <c r="F800" i="6"/>
  <c r="G800" i="6" s="1"/>
  <c r="L800" i="6"/>
  <c r="M800" i="6"/>
  <c r="F801" i="6"/>
  <c r="G801" i="6"/>
  <c r="L801" i="6"/>
  <c r="M801" i="6"/>
  <c r="F802" i="6"/>
  <c r="G802" i="6"/>
  <c r="L802" i="6"/>
  <c r="M802" i="6" s="1"/>
  <c r="F803" i="6"/>
  <c r="G803" i="6"/>
  <c r="L803" i="6"/>
  <c r="M803" i="6"/>
  <c r="F804" i="6"/>
  <c r="G804" i="6"/>
  <c r="L804" i="6"/>
  <c r="M804" i="6"/>
  <c r="F805" i="6"/>
  <c r="G805" i="6" s="1"/>
  <c r="L805" i="6"/>
  <c r="M805" i="6"/>
  <c r="F806" i="6"/>
  <c r="G806" i="6"/>
  <c r="L806" i="6"/>
  <c r="M806" i="6"/>
  <c r="F807" i="6"/>
  <c r="G807" i="6"/>
  <c r="L807" i="6"/>
  <c r="M807" i="6" s="1"/>
  <c r="F808" i="6"/>
  <c r="G808" i="6"/>
  <c r="L808" i="6"/>
  <c r="M808" i="6"/>
  <c r="F809" i="6"/>
  <c r="G809" i="6"/>
  <c r="L809" i="6"/>
  <c r="M809" i="6"/>
  <c r="F810" i="6"/>
  <c r="G810" i="6" s="1"/>
  <c r="L810" i="6"/>
  <c r="M810" i="6"/>
  <c r="F811" i="6"/>
  <c r="G811" i="6"/>
  <c r="L811" i="6"/>
  <c r="M811" i="6"/>
  <c r="F812" i="6"/>
  <c r="G812" i="6"/>
  <c r="L812" i="6"/>
  <c r="M812" i="6" s="1"/>
  <c r="F813" i="6"/>
  <c r="G813" i="6"/>
  <c r="L813" i="6"/>
  <c r="M813" i="6"/>
  <c r="F814" i="6"/>
  <c r="G814" i="6"/>
  <c r="L814" i="6"/>
  <c r="M814" i="6"/>
  <c r="F815" i="6"/>
  <c r="G815" i="6" s="1"/>
  <c r="L815" i="6"/>
  <c r="M815" i="6"/>
  <c r="F816" i="6"/>
  <c r="G816" i="6"/>
  <c r="L816" i="6"/>
  <c r="M816" i="6"/>
  <c r="F817" i="6"/>
  <c r="G817" i="6"/>
  <c r="L817" i="6"/>
  <c r="M817" i="6" s="1"/>
  <c r="F818" i="6"/>
  <c r="G818" i="6"/>
  <c r="L818" i="6"/>
  <c r="M818" i="6"/>
  <c r="F819" i="6"/>
  <c r="G819" i="6"/>
  <c r="L819" i="6"/>
  <c r="M819" i="6"/>
  <c r="F820" i="6"/>
  <c r="G820" i="6" s="1"/>
  <c r="L820" i="6"/>
  <c r="M820" i="6"/>
  <c r="F821" i="6"/>
  <c r="G821" i="6"/>
  <c r="L821" i="6"/>
  <c r="M821" i="6"/>
  <c r="F822" i="6"/>
  <c r="G822" i="6"/>
  <c r="L822" i="6"/>
  <c r="M822" i="6" s="1"/>
  <c r="F823" i="6"/>
  <c r="G823" i="6"/>
  <c r="L823" i="6"/>
  <c r="M823" i="6"/>
  <c r="F824" i="6"/>
  <c r="G824" i="6"/>
  <c r="L824" i="6"/>
  <c r="M824" i="6"/>
  <c r="F825" i="6"/>
  <c r="G825" i="6" s="1"/>
  <c r="L825" i="6"/>
  <c r="M825" i="6"/>
  <c r="F826" i="6"/>
  <c r="G826" i="6"/>
  <c r="L826" i="6"/>
  <c r="M826" i="6"/>
  <c r="F827" i="6"/>
  <c r="G827" i="6"/>
  <c r="L827" i="6"/>
  <c r="M827" i="6" s="1"/>
  <c r="F828" i="6"/>
  <c r="G828" i="6"/>
  <c r="L828" i="6"/>
  <c r="M828" i="6"/>
  <c r="F829" i="6"/>
  <c r="G829" i="6"/>
  <c r="L829" i="6"/>
  <c r="M829" i="6"/>
  <c r="F830" i="6"/>
  <c r="G830" i="6" s="1"/>
  <c r="L830" i="6"/>
  <c r="M830" i="6"/>
  <c r="F831" i="6"/>
  <c r="G831" i="6"/>
  <c r="L831" i="6"/>
  <c r="M831" i="6"/>
  <c r="F832" i="6"/>
  <c r="G832" i="6"/>
  <c r="L832" i="6"/>
  <c r="M832" i="6" s="1"/>
  <c r="F833" i="6"/>
  <c r="G833" i="6"/>
  <c r="L833" i="6"/>
  <c r="M833" i="6"/>
  <c r="F834" i="6"/>
  <c r="G834" i="6"/>
  <c r="L834" i="6"/>
  <c r="M834" i="6"/>
  <c r="F835" i="6"/>
  <c r="G835" i="6" s="1"/>
  <c r="L835" i="6"/>
  <c r="M835" i="6"/>
  <c r="F836" i="6"/>
  <c r="G836" i="6"/>
  <c r="L836" i="6"/>
  <c r="M836" i="6"/>
  <c r="F837" i="6"/>
  <c r="G837" i="6"/>
  <c r="L837" i="6"/>
  <c r="M837" i="6" s="1"/>
  <c r="F838" i="6"/>
  <c r="G838" i="6"/>
  <c r="L838" i="6"/>
  <c r="M838" i="6"/>
  <c r="F839" i="6"/>
  <c r="G839" i="6"/>
  <c r="L839" i="6"/>
  <c r="M839" i="6"/>
  <c r="F840" i="6"/>
  <c r="G840" i="6" s="1"/>
  <c r="L840" i="6"/>
  <c r="M840" i="6"/>
  <c r="F841" i="6"/>
  <c r="G841" i="6"/>
  <c r="L841" i="6"/>
  <c r="M841" i="6"/>
  <c r="F842" i="6"/>
  <c r="G842" i="6"/>
  <c r="L842" i="6"/>
  <c r="M842" i="6" s="1"/>
  <c r="F843" i="6"/>
  <c r="G843" i="6"/>
  <c r="L843" i="6"/>
  <c r="M843" i="6"/>
  <c r="F844" i="6"/>
  <c r="G844" i="6"/>
  <c r="L844" i="6"/>
  <c r="M844" i="6"/>
  <c r="F845" i="6"/>
  <c r="G845" i="6" s="1"/>
  <c r="L845" i="6"/>
  <c r="M845" i="6"/>
  <c r="F846" i="6"/>
  <c r="G846" i="6"/>
  <c r="L846" i="6"/>
  <c r="M846" i="6"/>
  <c r="F847" i="6"/>
  <c r="G847" i="6"/>
  <c r="L847" i="6"/>
  <c r="M847" i="6" s="1"/>
  <c r="F848" i="6"/>
  <c r="G848" i="6"/>
  <c r="L848" i="6"/>
  <c r="M848" i="6"/>
  <c r="F849" i="6"/>
  <c r="G849" i="6"/>
  <c r="L849" i="6"/>
  <c r="M849" i="6"/>
  <c r="F850" i="6"/>
  <c r="G850" i="6" s="1"/>
  <c r="L850" i="6"/>
  <c r="M850" i="6"/>
  <c r="F851" i="6"/>
  <c r="G851" i="6"/>
  <c r="L851" i="6"/>
  <c r="M851" i="6"/>
  <c r="F852" i="6"/>
  <c r="G852" i="6"/>
  <c r="L852" i="6"/>
  <c r="M852" i="6" s="1"/>
  <c r="F853" i="6"/>
  <c r="G853" i="6"/>
  <c r="L853" i="6"/>
  <c r="M853" i="6"/>
  <c r="F854" i="6"/>
  <c r="G854" i="6"/>
  <c r="L854" i="6"/>
  <c r="M854" i="6"/>
  <c r="F855" i="6"/>
  <c r="G855" i="6" s="1"/>
  <c r="L855" i="6"/>
  <c r="M855" i="6"/>
  <c r="F856" i="6"/>
  <c r="G856" i="6"/>
  <c r="L856" i="6"/>
  <c r="M856" i="6"/>
  <c r="F857" i="6"/>
  <c r="G857" i="6"/>
  <c r="L857" i="6"/>
  <c r="M857" i="6" s="1"/>
  <c r="F858" i="6"/>
  <c r="G858" i="6"/>
  <c r="L858" i="6"/>
  <c r="M858" i="6"/>
  <c r="F859" i="6"/>
  <c r="G859" i="6"/>
  <c r="L859" i="6"/>
  <c r="M859" i="6"/>
  <c r="F860" i="6"/>
  <c r="G860" i="6" s="1"/>
  <c r="L860" i="6"/>
  <c r="M860" i="6"/>
  <c r="F861" i="6"/>
  <c r="G861" i="6"/>
  <c r="L861" i="6"/>
  <c r="M861" i="6"/>
  <c r="F862" i="6"/>
  <c r="G862" i="6"/>
  <c r="L862" i="6"/>
  <c r="M862" i="6" s="1"/>
  <c r="F863" i="6"/>
  <c r="G863" i="6"/>
  <c r="L863" i="6"/>
  <c r="M863" i="6"/>
  <c r="F864" i="6"/>
  <c r="G864" i="6"/>
  <c r="L864" i="6"/>
  <c r="M864" i="6"/>
  <c r="F865" i="6"/>
  <c r="G865" i="6" s="1"/>
  <c r="L865" i="6"/>
  <c r="M865" i="6"/>
  <c r="F866" i="6"/>
  <c r="G866" i="6"/>
  <c r="L866" i="6"/>
  <c r="M866" i="6"/>
  <c r="F867" i="6"/>
  <c r="G867" i="6"/>
  <c r="L867" i="6"/>
  <c r="M867" i="6" s="1"/>
  <c r="F868" i="6"/>
  <c r="G868" i="6"/>
  <c r="L868" i="6"/>
  <c r="M868" i="6"/>
  <c r="F869" i="6"/>
  <c r="G869" i="6"/>
  <c r="L869" i="6"/>
  <c r="M869" i="6"/>
  <c r="F870" i="6"/>
  <c r="G870" i="6" s="1"/>
  <c r="L870" i="6"/>
  <c r="M870" i="6"/>
  <c r="F871" i="6"/>
  <c r="G871" i="6"/>
  <c r="L871" i="6"/>
  <c r="M871" i="6"/>
  <c r="F872" i="6"/>
  <c r="G872" i="6"/>
  <c r="L872" i="6"/>
  <c r="M872" i="6" s="1"/>
  <c r="F873" i="6"/>
  <c r="G873" i="6"/>
  <c r="L873" i="6"/>
  <c r="M873" i="6"/>
  <c r="F874" i="6"/>
  <c r="G874" i="6"/>
  <c r="L874" i="6"/>
  <c r="M874" i="6"/>
  <c r="F875" i="6"/>
  <c r="G875" i="6" s="1"/>
  <c r="L875" i="6"/>
  <c r="M875" i="6"/>
  <c r="F876" i="6"/>
  <c r="G876" i="6"/>
  <c r="L876" i="6"/>
  <c r="M876" i="6"/>
  <c r="F877" i="6"/>
  <c r="G877" i="6"/>
  <c r="L877" i="6"/>
  <c r="M877" i="6" s="1"/>
  <c r="F878" i="6"/>
  <c r="G878" i="6"/>
  <c r="L878" i="6"/>
  <c r="M878" i="6"/>
  <c r="F879" i="6"/>
  <c r="G879" i="6"/>
  <c r="L879" i="6"/>
  <c r="M879" i="6"/>
  <c r="F880" i="6"/>
  <c r="G880" i="6" s="1"/>
  <c r="L880" i="6"/>
  <c r="M880" i="6"/>
  <c r="F881" i="6"/>
  <c r="G881" i="6"/>
  <c r="L881" i="6"/>
  <c r="M881" i="6"/>
  <c r="F882" i="6"/>
  <c r="G882" i="6"/>
  <c r="L882" i="6"/>
  <c r="M882" i="6" s="1"/>
  <c r="F883" i="6"/>
  <c r="G883" i="6"/>
  <c r="L883" i="6"/>
  <c r="M883" i="6"/>
  <c r="F884" i="6"/>
  <c r="G884" i="6"/>
  <c r="L884" i="6"/>
  <c r="M884" i="6"/>
  <c r="F885" i="6"/>
  <c r="G885" i="6" s="1"/>
  <c r="L885" i="6"/>
  <c r="M885" i="6"/>
  <c r="F886" i="6"/>
  <c r="G886" i="6"/>
  <c r="L886" i="6"/>
  <c r="M886" i="6"/>
  <c r="F887" i="6"/>
  <c r="G887" i="6"/>
  <c r="L887" i="6"/>
  <c r="M887" i="6" s="1"/>
  <c r="F888" i="6"/>
  <c r="G888" i="6"/>
  <c r="L888" i="6"/>
  <c r="M888" i="6"/>
  <c r="F889" i="6"/>
  <c r="G889" i="6"/>
  <c r="L889" i="6"/>
  <c r="M889" i="6"/>
  <c r="F890" i="6"/>
  <c r="G890" i="6" s="1"/>
  <c r="L890" i="6"/>
  <c r="M890" i="6"/>
  <c r="F891" i="6"/>
  <c r="G891" i="6"/>
  <c r="L891" i="6"/>
  <c r="M891" i="6"/>
  <c r="F892" i="6"/>
  <c r="G892" i="6"/>
  <c r="L892" i="6"/>
  <c r="M892" i="6" s="1"/>
  <c r="F893" i="6"/>
  <c r="G893" i="6"/>
  <c r="L893" i="6"/>
  <c r="M893" i="6"/>
  <c r="F894" i="6"/>
  <c r="G894" i="6"/>
  <c r="L894" i="6"/>
  <c r="M894" i="6"/>
  <c r="F895" i="6"/>
  <c r="G895" i="6" s="1"/>
  <c r="L895" i="6"/>
  <c r="M895" i="6"/>
  <c r="F896" i="6"/>
  <c r="G896" i="6"/>
  <c r="L896" i="6"/>
  <c r="M896" i="6"/>
  <c r="F897" i="6"/>
  <c r="G897" i="6"/>
  <c r="L897" i="6"/>
  <c r="M897" i="6" s="1"/>
  <c r="F898" i="6"/>
  <c r="G898" i="6"/>
  <c r="L898" i="6"/>
  <c r="M898" i="6"/>
  <c r="F899" i="6"/>
  <c r="G899" i="6"/>
  <c r="L899" i="6"/>
  <c r="M899" i="6"/>
  <c r="F900" i="6"/>
  <c r="G900" i="6" s="1"/>
  <c r="L900" i="6"/>
  <c r="M900" i="6"/>
  <c r="F901" i="6"/>
  <c r="G901" i="6"/>
  <c r="L901" i="6"/>
  <c r="M901" i="6"/>
  <c r="F902" i="6"/>
  <c r="G902" i="6"/>
  <c r="L902" i="6"/>
  <c r="M902" i="6" s="1"/>
  <c r="F903" i="6"/>
  <c r="G903" i="6"/>
  <c r="L903" i="6"/>
  <c r="M903" i="6"/>
  <c r="F904" i="6"/>
  <c r="G904" i="6"/>
  <c r="L904" i="6"/>
  <c r="M904" i="6"/>
  <c r="F905" i="6"/>
  <c r="G905" i="6" s="1"/>
  <c r="L905" i="6"/>
  <c r="M905" i="6"/>
  <c r="F906" i="6"/>
  <c r="G906" i="6"/>
  <c r="L906" i="6"/>
  <c r="M906" i="6"/>
  <c r="F907" i="6"/>
  <c r="G907" i="6"/>
  <c r="L907" i="6"/>
  <c r="M907" i="6" s="1"/>
  <c r="F908" i="6"/>
  <c r="G908" i="6"/>
  <c r="L908" i="6"/>
  <c r="M908" i="6"/>
  <c r="F909" i="6"/>
  <c r="G909" i="6"/>
  <c r="L909" i="6"/>
  <c r="M909" i="6"/>
  <c r="F910" i="6"/>
  <c r="G910" i="6" s="1"/>
  <c r="L910" i="6"/>
  <c r="M910" i="6"/>
  <c r="F911" i="6"/>
  <c r="G911" i="6"/>
  <c r="L911" i="6"/>
  <c r="M911" i="6"/>
  <c r="F912" i="6"/>
  <c r="G912" i="6"/>
  <c r="L912" i="6"/>
  <c r="M912" i="6" s="1"/>
  <c r="F913" i="6"/>
  <c r="G913" i="6"/>
  <c r="L913" i="6"/>
  <c r="M913" i="6"/>
  <c r="F914" i="6"/>
  <c r="G914" i="6"/>
  <c r="L914" i="6"/>
  <c r="M914" i="6"/>
  <c r="F915" i="6"/>
  <c r="G915" i="6" s="1"/>
  <c r="L915" i="6"/>
  <c r="M915" i="6"/>
  <c r="F916" i="6"/>
  <c r="G916" i="6"/>
  <c r="L916" i="6"/>
  <c r="M916" i="6"/>
  <c r="F917" i="6"/>
  <c r="G917" i="6"/>
  <c r="L917" i="6"/>
  <c r="M917" i="6" s="1"/>
  <c r="F918" i="6"/>
  <c r="G918" i="6"/>
  <c r="L918" i="6"/>
  <c r="M918" i="6"/>
  <c r="F919" i="6"/>
  <c r="G919" i="6"/>
  <c r="L919" i="6"/>
  <c r="M919" i="6"/>
  <c r="F920" i="6"/>
  <c r="G920" i="6" s="1"/>
  <c r="L920" i="6"/>
  <c r="M920" i="6"/>
  <c r="F921" i="6"/>
  <c r="G921" i="6"/>
  <c r="L921" i="6"/>
  <c r="M921" i="6"/>
  <c r="F922" i="6"/>
  <c r="G922" i="6"/>
  <c r="L922" i="6"/>
  <c r="M922" i="6" s="1"/>
  <c r="F923" i="6"/>
  <c r="G923" i="6"/>
  <c r="L923" i="6"/>
  <c r="M923" i="6"/>
  <c r="F924" i="6"/>
  <c r="G924" i="6"/>
  <c r="L924" i="6"/>
  <c r="M924" i="6"/>
  <c r="F925" i="6"/>
  <c r="G925" i="6" s="1"/>
  <c r="L925" i="6"/>
  <c r="M925" i="6"/>
  <c r="F926" i="6"/>
  <c r="G926" i="6"/>
  <c r="L926" i="6"/>
  <c r="M926" i="6"/>
  <c r="F927" i="6"/>
  <c r="G927" i="6"/>
  <c r="L927" i="6"/>
  <c r="M927" i="6" s="1"/>
  <c r="F928" i="6"/>
  <c r="G928" i="6"/>
  <c r="L928" i="6"/>
  <c r="M928" i="6"/>
  <c r="F929" i="6"/>
  <c r="G929" i="6"/>
  <c r="L929" i="6"/>
  <c r="M929" i="6"/>
  <c r="F930" i="6"/>
  <c r="G930" i="6" s="1"/>
  <c r="L930" i="6"/>
  <c r="M930" i="6"/>
  <c r="F931" i="6"/>
  <c r="G931" i="6"/>
  <c r="L931" i="6"/>
  <c r="M931" i="6"/>
  <c r="F932" i="6"/>
  <c r="G932" i="6"/>
  <c r="L932" i="6"/>
  <c r="M932" i="6" s="1"/>
  <c r="F933" i="6"/>
  <c r="G933" i="6"/>
  <c r="L933" i="6"/>
  <c r="M933" i="6"/>
  <c r="F934" i="6"/>
  <c r="G934" i="6"/>
  <c r="L934" i="6"/>
  <c r="M934" i="6"/>
  <c r="F935" i="6"/>
  <c r="G935" i="6" s="1"/>
  <c r="L935" i="6"/>
  <c r="M935" i="6"/>
  <c r="F936" i="6"/>
  <c r="G936" i="6"/>
  <c r="L936" i="6"/>
  <c r="M936" i="6"/>
  <c r="F937" i="6"/>
  <c r="G937" i="6"/>
  <c r="L937" i="6"/>
  <c r="M937" i="6" s="1"/>
  <c r="F938" i="6"/>
  <c r="G938" i="6"/>
  <c r="L938" i="6"/>
  <c r="M938" i="6"/>
  <c r="F939" i="6"/>
  <c r="G939" i="6"/>
  <c r="L939" i="6"/>
  <c r="M939" i="6"/>
  <c r="F940" i="6"/>
  <c r="G940" i="6" s="1"/>
  <c r="L940" i="6"/>
  <c r="M940" i="6"/>
  <c r="F941" i="6"/>
  <c r="G941" i="6"/>
  <c r="L941" i="6"/>
  <c r="M941" i="6"/>
  <c r="F942" i="6"/>
  <c r="G942" i="6"/>
  <c r="L942" i="6"/>
  <c r="M942" i="6" s="1"/>
  <c r="F943" i="6"/>
  <c r="G943" i="6"/>
  <c r="L943" i="6"/>
  <c r="M943" i="6"/>
  <c r="F944" i="6"/>
  <c r="G944" i="6"/>
  <c r="L944" i="6"/>
  <c r="M944" i="6"/>
  <c r="F945" i="6"/>
  <c r="G945" i="6" s="1"/>
  <c r="L945" i="6"/>
  <c r="M945" i="6"/>
  <c r="F946" i="6"/>
  <c r="G946" i="6"/>
  <c r="L946" i="6"/>
  <c r="M946" i="6"/>
  <c r="F947" i="6"/>
  <c r="G947" i="6"/>
  <c r="L947" i="6"/>
  <c r="M947" i="6" s="1"/>
  <c r="F948" i="6"/>
  <c r="G948" i="6"/>
  <c r="L948" i="6"/>
  <c r="M948" i="6"/>
  <c r="F949" i="6"/>
  <c r="G949" i="6"/>
  <c r="L949" i="6"/>
  <c r="M949" i="6"/>
  <c r="F950" i="6"/>
  <c r="G950" i="6" s="1"/>
  <c r="L950" i="6"/>
  <c r="M950" i="6"/>
  <c r="F951" i="6"/>
  <c r="G951" i="6"/>
  <c r="L951" i="6"/>
  <c r="M951" i="6"/>
  <c r="F952" i="6"/>
  <c r="G952" i="6"/>
  <c r="L952" i="6"/>
  <c r="M952" i="6" s="1"/>
  <c r="F953" i="6"/>
  <c r="G953" i="6"/>
  <c r="L953" i="6"/>
  <c r="M953" i="6"/>
  <c r="F954" i="6"/>
  <c r="G954" i="6"/>
  <c r="L954" i="6"/>
  <c r="M954" i="6"/>
  <c r="F955" i="6"/>
  <c r="G955" i="6" s="1"/>
  <c r="L955" i="6"/>
  <c r="M955" i="6"/>
  <c r="F956" i="6"/>
  <c r="G956" i="6"/>
  <c r="L956" i="6"/>
  <c r="M956" i="6"/>
  <c r="F957" i="6"/>
  <c r="G957" i="6"/>
  <c r="L957" i="6"/>
  <c r="M957" i="6" s="1"/>
  <c r="F958" i="6"/>
  <c r="G958" i="6"/>
  <c r="L958" i="6"/>
  <c r="M958" i="6"/>
  <c r="F959" i="6"/>
  <c r="G959" i="6"/>
  <c r="L959" i="6"/>
  <c r="M959" i="6"/>
  <c r="F960" i="6"/>
  <c r="G960" i="6" s="1"/>
  <c r="L960" i="6"/>
  <c r="M960" i="6"/>
  <c r="F961" i="6"/>
  <c r="G961" i="6"/>
  <c r="L961" i="6"/>
  <c r="M961" i="6"/>
  <c r="F962" i="6"/>
  <c r="G962" i="6"/>
  <c r="L962" i="6"/>
  <c r="M962" i="6" s="1"/>
  <c r="F963" i="6"/>
  <c r="G963" i="6"/>
  <c r="L963" i="6"/>
  <c r="M963" i="6"/>
  <c r="F964" i="6"/>
  <c r="G964" i="6"/>
  <c r="L964" i="6"/>
  <c r="M964" i="6"/>
  <c r="F965" i="6"/>
  <c r="G965" i="6" s="1"/>
  <c r="L965" i="6"/>
  <c r="M965" i="6"/>
  <c r="F966" i="6"/>
  <c r="G966" i="6"/>
  <c r="L966" i="6"/>
  <c r="M966" i="6"/>
  <c r="F967" i="6"/>
  <c r="G967" i="6"/>
  <c r="L967" i="6"/>
  <c r="M967" i="6" s="1"/>
  <c r="F968" i="6"/>
  <c r="G968" i="6"/>
  <c r="L968" i="6"/>
  <c r="M968" i="6"/>
  <c r="F969" i="6"/>
  <c r="G969" i="6"/>
  <c r="L969" i="6"/>
  <c r="M969" i="6"/>
  <c r="F970" i="6"/>
  <c r="G970" i="6" s="1"/>
  <c r="L970" i="6"/>
  <c r="M970" i="6"/>
  <c r="F971" i="6"/>
  <c r="G971" i="6"/>
  <c r="L971" i="6"/>
  <c r="M971" i="6"/>
  <c r="F972" i="6"/>
  <c r="G972" i="6"/>
  <c r="L972" i="6"/>
  <c r="M972" i="6" s="1"/>
  <c r="F973" i="6"/>
  <c r="G973" i="6"/>
  <c r="L973" i="6"/>
  <c r="M973" i="6"/>
  <c r="F974" i="6"/>
  <c r="G974" i="6"/>
  <c r="L974" i="6"/>
  <c r="M974" i="6"/>
  <c r="F975" i="6"/>
  <c r="G975" i="6" s="1"/>
  <c r="L975" i="6"/>
  <c r="M975" i="6"/>
  <c r="F976" i="6"/>
  <c r="G976" i="6"/>
  <c r="L976" i="6"/>
  <c r="M976" i="6"/>
  <c r="F977" i="6"/>
  <c r="G977" i="6"/>
  <c r="L977" i="6"/>
  <c r="M977" i="6" s="1"/>
  <c r="F978" i="6"/>
  <c r="G978" i="6"/>
  <c r="L978" i="6"/>
  <c r="M978" i="6"/>
  <c r="F979" i="6"/>
  <c r="G979" i="6"/>
  <c r="L979" i="6"/>
  <c r="M979" i="6"/>
  <c r="F980" i="6"/>
  <c r="G980" i="6" s="1"/>
  <c r="L980" i="6"/>
  <c r="M980" i="6"/>
  <c r="F981" i="6"/>
  <c r="G981" i="6"/>
  <c r="L981" i="6"/>
  <c r="M981" i="6"/>
  <c r="F982" i="6"/>
  <c r="G982" i="6"/>
  <c r="L982" i="6"/>
  <c r="M982" i="6" s="1"/>
  <c r="F983" i="6"/>
  <c r="G983" i="6"/>
  <c r="L983" i="6"/>
  <c r="M983" i="6"/>
  <c r="F984" i="6"/>
  <c r="G984" i="6"/>
  <c r="L984" i="6"/>
  <c r="M984" i="6"/>
  <c r="F985" i="6"/>
  <c r="G985" i="6" s="1"/>
  <c r="L985" i="6"/>
  <c r="M985" i="6"/>
  <c r="F986" i="6"/>
  <c r="G986" i="6"/>
  <c r="L986" i="6"/>
  <c r="M986" i="6"/>
  <c r="F987" i="6"/>
  <c r="G987" i="6"/>
  <c r="L987" i="6"/>
  <c r="M987" i="6" s="1"/>
  <c r="F988" i="6"/>
  <c r="G988" i="6"/>
  <c r="L988" i="6"/>
  <c r="M988" i="6"/>
  <c r="F989" i="6"/>
  <c r="G989" i="6"/>
  <c r="L989" i="6"/>
  <c r="M989" i="6"/>
  <c r="F990" i="6"/>
  <c r="G990" i="6" s="1"/>
  <c r="L990" i="6"/>
  <c r="M990" i="6"/>
  <c r="F991" i="6"/>
  <c r="G991" i="6"/>
  <c r="L991" i="6"/>
  <c r="M991" i="6"/>
  <c r="F992" i="6"/>
  <c r="G992" i="6"/>
  <c r="L992" i="6"/>
  <c r="M992" i="6" s="1"/>
  <c r="F993" i="6"/>
  <c r="G993" i="6"/>
  <c r="L993" i="6"/>
  <c r="M993" i="6"/>
  <c r="F994" i="6"/>
  <c r="G994" i="6"/>
  <c r="L994" i="6"/>
  <c r="M994" i="6"/>
  <c r="F995" i="6"/>
  <c r="G995" i="6" s="1"/>
  <c r="L995" i="6"/>
  <c r="M995" i="6"/>
  <c r="F996" i="6"/>
  <c r="G996" i="6"/>
  <c r="L996" i="6"/>
  <c r="M996" i="6"/>
  <c r="F997" i="6"/>
  <c r="G997" i="6"/>
  <c r="L997" i="6"/>
  <c r="M997" i="6" s="1"/>
  <c r="F998" i="6"/>
  <c r="G998" i="6"/>
  <c r="L998" i="6"/>
  <c r="M998" i="6"/>
  <c r="F999" i="6"/>
  <c r="G999" i="6"/>
  <c r="L999" i="6"/>
  <c r="M999" i="6"/>
  <c r="F1000" i="6"/>
  <c r="G1000" i="6" s="1"/>
  <c r="L1000" i="6"/>
  <c r="M1000" i="6"/>
  <c r="F1001" i="6"/>
  <c r="G1001" i="6"/>
  <c r="L1001" i="6"/>
  <c r="M1001" i="6"/>
  <c r="F1002" i="6"/>
  <c r="G1002" i="6"/>
  <c r="L1002" i="6"/>
  <c r="M1002" i="6" s="1"/>
  <c r="F1003" i="6"/>
  <c r="G1003" i="6"/>
  <c r="L1003" i="6"/>
  <c r="M1003" i="6"/>
  <c r="F1004" i="6"/>
  <c r="G1004" i="6"/>
  <c r="L1004" i="6"/>
  <c r="M1004" i="6"/>
  <c r="F1005" i="6"/>
  <c r="G1005" i="6" s="1"/>
  <c r="L1005" i="6"/>
  <c r="M1005" i="6"/>
  <c r="F1006" i="6"/>
  <c r="G1006" i="6"/>
  <c r="L1006" i="6"/>
  <c r="M1006" i="6"/>
  <c r="F1007" i="6"/>
  <c r="G1007" i="6"/>
  <c r="L1007" i="6"/>
  <c r="M1007" i="6" s="1"/>
  <c r="F1008" i="6"/>
  <c r="G1008" i="6"/>
  <c r="L1008" i="6"/>
  <c r="M1008" i="6"/>
  <c r="F1009" i="6"/>
  <c r="G1009" i="6"/>
  <c r="L1009" i="6"/>
  <c r="M1009" i="6"/>
  <c r="F1010" i="6"/>
  <c r="G1010" i="6" s="1"/>
  <c r="L1010" i="6"/>
  <c r="M1010" i="6"/>
  <c r="F1011" i="6"/>
  <c r="G1011" i="6"/>
  <c r="L1011" i="6"/>
  <c r="M1011" i="6"/>
  <c r="F1012" i="6"/>
  <c r="G1012" i="6"/>
  <c r="L1012" i="6"/>
  <c r="M1012" i="6" s="1"/>
  <c r="F1013" i="6"/>
  <c r="G1013" i="6"/>
  <c r="L1013" i="6"/>
  <c r="M1013" i="6"/>
  <c r="F1014" i="6"/>
  <c r="G1014" i="6"/>
  <c r="L1014" i="6"/>
  <c r="M1014" i="6"/>
  <c r="F1015" i="6"/>
  <c r="G1015" i="6" s="1"/>
  <c r="L1015" i="6"/>
  <c r="M1015" i="6"/>
  <c r="F1016" i="6"/>
  <c r="G1016" i="6"/>
  <c r="L1016" i="6"/>
  <c r="M1016" i="6"/>
  <c r="F1017" i="6"/>
  <c r="G1017" i="6"/>
  <c r="L1017" i="6"/>
  <c r="M1017" i="6" s="1"/>
  <c r="F1018" i="6"/>
  <c r="G1018" i="6"/>
  <c r="L1018" i="6"/>
  <c r="M1018" i="6"/>
  <c r="F1019" i="6"/>
  <c r="G1019" i="6"/>
  <c r="L1019" i="6"/>
  <c r="M1019" i="6"/>
  <c r="F1020" i="6"/>
  <c r="G1020" i="6" s="1"/>
  <c r="L1020" i="6"/>
  <c r="M1020" i="6"/>
  <c r="F1021" i="6"/>
  <c r="G1021" i="6"/>
  <c r="L1021" i="6"/>
  <c r="M1021" i="6"/>
  <c r="F1022" i="6"/>
  <c r="G1022" i="6"/>
  <c r="L1022" i="6"/>
  <c r="M1022" i="6" s="1"/>
  <c r="F1023" i="6"/>
  <c r="G1023" i="6"/>
  <c r="L1023" i="6"/>
  <c r="M1023" i="6"/>
  <c r="F1024" i="6"/>
  <c r="G1024" i="6"/>
  <c r="L1024" i="6"/>
  <c r="M1024" i="6"/>
  <c r="F1025" i="6"/>
  <c r="G1025" i="6" s="1"/>
  <c r="L1025" i="6"/>
  <c r="M1025" i="6"/>
  <c r="F1026" i="6"/>
  <c r="G1026" i="6"/>
  <c r="L1026" i="6"/>
  <c r="M1026" i="6"/>
  <c r="F1027" i="6"/>
  <c r="G1027" i="6"/>
  <c r="L1027" i="6"/>
  <c r="M1027" i="6" s="1"/>
  <c r="F1028" i="6"/>
  <c r="G1028" i="6"/>
  <c r="L1028" i="6"/>
  <c r="M1028" i="6"/>
  <c r="F1029" i="6"/>
  <c r="G1029" i="6"/>
  <c r="L1029" i="6"/>
  <c r="M1029" i="6"/>
  <c r="F1030" i="6"/>
  <c r="G1030" i="6" s="1"/>
  <c r="L1030" i="6"/>
  <c r="M1030" i="6"/>
  <c r="F1031" i="6"/>
  <c r="G1031" i="6"/>
  <c r="L1031" i="6"/>
  <c r="M1031" i="6"/>
  <c r="F1032" i="6"/>
  <c r="G1032" i="6"/>
  <c r="L1032" i="6"/>
  <c r="M1032" i="6" s="1"/>
  <c r="F1033" i="6"/>
  <c r="G1033" i="6"/>
  <c r="L1033" i="6"/>
  <c r="M1033" i="6"/>
  <c r="F1034" i="6"/>
  <c r="G1034" i="6"/>
  <c r="L1034" i="6"/>
  <c r="M1034" i="6"/>
  <c r="F1035" i="6"/>
  <c r="G1035" i="6" s="1"/>
  <c r="L1035" i="6"/>
  <c r="M1035" i="6"/>
  <c r="F1036" i="6"/>
  <c r="G1036" i="6"/>
  <c r="L1036" i="6"/>
  <c r="M1036" i="6"/>
  <c r="F1037" i="6"/>
  <c r="G1037" i="6"/>
  <c r="L1037" i="6"/>
  <c r="M1037" i="6" s="1"/>
  <c r="F1038" i="6"/>
  <c r="G1038" i="6"/>
  <c r="L1038" i="6"/>
  <c r="M1038" i="6"/>
  <c r="F1039" i="6"/>
  <c r="G1039" i="6"/>
  <c r="L1039" i="6"/>
  <c r="M1039" i="6"/>
  <c r="F1040" i="6"/>
  <c r="G1040" i="6" s="1"/>
  <c r="L1040" i="6"/>
  <c r="M1040" i="6"/>
  <c r="F1041" i="6"/>
  <c r="G1041" i="6"/>
  <c r="L1041" i="6"/>
  <c r="M1041" i="6"/>
  <c r="F1042" i="6"/>
  <c r="G1042" i="6"/>
  <c r="L1042" i="6"/>
  <c r="M1042" i="6" s="1"/>
  <c r="F1043" i="6"/>
  <c r="G1043" i="6"/>
  <c r="L1043" i="6"/>
  <c r="M1043" i="6"/>
  <c r="F1044" i="6"/>
  <c r="G1044" i="6"/>
  <c r="L1044" i="6"/>
  <c r="M1044" i="6"/>
  <c r="F1045" i="6"/>
  <c r="G1045" i="6" s="1"/>
  <c r="L1045" i="6"/>
  <c r="M1045" i="6"/>
  <c r="F1046" i="6"/>
  <c r="G1046" i="6"/>
  <c r="L1046" i="6"/>
  <c r="M1046" i="6"/>
  <c r="F1047" i="6"/>
  <c r="G1047" i="6"/>
  <c r="L1047" i="6"/>
  <c r="M1047" i="6" s="1"/>
  <c r="F1048" i="6"/>
  <c r="G1048" i="6"/>
  <c r="L1048" i="6"/>
  <c r="M1048" i="6"/>
  <c r="F1049" i="6"/>
  <c r="G1049" i="6"/>
  <c r="L1049" i="6"/>
  <c r="M1049" i="6"/>
  <c r="F1050" i="6"/>
  <c r="G1050" i="6" s="1"/>
  <c r="L1050" i="6"/>
  <c r="M1050" i="6"/>
  <c r="F1051" i="6"/>
  <c r="G1051" i="6"/>
  <c r="L1051" i="6"/>
  <c r="M1051" i="6"/>
  <c r="F1052" i="6"/>
  <c r="G1052" i="6"/>
  <c r="L1052" i="6"/>
  <c r="M1052" i="6" s="1"/>
  <c r="F1053" i="6"/>
  <c r="G1053" i="6"/>
  <c r="L1053" i="6"/>
  <c r="M1053" i="6"/>
  <c r="F1054" i="6"/>
  <c r="G1054" i="6"/>
  <c r="L1054" i="6"/>
  <c r="M1054" i="6"/>
  <c r="F1055" i="6"/>
  <c r="G1055" i="6" s="1"/>
  <c r="L1055" i="6"/>
  <c r="M1055" i="6"/>
  <c r="F1056" i="6"/>
  <c r="G1056" i="6"/>
  <c r="L1056" i="6"/>
  <c r="M1056" i="6"/>
  <c r="F1057" i="6"/>
  <c r="G1057" i="6"/>
  <c r="L1057" i="6"/>
  <c r="M1057" i="6" s="1"/>
  <c r="F1058" i="6"/>
  <c r="G1058" i="6"/>
  <c r="L1058" i="6"/>
  <c r="M1058" i="6"/>
  <c r="F1059" i="6"/>
  <c r="G1059" i="6"/>
  <c r="L1059" i="6"/>
  <c r="M1059" i="6"/>
  <c r="F1060" i="6"/>
  <c r="G1060" i="6" s="1"/>
  <c r="L1060" i="6"/>
  <c r="M1060" i="6"/>
  <c r="F1061" i="6"/>
  <c r="G1061" i="6"/>
  <c r="L1061" i="6"/>
  <c r="M1061" i="6"/>
  <c r="F1062" i="6"/>
  <c r="G1062" i="6"/>
  <c r="L1062" i="6"/>
  <c r="M1062" i="6" s="1"/>
  <c r="F1063" i="6"/>
  <c r="G1063" i="6"/>
  <c r="L1063" i="6"/>
  <c r="M1063" i="6"/>
  <c r="F1064" i="6"/>
  <c r="G1064" i="6"/>
  <c r="L1064" i="6"/>
  <c r="M1064" i="6"/>
  <c r="F1065" i="6"/>
  <c r="G1065" i="6" s="1"/>
  <c r="L1065" i="6"/>
  <c r="M1065" i="6"/>
  <c r="F1066" i="6"/>
  <c r="G1066" i="6"/>
  <c r="L1066" i="6"/>
  <c r="M1066" i="6"/>
  <c r="F1067" i="6"/>
  <c r="G1067" i="6"/>
  <c r="L1067" i="6"/>
  <c r="M1067" i="6" s="1"/>
  <c r="F1068" i="6"/>
  <c r="G1068" i="6"/>
  <c r="L1068" i="6"/>
  <c r="M1068" i="6"/>
  <c r="F1069" i="6"/>
  <c r="G1069" i="6"/>
  <c r="L1069" i="6"/>
  <c r="M1069" i="6"/>
  <c r="F1070" i="6"/>
  <c r="G1070" i="6" s="1"/>
  <c r="L1070" i="6"/>
  <c r="M1070" i="6"/>
  <c r="F1071" i="6"/>
  <c r="G1071" i="6"/>
  <c r="L1071" i="6"/>
  <c r="M1071" i="6"/>
  <c r="F1072" i="6"/>
  <c r="G1072" i="6"/>
  <c r="L1072" i="6"/>
  <c r="M1072" i="6" s="1"/>
  <c r="F1073" i="6"/>
  <c r="G1073" i="6"/>
  <c r="L1073" i="6"/>
  <c r="M1073" i="6"/>
  <c r="F1074" i="6"/>
  <c r="G1074" i="6"/>
  <c r="L1074" i="6"/>
  <c r="M1074" i="6"/>
  <c r="F1075" i="6"/>
  <c r="G1075" i="6" s="1"/>
  <c r="L1075" i="6"/>
  <c r="M1075" i="6"/>
  <c r="F1076" i="6"/>
  <c r="G1076" i="6"/>
  <c r="L1076" i="6"/>
  <c r="M1076" i="6"/>
  <c r="F1077" i="6"/>
  <c r="G1077" i="6"/>
  <c r="L1077" i="6"/>
  <c r="M1077" i="6" s="1"/>
  <c r="F1078" i="6"/>
  <c r="G1078" i="6"/>
  <c r="L1078" i="6"/>
  <c r="M1078" i="6"/>
  <c r="F1079" i="6"/>
  <c r="G1079" i="6"/>
  <c r="L1079" i="6"/>
  <c r="M1079" i="6"/>
  <c r="F1080" i="6"/>
  <c r="G1080" i="6" s="1"/>
  <c r="L1080" i="6"/>
  <c r="M1080" i="6"/>
  <c r="F1081" i="6"/>
  <c r="G1081" i="6"/>
  <c r="L1081" i="6"/>
  <c r="M1081" i="6"/>
  <c r="F1082" i="6"/>
  <c r="G1082" i="6"/>
  <c r="L1082" i="6"/>
  <c r="M1082" i="6" s="1"/>
  <c r="F1083" i="6"/>
  <c r="G1083" i="6"/>
  <c r="L1083" i="6"/>
  <c r="M1083" i="6"/>
  <c r="F1084" i="6"/>
  <c r="G1084" i="6"/>
  <c r="L1084" i="6"/>
  <c r="M1084" i="6"/>
  <c r="F1085" i="6"/>
  <c r="G1085" i="6" s="1"/>
  <c r="L1085" i="6"/>
  <c r="M1085" i="6"/>
  <c r="F1086" i="6"/>
  <c r="G1086" i="6"/>
  <c r="L1086" i="6"/>
  <c r="M1086" i="6"/>
  <c r="F1087" i="6"/>
  <c r="G1087" i="6"/>
  <c r="L1087" i="6"/>
  <c r="M1087" i="6" s="1"/>
  <c r="F1088" i="6"/>
  <c r="G1088" i="6"/>
  <c r="L1088" i="6"/>
  <c r="M1088" i="6"/>
  <c r="F1089" i="6"/>
  <c r="G1089" i="6"/>
  <c r="L1089" i="6"/>
  <c r="M1089" i="6"/>
  <c r="F1090" i="6"/>
  <c r="G1090" i="6" s="1"/>
  <c r="L1090" i="6"/>
  <c r="M1090" i="6"/>
  <c r="F1091" i="6"/>
  <c r="G1091" i="6"/>
  <c r="L1091" i="6"/>
  <c r="M1091" i="6"/>
  <c r="F1092" i="6"/>
  <c r="G1092" i="6"/>
  <c r="L1092" i="6"/>
  <c r="M1092" i="6" s="1"/>
  <c r="F1093" i="6"/>
  <c r="G1093" i="6"/>
  <c r="L1093" i="6"/>
  <c r="M1093" i="6"/>
  <c r="F1094" i="6"/>
  <c r="G1094" i="6"/>
  <c r="L1094" i="6"/>
  <c r="M1094" i="6"/>
  <c r="F1095" i="6"/>
  <c r="G1095" i="6" s="1"/>
  <c r="L1095" i="6"/>
  <c r="M1095" i="6"/>
  <c r="F1096" i="6"/>
  <c r="G1096" i="6"/>
  <c r="L1096" i="6"/>
  <c r="M1096" i="6"/>
  <c r="F1097" i="6"/>
  <c r="G1097" i="6"/>
  <c r="L1097" i="6"/>
  <c r="M1097" i="6" s="1"/>
  <c r="F1098" i="6"/>
  <c r="G1098" i="6"/>
  <c r="L1098" i="6"/>
  <c r="M1098" i="6"/>
  <c r="F1099" i="6"/>
  <c r="G1099" i="6"/>
  <c r="L1099" i="6"/>
  <c r="M1099" i="6"/>
  <c r="F1100" i="6"/>
  <c r="G1100" i="6" s="1"/>
  <c r="L1100" i="6"/>
  <c r="M1100" i="6"/>
  <c r="F1101" i="6"/>
  <c r="G1101" i="6"/>
  <c r="L1101" i="6"/>
  <c r="M1101" i="6"/>
  <c r="F1102" i="6"/>
  <c r="G1102" i="6"/>
  <c r="L1102" i="6"/>
  <c r="M1102" i="6" s="1"/>
  <c r="F1103" i="6"/>
  <c r="G1103" i="6"/>
  <c r="L1103" i="6"/>
  <c r="M1103" i="6"/>
  <c r="F1104" i="6"/>
  <c r="G1104" i="6"/>
  <c r="L1104" i="6"/>
  <c r="M1104" i="6"/>
  <c r="F1105" i="6"/>
  <c r="G1105" i="6" s="1"/>
  <c r="L1105" i="6"/>
  <c r="M1105" i="6"/>
  <c r="F1106" i="6"/>
  <c r="G1106" i="6"/>
  <c r="L1106" i="6"/>
  <c r="M1106" i="6"/>
  <c r="F1107" i="6"/>
  <c r="G1107" i="6"/>
  <c r="L1107" i="6"/>
  <c r="M1107" i="6" s="1"/>
  <c r="F1108" i="6"/>
  <c r="G1108" i="6"/>
  <c r="L1108" i="6"/>
  <c r="M1108" i="6"/>
  <c r="F1109" i="6"/>
  <c r="G1109" i="6"/>
  <c r="L1109" i="6"/>
  <c r="M1109" i="6"/>
  <c r="F1110" i="6"/>
  <c r="G1110" i="6" s="1"/>
  <c r="L1110" i="6"/>
  <c r="M1110" i="6"/>
  <c r="F1111" i="6"/>
  <c r="G1111" i="6"/>
  <c r="L1111" i="6"/>
  <c r="M1111" i="6"/>
  <c r="F1112" i="6"/>
  <c r="G1112" i="6"/>
  <c r="L1112" i="6"/>
  <c r="M1112" i="6" s="1"/>
  <c r="F1113" i="6"/>
  <c r="G1113" i="6"/>
  <c r="L1113" i="6"/>
  <c r="M1113" i="6"/>
  <c r="F1114" i="6"/>
  <c r="G1114" i="6"/>
  <c r="L1114" i="6"/>
  <c r="M1114" i="6"/>
  <c r="F1115" i="6"/>
  <c r="G1115" i="6" s="1"/>
  <c r="L1115" i="6"/>
  <c r="M1115" i="6"/>
  <c r="F1116" i="6"/>
  <c r="G1116" i="6"/>
  <c r="L1116" i="6"/>
  <c r="M1116" i="6"/>
  <c r="F1117" i="6"/>
  <c r="G1117" i="6"/>
  <c r="L1117" i="6"/>
  <c r="M1117" i="6" s="1"/>
  <c r="F1118" i="6"/>
  <c r="G1118" i="6"/>
  <c r="L1118" i="6"/>
  <c r="M1118" i="6"/>
  <c r="F1119" i="6"/>
  <c r="G1119" i="6"/>
  <c r="L1119" i="6"/>
  <c r="M1119" i="6"/>
  <c r="F1120" i="6"/>
  <c r="G1120" i="6" s="1"/>
  <c r="L1120" i="6"/>
  <c r="M1120" i="6"/>
  <c r="F1121" i="6"/>
  <c r="G1121" i="6"/>
  <c r="L1121" i="6"/>
  <c r="M1121" i="6"/>
  <c r="F1122" i="6"/>
  <c r="G1122" i="6"/>
  <c r="L1122" i="6"/>
  <c r="M1122" i="6" s="1"/>
  <c r="F1123" i="6"/>
  <c r="G1123" i="6"/>
  <c r="L1123" i="6"/>
  <c r="M1123" i="6"/>
  <c r="F1124" i="6"/>
  <c r="G1124" i="6"/>
  <c r="L1124" i="6"/>
  <c r="M1124" i="6"/>
  <c r="F1125" i="6"/>
  <c r="G1125" i="6" s="1"/>
  <c r="L1125" i="6"/>
  <c r="M1125" i="6"/>
  <c r="F1126" i="6"/>
  <c r="G1126" i="6"/>
  <c r="L1126" i="6"/>
  <c r="M1126" i="6"/>
  <c r="F1127" i="6"/>
  <c r="G1127" i="6"/>
  <c r="L1127" i="6"/>
  <c r="M1127" i="6" s="1"/>
  <c r="F1128" i="6"/>
  <c r="G1128" i="6"/>
  <c r="L1128" i="6"/>
  <c r="M1128" i="6"/>
  <c r="F1129" i="6"/>
  <c r="G1129" i="6"/>
  <c r="L1129" i="6"/>
  <c r="M1129" i="6"/>
  <c r="F1130" i="6"/>
  <c r="G1130" i="6" s="1"/>
  <c r="L1130" i="6"/>
  <c r="M1130" i="6"/>
  <c r="F1131" i="6"/>
  <c r="G1131" i="6"/>
  <c r="L1131" i="6"/>
  <c r="M1131" i="6"/>
  <c r="F1132" i="6"/>
  <c r="G1132" i="6"/>
  <c r="L1132" i="6"/>
  <c r="M1132" i="6" s="1"/>
  <c r="F1133" i="6"/>
  <c r="G1133" i="6"/>
  <c r="L1133" i="6"/>
  <c r="M1133" i="6"/>
  <c r="F1134" i="6"/>
  <c r="G1134" i="6"/>
  <c r="L1134" i="6"/>
  <c r="M1134" i="6"/>
  <c r="F1135" i="6"/>
  <c r="G1135" i="6" s="1"/>
  <c r="L1135" i="6"/>
  <c r="M1135" i="6"/>
  <c r="F1136" i="6"/>
  <c r="G1136" i="6"/>
  <c r="L1136" i="6"/>
  <c r="M1136" i="6"/>
  <c r="F1137" i="6"/>
  <c r="G1137" i="6"/>
  <c r="L1137" i="6"/>
  <c r="M1137" i="6" s="1"/>
  <c r="F1138" i="6"/>
  <c r="G1138" i="6"/>
  <c r="L1138" i="6"/>
  <c r="M1138" i="6"/>
  <c r="F1139" i="6"/>
  <c r="G1139" i="6"/>
  <c r="L1139" i="6"/>
  <c r="M1139" i="6"/>
  <c r="F1140" i="6"/>
  <c r="G1140" i="6" s="1"/>
  <c r="L1140" i="6"/>
  <c r="M1140" i="6"/>
  <c r="F1141" i="6"/>
  <c r="G1141" i="6"/>
  <c r="L1141" i="6"/>
  <c r="M1141" i="6"/>
  <c r="F1142" i="6"/>
  <c r="G1142" i="6"/>
  <c r="L1142" i="6"/>
  <c r="M1142" i="6" s="1"/>
  <c r="F1143" i="6"/>
  <c r="G1143" i="6"/>
  <c r="L1143" i="6"/>
  <c r="M1143" i="6"/>
  <c r="F1144" i="6"/>
  <c r="G1144" i="6"/>
  <c r="L1144" i="6"/>
  <c r="M1144" i="6"/>
  <c r="F1145" i="6"/>
  <c r="G1145" i="6" s="1"/>
  <c r="L1145" i="6"/>
  <c r="M1145" i="6"/>
  <c r="F1146" i="6"/>
  <c r="G1146" i="6"/>
  <c r="L1146" i="6"/>
  <c r="M1146" i="6"/>
  <c r="F1147" i="6"/>
  <c r="G1147" i="6"/>
  <c r="L1147" i="6"/>
  <c r="M1147" i="6" s="1"/>
  <c r="F1148" i="6"/>
  <c r="G1148" i="6"/>
  <c r="L1148" i="6"/>
  <c r="M1148" i="6"/>
  <c r="F1149" i="6"/>
  <c r="G1149" i="6"/>
  <c r="L1149" i="6"/>
  <c r="M1149" i="6"/>
  <c r="F1150" i="6"/>
  <c r="G1150" i="6" s="1"/>
  <c r="L1150" i="6"/>
  <c r="M1150" i="6"/>
  <c r="F1151" i="6"/>
  <c r="G1151" i="6"/>
  <c r="L1151" i="6"/>
  <c r="M1151" i="6"/>
  <c r="F1152" i="6"/>
  <c r="G1152" i="6"/>
  <c r="L1152" i="6"/>
  <c r="M1152" i="6" s="1"/>
  <c r="F1153" i="6"/>
  <c r="G1153" i="6"/>
  <c r="L1153" i="6"/>
  <c r="M1153" i="6"/>
  <c r="F1154" i="6"/>
  <c r="G1154" i="6"/>
  <c r="L1154" i="6"/>
  <c r="M1154" i="6"/>
  <c r="F1155" i="6"/>
  <c r="G1155" i="6" s="1"/>
  <c r="L1155" i="6"/>
  <c r="M1155" i="6"/>
  <c r="F1156" i="6"/>
  <c r="G1156" i="6"/>
  <c r="L1156" i="6"/>
  <c r="M1156" i="6"/>
  <c r="F1157" i="6"/>
  <c r="G1157" i="6"/>
  <c r="L1157" i="6"/>
  <c r="M1157" i="6" s="1"/>
  <c r="F1158" i="6"/>
  <c r="G1158" i="6"/>
  <c r="L1158" i="6"/>
  <c r="M1158" i="6"/>
  <c r="F1159" i="6"/>
  <c r="G1159" i="6"/>
  <c r="L1159" i="6"/>
  <c r="M1159" i="6"/>
  <c r="F1160" i="6"/>
  <c r="G1160" i="6" s="1"/>
  <c r="L1160" i="6"/>
  <c r="M1160" i="6"/>
  <c r="F1161" i="6"/>
  <c r="G1161" i="6"/>
  <c r="L1161" i="6"/>
  <c r="M1161" i="6"/>
  <c r="F1162" i="6"/>
  <c r="G1162" i="6"/>
  <c r="L1162" i="6"/>
  <c r="M1162" i="6" s="1"/>
  <c r="F1163" i="6"/>
  <c r="G1163" i="6"/>
  <c r="L1163" i="6"/>
  <c r="M1163" i="6"/>
  <c r="F1164" i="6"/>
  <c r="G1164" i="6"/>
  <c r="L1164" i="6"/>
  <c r="M1164" i="6"/>
  <c r="F1165" i="6"/>
  <c r="G1165" i="6" s="1"/>
  <c r="L1165" i="6"/>
  <c r="M1165" i="6"/>
  <c r="F1166" i="6"/>
  <c r="G1166" i="6"/>
  <c r="L1166" i="6"/>
  <c r="M1166" i="6"/>
  <c r="F1167" i="6"/>
  <c r="G1167" i="6"/>
  <c r="L1167" i="6"/>
  <c r="M1167" i="6" s="1"/>
  <c r="F1168" i="6"/>
  <c r="G1168" i="6"/>
  <c r="L1168" i="6"/>
  <c r="M1168" i="6"/>
  <c r="F1169" i="6"/>
  <c r="G1169" i="6"/>
  <c r="L1169" i="6"/>
  <c r="M1169" i="6"/>
  <c r="F1170" i="6"/>
  <c r="G1170" i="6" s="1"/>
  <c r="L1170" i="6"/>
  <c r="M1170" i="6"/>
  <c r="F1171" i="6"/>
  <c r="G1171" i="6"/>
  <c r="L1171" i="6"/>
  <c r="M1171" i="6"/>
  <c r="F1172" i="6"/>
  <c r="G1172" i="6"/>
  <c r="L1172" i="6"/>
  <c r="M1172" i="6" s="1"/>
  <c r="F1173" i="6"/>
  <c r="G1173" i="6"/>
  <c r="L1173" i="6"/>
  <c r="M1173" i="6"/>
  <c r="F1174" i="6"/>
  <c r="G1174" i="6"/>
  <c r="L1174" i="6"/>
  <c r="M1174" i="6"/>
  <c r="F1175" i="6"/>
  <c r="G1175" i="6" s="1"/>
  <c r="L1175" i="6"/>
  <c r="M1175" i="6"/>
  <c r="F1176" i="6"/>
  <c r="G1176" i="6"/>
  <c r="L1176" i="6"/>
  <c r="M1176" i="6"/>
  <c r="F1177" i="6"/>
  <c r="G1177" i="6"/>
  <c r="L1177" i="6"/>
  <c r="M1177" i="6" s="1"/>
  <c r="F1178" i="6"/>
  <c r="G1178" i="6"/>
  <c r="L1178" i="6"/>
  <c r="M1178" i="6"/>
  <c r="F1179" i="6"/>
  <c r="G1179" i="6"/>
  <c r="L1179" i="6"/>
  <c r="M1179" i="6"/>
  <c r="F1180" i="6"/>
  <c r="G1180" i="6" s="1"/>
  <c r="L1180" i="6"/>
  <c r="M1180" i="6"/>
  <c r="F1181" i="6"/>
  <c r="G1181" i="6"/>
  <c r="L1181" i="6"/>
  <c r="M1181" i="6"/>
  <c r="F1182" i="6"/>
  <c r="G1182" i="6"/>
  <c r="L1182" i="6"/>
  <c r="M1182" i="6" s="1"/>
  <c r="F1183" i="6"/>
  <c r="G1183" i="6"/>
  <c r="L1183" i="6"/>
  <c r="M1183" i="6"/>
  <c r="F1184" i="6"/>
  <c r="G1184" i="6"/>
  <c r="L1184" i="6"/>
  <c r="M1184" i="6"/>
  <c r="F1185" i="6"/>
  <c r="G1185" i="6" s="1"/>
  <c r="L1185" i="6"/>
  <c r="M1185" i="6"/>
  <c r="F1186" i="6"/>
  <c r="G1186" i="6"/>
  <c r="L1186" i="6"/>
  <c r="M1186" i="6"/>
  <c r="F1187" i="6"/>
  <c r="G1187" i="6"/>
  <c r="L1187" i="6"/>
  <c r="M1187" i="6" s="1"/>
  <c r="F1188" i="6"/>
  <c r="G1188" i="6"/>
  <c r="L1188" i="6"/>
  <c r="M1188" i="6"/>
  <c r="F1189" i="6"/>
  <c r="G1189" i="6"/>
  <c r="L1189" i="6"/>
  <c r="M1189" i="6"/>
  <c r="F1190" i="6"/>
  <c r="G1190" i="6" s="1"/>
  <c r="L1190" i="6"/>
  <c r="M1190" i="6"/>
  <c r="F1191" i="6"/>
  <c r="G1191" i="6"/>
  <c r="L1191" i="6"/>
  <c r="M1191" i="6"/>
  <c r="F1192" i="6"/>
  <c r="G1192" i="6"/>
  <c r="L1192" i="6"/>
  <c r="M1192" i="6" s="1"/>
  <c r="F1193" i="6"/>
  <c r="G1193" i="6"/>
  <c r="L1193" i="6"/>
  <c r="M1193" i="6"/>
  <c r="F1194" i="6"/>
  <c r="G1194" i="6"/>
  <c r="L1194" i="6"/>
  <c r="M1194" i="6"/>
  <c r="F1195" i="6"/>
  <c r="G1195" i="6" s="1"/>
  <c r="L1195" i="6"/>
  <c r="M1195" i="6"/>
  <c r="F1196" i="6"/>
  <c r="G1196" i="6"/>
  <c r="L1196" i="6"/>
  <c r="M1196" i="6"/>
  <c r="F1197" i="6"/>
  <c r="G1197" i="6"/>
  <c r="L1197" i="6"/>
  <c r="M1197" i="6" s="1"/>
  <c r="F1198" i="6"/>
  <c r="G1198" i="6"/>
  <c r="L1198" i="6"/>
  <c r="M1198" i="6"/>
  <c r="F1199" i="6"/>
  <c r="G1199" i="6"/>
  <c r="L1199" i="6"/>
  <c r="M1199" i="6"/>
  <c r="F1200" i="6"/>
  <c r="G1200" i="6" s="1"/>
  <c r="L1200" i="6"/>
  <c r="M1200" i="6"/>
  <c r="F1201" i="6"/>
  <c r="G1201" i="6"/>
  <c r="L1201" i="6"/>
  <c r="M1201" i="6"/>
  <c r="F1202" i="6"/>
  <c r="G1202" i="6"/>
  <c r="L1202" i="6"/>
  <c r="M1202" i="6" s="1"/>
  <c r="F1203" i="6"/>
  <c r="G1203" i="6"/>
  <c r="L1203" i="6"/>
  <c r="M1203" i="6"/>
  <c r="F1204" i="6"/>
  <c r="G1204" i="6"/>
  <c r="L1204" i="6"/>
  <c r="M1204" i="6"/>
  <c r="F1205" i="6"/>
  <c r="G1205" i="6" s="1"/>
  <c r="L1205" i="6"/>
  <c r="M1205" i="6"/>
  <c r="F1206" i="6"/>
  <c r="G1206" i="6"/>
  <c r="L1206" i="6"/>
  <c r="M1206" i="6"/>
  <c r="F1207" i="6"/>
  <c r="G1207" i="6"/>
  <c r="L1207" i="6"/>
  <c r="M1207" i="6" s="1"/>
  <c r="F1208" i="6"/>
  <c r="G1208" i="6"/>
  <c r="L1208" i="6"/>
  <c r="M1208" i="6"/>
  <c r="F1209" i="6"/>
  <c r="G1209" i="6"/>
  <c r="L1209" i="6"/>
  <c r="M1209" i="6"/>
  <c r="F1210" i="6"/>
  <c r="G1210" i="6" s="1"/>
  <c r="L1210" i="6"/>
  <c r="M1210" i="6"/>
  <c r="F1211" i="6"/>
  <c r="G1211" i="6"/>
  <c r="L1211" i="6"/>
  <c r="M1211" i="6"/>
  <c r="F1212" i="6"/>
  <c r="G1212" i="6"/>
  <c r="L1212" i="6"/>
  <c r="M1212" i="6" s="1"/>
  <c r="F1213" i="6"/>
  <c r="G1213" i="6"/>
  <c r="L1213" i="6"/>
  <c r="M1213" i="6"/>
  <c r="F1214" i="6"/>
  <c r="G1214" i="6"/>
  <c r="L1214" i="6"/>
  <c r="M1214" i="6"/>
  <c r="F1215" i="6"/>
  <c r="G1215" i="6" s="1"/>
  <c r="L1215" i="6"/>
  <c r="M1215" i="6"/>
  <c r="F1216" i="6"/>
  <c r="G1216" i="6"/>
  <c r="L1216" i="6"/>
  <c r="M1216" i="6"/>
  <c r="F1217" i="6"/>
  <c r="G1217" i="6"/>
  <c r="L1217" i="6"/>
  <c r="M1217" i="6" s="1"/>
  <c r="F1218" i="6"/>
  <c r="G1218" i="6"/>
  <c r="L1218" i="6"/>
  <c r="M1218" i="6"/>
  <c r="F1219" i="6"/>
  <c r="G1219" i="6"/>
  <c r="L1219" i="6"/>
  <c r="M1219" i="6"/>
  <c r="F1220" i="6"/>
  <c r="G1220" i="6" s="1"/>
  <c r="L1220" i="6"/>
  <c r="M1220" i="6"/>
  <c r="F1221" i="6"/>
  <c r="G1221" i="6"/>
  <c r="L1221" i="6"/>
  <c r="M1221" i="6"/>
  <c r="F1222" i="6"/>
  <c r="G1222" i="6"/>
  <c r="L1222" i="6"/>
  <c r="M1222" i="6" s="1"/>
  <c r="F1223" i="6"/>
  <c r="G1223" i="6"/>
  <c r="L1223" i="6"/>
  <c r="M1223" i="6"/>
  <c r="F1224" i="6"/>
  <c r="G1224" i="6"/>
  <c r="L1224" i="6"/>
  <c r="M1224" i="6"/>
  <c r="F1225" i="6"/>
  <c r="G1225" i="6" s="1"/>
  <c r="L1225" i="6"/>
  <c r="M1225" i="6"/>
  <c r="F1226" i="6"/>
  <c r="G1226" i="6"/>
  <c r="L1226" i="6"/>
  <c r="M1226" i="6"/>
  <c r="F1227" i="6"/>
  <c r="G1227" i="6"/>
  <c r="L1227" i="6"/>
  <c r="M1227" i="6" s="1"/>
  <c r="F1228" i="6"/>
  <c r="G1228" i="6"/>
  <c r="L1228" i="6"/>
  <c r="M1228" i="6"/>
  <c r="F1229" i="6"/>
  <c r="G1229" i="6"/>
  <c r="L1229" i="6"/>
  <c r="M1229" i="6"/>
  <c r="F1230" i="6"/>
  <c r="G1230" i="6" s="1"/>
  <c r="L1230" i="6"/>
  <c r="M1230" i="6"/>
  <c r="F1231" i="6"/>
  <c r="G1231" i="6"/>
  <c r="L1231" i="6"/>
  <c r="M1231" i="6"/>
  <c r="F1232" i="6"/>
  <c r="G1232" i="6"/>
  <c r="L1232" i="6"/>
  <c r="M1232" i="6" s="1"/>
  <c r="F1233" i="6"/>
  <c r="G1233" i="6"/>
  <c r="L1233" i="6"/>
  <c r="M1233" i="6"/>
  <c r="F1234" i="6"/>
  <c r="G1234" i="6"/>
  <c r="L1234" i="6"/>
  <c r="M1234" i="6"/>
  <c r="F1235" i="6"/>
  <c r="G1235" i="6" s="1"/>
  <c r="L1235" i="6"/>
  <c r="M1235" i="6"/>
  <c r="F1236" i="6"/>
  <c r="G1236" i="6"/>
  <c r="L1236" i="6"/>
  <c r="M1236" i="6"/>
  <c r="F1237" i="6"/>
  <c r="G1237" i="6"/>
  <c r="L1237" i="6"/>
  <c r="M1237" i="6" s="1"/>
  <c r="F1238" i="6"/>
  <c r="G1238" i="6"/>
  <c r="L1238" i="6"/>
  <c r="M1238" i="6"/>
  <c r="F1239" i="6"/>
  <c r="G1239" i="6"/>
  <c r="L1239" i="6"/>
  <c r="M1239" i="6"/>
  <c r="F1240" i="6"/>
  <c r="G1240" i="6" s="1"/>
  <c r="L1240" i="6"/>
  <c r="M1240" i="6"/>
  <c r="F1241" i="6"/>
  <c r="G1241" i="6"/>
  <c r="L1241" i="6"/>
  <c r="M1241" i="6"/>
  <c r="F1242" i="6"/>
  <c r="G1242" i="6"/>
  <c r="L1242" i="6"/>
  <c r="M1242" i="6" s="1"/>
  <c r="F1243" i="6"/>
  <c r="G1243" i="6"/>
  <c r="L1243" i="6"/>
  <c r="M1243" i="6"/>
  <c r="F1244" i="6"/>
  <c r="G1244" i="6"/>
  <c r="L1244" i="6"/>
  <c r="M1244" i="6"/>
  <c r="F1245" i="6"/>
  <c r="G1245" i="6" s="1"/>
  <c r="L1245" i="6"/>
  <c r="M1245" i="6"/>
  <c r="F1246" i="6"/>
  <c r="G1246" i="6"/>
  <c r="L1246" i="6"/>
  <c r="M1246" i="6"/>
  <c r="F1247" i="6"/>
  <c r="G1247" i="6"/>
  <c r="L1247" i="6"/>
  <c r="M1247" i="6" s="1"/>
  <c r="F1248" i="6"/>
  <c r="G1248" i="6"/>
  <c r="L1248" i="6"/>
  <c r="M1248" i="6"/>
  <c r="F1249" i="6"/>
  <c r="G1249" i="6"/>
  <c r="L1249" i="6"/>
  <c r="M1249" i="6"/>
  <c r="F1250" i="6"/>
  <c r="G1250" i="6" s="1"/>
  <c r="L1250" i="6"/>
  <c r="M1250" i="6"/>
  <c r="F1251" i="6"/>
  <c r="G1251" i="6"/>
  <c r="L1251" i="6"/>
  <c r="M1251" i="6"/>
  <c r="F1252" i="6"/>
  <c r="G1252" i="6"/>
  <c r="L1252" i="6"/>
  <c r="M1252" i="6" s="1"/>
  <c r="F1253" i="6"/>
  <c r="G1253" i="6"/>
  <c r="L1253" i="6"/>
  <c r="M1253" i="6"/>
  <c r="F1254" i="6"/>
  <c r="G1254" i="6"/>
  <c r="L1254" i="6"/>
  <c r="M1254" i="6"/>
  <c r="F1255" i="6"/>
  <c r="G1255" i="6" s="1"/>
  <c r="L1255" i="6"/>
  <c r="M1255" i="6"/>
  <c r="F1256" i="6"/>
  <c r="G1256" i="6"/>
  <c r="L1256" i="6"/>
  <c r="M1256" i="6"/>
  <c r="F1257" i="6"/>
  <c r="G1257" i="6"/>
  <c r="L1257" i="6"/>
  <c r="M1257" i="6" s="1"/>
  <c r="F1258" i="6"/>
  <c r="G1258" i="6"/>
  <c r="L1258" i="6"/>
  <c r="M1258" i="6"/>
  <c r="F1259" i="6"/>
  <c r="G1259" i="6"/>
  <c r="L1259" i="6"/>
  <c r="M1259" i="6"/>
  <c r="L845" i="5" l="1"/>
  <c r="L857" i="5"/>
  <c r="K6" i="5"/>
  <c r="L6" i="5" s="1"/>
  <c r="K7" i="5"/>
  <c r="L7" i="5" s="1"/>
  <c r="K8" i="5"/>
  <c r="L8" i="5" s="1"/>
  <c r="K9" i="5"/>
  <c r="L9" i="5" s="1"/>
  <c r="K10" i="5"/>
  <c r="L10" i="5" s="1"/>
  <c r="K11" i="5"/>
  <c r="L11" i="5" s="1"/>
  <c r="K12" i="5"/>
  <c r="L12" i="5" s="1"/>
  <c r="K13" i="5"/>
  <c r="L13" i="5" s="1"/>
  <c r="K14" i="5"/>
  <c r="L14" i="5" s="1"/>
  <c r="K15" i="5"/>
  <c r="L15" i="5" s="1"/>
  <c r="K16" i="5"/>
  <c r="L16" i="5" s="1"/>
  <c r="K17" i="5"/>
  <c r="L17" i="5" s="1"/>
  <c r="K18" i="5"/>
  <c r="L18" i="5" s="1"/>
  <c r="K19" i="5"/>
  <c r="L19" i="5" s="1"/>
  <c r="K20" i="5"/>
  <c r="L20" i="5" s="1"/>
  <c r="K21" i="5"/>
  <c r="L21" i="5" s="1"/>
  <c r="K22" i="5"/>
  <c r="L22" i="5" s="1"/>
  <c r="K23" i="5"/>
  <c r="L23" i="5" s="1"/>
  <c r="K24" i="5"/>
  <c r="L24" i="5" s="1"/>
  <c r="K25" i="5"/>
  <c r="L25" i="5" s="1"/>
  <c r="K26" i="5"/>
  <c r="L26" i="5" s="1"/>
  <c r="K27" i="5"/>
  <c r="L27" i="5" s="1"/>
  <c r="K28" i="5"/>
  <c r="L28" i="5" s="1"/>
  <c r="K29" i="5"/>
  <c r="L29" i="5" s="1"/>
  <c r="K30" i="5"/>
  <c r="L30" i="5" s="1"/>
  <c r="K31" i="5"/>
  <c r="L31" i="5" s="1"/>
  <c r="K32" i="5"/>
  <c r="L32" i="5" s="1"/>
  <c r="K33" i="5"/>
  <c r="L33" i="5" s="1"/>
  <c r="K34" i="5"/>
  <c r="L34" i="5" s="1"/>
  <c r="K35" i="5"/>
  <c r="L35" i="5" s="1"/>
  <c r="K36" i="5"/>
  <c r="L36" i="5" s="1"/>
  <c r="K37" i="5"/>
  <c r="L37" i="5" s="1"/>
  <c r="K38" i="5"/>
  <c r="L38" i="5" s="1"/>
  <c r="K39" i="5"/>
  <c r="L39" i="5" s="1"/>
  <c r="K40" i="5"/>
  <c r="L40" i="5" s="1"/>
  <c r="K41" i="5"/>
  <c r="L41" i="5" s="1"/>
  <c r="K42" i="5"/>
  <c r="L42" i="5" s="1"/>
  <c r="K43" i="5"/>
  <c r="L43" i="5" s="1"/>
  <c r="K44" i="5"/>
  <c r="L44" i="5" s="1"/>
  <c r="K45" i="5"/>
  <c r="L45" i="5" s="1"/>
  <c r="K46" i="5"/>
  <c r="L46" i="5" s="1"/>
  <c r="K47" i="5"/>
  <c r="L47" i="5" s="1"/>
  <c r="K48" i="5"/>
  <c r="L48" i="5" s="1"/>
  <c r="K49" i="5"/>
  <c r="L49" i="5" s="1"/>
  <c r="K50" i="5"/>
  <c r="L50" i="5" s="1"/>
  <c r="K51" i="5"/>
  <c r="L51" i="5" s="1"/>
  <c r="K52" i="5"/>
  <c r="L52" i="5" s="1"/>
  <c r="K53" i="5"/>
  <c r="L53" i="5" s="1"/>
  <c r="K54" i="5"/>
  <c r="L54" i="5" s="1"/>
  <c r="K55" i="5"/>
  <c r="L55" i="5" s="1"/>
  <c r="K56" i="5"/>
  <c r="L56" i="5" s="1"/>
  <c r="K57" i="5"/>
  <c r="L57" i="5" s="1"/>
  <c r="K58" i="5"/>
  <c r="L58" i="5" s="1"/>
  <c r="K59" i="5"/>
  <c r="L59" i="5" s="1"/>
  <c r="K60" i="5"/>
  <c r="L60" i="5" s="1"/>
  <c r="K61" i="5"/>
  <c r="L61" i="5" s="1"/>
  <c r="K62" i="5"/>
  <c r="L62" i="5" s="1"/>
  <c r="K63" i="5"/>
  <c r="L63" i="5" s="1"/>
  <c r="K64" i="5"/>
  <c r="L64" i="5" s="1"/>
  <c r="K65" i="5"/>
  <c r="L65" i="5" s="1"/>
  <c r="K66" i="5"/>
  <c r="L66" i="5" s="1"/>
  <c r="K67" i="5"/>
  <c r="L67" i="5" s="1"/>
  <c r="K68" i="5"/>
  <c r="L68" i="5" s="1"/>
  <c r="K69" i="5"/>
  <c r="L69" i="5" s="1"/>
  <c r="K70" i="5"/>
  <c r="L70" i="5" s="1"/>
  <c r="K71" i="5"/>
  <c r="L71" i="5" s="1"/>
  <c r="K72" i="5"/>
  <c r="L72" i="5" s="1"/>
  <c r="K73" i="5"/>
  <c r="L73" i="5" s="1"/>
  <c r="K74" i="5"/>
  <c r="L74" i="5" s="1"/>
  <c r="K75" i="5"/>
  <c r="L75" i="5" s="1"/>
  <c r="K76" i="5"/>
  <c r="L76" i="5" s="1"/>
  <c r="K77" i="5"/>
  <c r="L77" i="5" s="1"/>
  <c r="K78" i="5"/>
  <c r="L78" i="5" s="1"/>
  <c r="K79" i="5"/>
  <c r="L79" i="5" s="1"/>
  <c r="K80" i="5"/>
  <c r="L80" i="5" s="1"/>
  <c r="K81" i="5"/>
  <c r="L81" i="5" s="1"/>
  <c r="K82" i="5"/>
  <c r="L82" i="5" s="1"/>
  <c r="K83" i="5"/>
  <c r="L83" i="5" s="1"/>
  <c r="K84" i="5"/>
  <c r="L84" i="5" s="1"/>
  <c r="K85" i="5"/>
  <c r="L85" i="5" s="1"/>
  <c r="K86" i="5"/>
  <c r="L86" i="5" s="1"/>
  <c r="K87" i="5"/>
  <c r="L87" i="5" s="1"/>
  <c r="K88" i="5"/>
  <c r="L88" i="5" s="1"/>
  <c r="K89" i="5"/>
  <c r="L89" i="5" s="1"/>
  <c r="K90" i="5"/>
  <c r="L90" i="5" s="1"/>
  <c r="K91" i="5"/>
  <c r="L91" i="5" s="1"/>
  <c r="K92" i="5"/>
  <c r="L92" i="5" s="1"/>
  <c r="K93" i="5"/>
  <c r="L93" i="5" s="1"/>
  <c r="K94" i="5"/>
  <c r="L94" i="5" s="1"/>
  <c r="K95" i="5"/>
  <c r="L95" i="5" s="1"/>
  <c r="K96" i="5"/>
  <c r="L96" i="5" s="1"/>
  <c r="K97" i="5"/>
  <c r="L97" i="5" s="1"/>
  <c r="K98" i="5"/>
  <c r="L98" i="5" s="1"/>
  <c r="K99" i="5"/>
  <c r="L99" i="5" s="1"/>
  <c r="K100" i="5"/>
  <c r="L100" i="5" s="1"/>
  <c r="K101" i="5"/>
  <c r="L101" i="5" s="1"/>
  <c r="K102" i="5"/>
  <c r="L102" i="5" s="1"/>
  <c r="K103" i="5"/>
  <c r="L103" i="5" s="1"/>
  <c r="K104" i="5"/>
  <c r="L104" i="5" s="1"/>
  <c r="K105" i="5"/>
  <c r="L105" i="5" s="1"/>
  <c r="K106" i="5"/>
  <c r="L106" i="5" s="1"/>
  <c r="K107" i="5"/>
  <c r="L107" i="5" s="1"/>
  <c r="K108" i="5"/>
  <c r="L108" i="5" s="1"/>
  <c r="K109" i="5"/>
  <c r="L109" i="5" s="1"/>
  <c r="K110" i="5"/>
  <c r="L110" i="5" s="1"/>
  <c r="K111" i="5"/>
  <c r="L111" i="5" s="1"/>
  <c r="K112" i="5"/>
  <c r="L112" i="5" s="1"/>
  <c r="K113" i="5"/>
  <c r="L113" i="5" s="1"/>
  <c r="K114" i="5"/>
  <c r="L114" i="5" s="1"/>
  <c r="K115" i="5"/>
  <c r="L115" i="5" s="1"/>
  <c r="K116" i="5"/>
  <c r="L116" i="5" s="1"/>
  <c r="K117" i="5"/>
  <c r="L117" i="5" s="1"/>
  <c r="K118" i="5"/>
  <c r="L118" i="5" s="1"/>
  <c r="K119" i="5"/>
  <c r="L119" i="5" s="1"/>
  <c r="K120" i="5"/>
  <c r="L120" i="5" s="1"/>
  <c r="K121" i="5"/>
  <c r="L121" i="5" s="1"/>
  <c r="K122" i="5"/>
  <c r="L122" i="5" s="1"/>
  <c r="K123" i="5"/>
  <c r="L123" i="5" s="1"/>
  <c r="K124" i="5"/>
  <c r="L124" i="5" s="1"/>
  <c r="K125" i="5"/>
  <c r="L125" i="5" s="1"/>
  <c r="K126" i="5"/>
  <c r="L126" i="5" s="1"/>
  <c r="K127" i="5"/>
  <c r="L127" i="5" s="1"/>
  <c r="K128" i="5"/>
  <c r="L128" i="5" s="1"/>
  <c r="K129" i="5"/>
  <c r="L129" i="5" s="1"/>
  <c r="K130" i="5"/>
  <c r="L130" i="5" s="1"/>
  <c r="K131" i="5"/>
  <c r="L131" i="5" s="1"/>
  <c r="K132" i="5"/>
  <c r="L132" i="5" s="1"/>
  <c r="K133" i="5"/>
  <c r="L133" i="5" s="1"/>
  <c r="K134" i="5"/>
  <c r="L134" i="5" s="1"/>
  <c r="K135" i="5"/>
  <c r="L135" i="5" s="1"/>
  <c r="K136" i="5"/>
  <c r="L136" i="5" s="1"/>
  <c r="K137" i="5"/>
  <c r="L137" i="5" s="1"/>
  <c r="K138" i="5"/>
  <c r="L138" i="5" s="1"/>
  <c r="K139" i="5"/>
  <c r="L139" i="5" s="1"/>
  <c r="K140" i="5"/>
  <c r="L140" i="5" s="1"/>
  <c r="K141" i="5"/>
  <c r="L141" i="5" s="1"/>
  <c r="K142" i="5"/>
  <c r="L142" i="5" s="1"/>
  <c r="K143" i="5"/>
  <c r="L143" i="5" s="1"/>
  <c r="K144" i="5"/>
  <c r="L144" i="5" s="1"/>
  <c r="K145" i="5"/>
  <c r="L145" i="5" s="1"/>
  <c r="K146" i="5"/>
  <c r="L146" i="5" s="1"/>
  <c r="K147" i="5"/>
  <c r="L147" i="5" s="1"/>
  <c r="K148" i="5"/>
  <c r="L148" i="5" s="1"/>
  <c r="K149" i="5"/>
  <c r="L149" i="5" s="1"/>
  <c r="K150" i="5"/>
  <c r="L150" i="5" s="1"/>
  <c r="K151" i="5"/>
  <c r="L151" i="5" s="1"/>
  <c r="K152" i="5"/>
  <c r="L152" i="5" s="1"/>
  <c r="K153" i="5"/>
  <c r="L153" i="5" s="1"/>
  <c r="K154" i="5"/>
  <c r="L154" i="5" s="1"/>
  <c r="K155" i="5"/>
  <c r="L155" i="5" s="1"/>
  <c r="K156" i="5"/>
  <c r="L156" i="5" s="1"/>
  <c r="K157" i="5"/>
  <c r="L157" i="5" s="1"/>
  <c r="K158" i="5"/>
  <c r="L158" i="5" s="1"/>
  <c r="K159" i="5"/>
  <c r="L159" i="5" s="1"/>
  <c r="K160" i="5"/>
  <c r="L160" i="5" s="1"/>
  <c r="K161" i="5"/>
  <c r="L161" i="5" s="1"/>
  <c r="K162" i="5"/>
  <c r="L162" i="5" s="1"/>
  <c r="K163" i="5"/>
  <c r="L163" i="5" s="1"/>
  <c r="K164" i="5"/>
  <c r="L164" i="5" s="1"/>
  <c r="K165" i="5"/>
  <c r="L165" i="5" s="1"/>
  <c r="K166" i="5"/>
  <c r="L166" i="5" s="1"/>
  <c r="K167" i="5"/>
  <c r="L167" i="5" s="1"/>
  <c r="K168" i="5"/>
  <c r="L168" i="5" s="1"/>
  <c r="K169" i="5"/>
  <c r="L169" i="5" s="1"/>
  <c r="K170" i="5"/>
  <c r="L170" i="5" s="1"/>
  <c r="K171" i="5"/>
  <c r="L171" i="5" s="1"/>
  <c r="K172" i="5"/>
  <c r="L172" i="5" s="1"/>
  <c r="K173" i="5"/>
  <c r="L173" i="5" s="1"/>
  <c r="K174" i="5"/>
  <c r="L174" i="5" s="1"/>
  <c r="K175" i="5"/>
  <c r="L175" i="5" s="1"/>
  <c r="K176" i="5"/>
  <c r="L176" i="5" s="1"/>
  <c r="K177" i="5"/>
  <c r="L177" i="5" s="1"/>
  <c r="K178" i="5"/>
  <c r="L178" i="5" s="1"/>
  <c r="K179" i="5"/>
  <c r="L179" i="5" s="1"/>
  <c r="K180" i="5"/>
  <c r="L180" i="5" s="1"/>
  <c r="K181" i="5"/>
  <c r="L181" i="5" s="1"/>
  <c r="K182" i="5"/>
  <c r="L182" i="5" s="1"/>
  <c r="K183" i="5"/>
  <c r="L183" i="5" s="1"/>
  <c r="K184" i="5"/>
  <c r="L184" i="5" s="1"/>
  <c r="K185" i="5"/>
  <c r="L185" i="5" s="1"/>
  <c r="K186" i="5"/>
  <c r="L186" i="5" s="1"/>
  <c r="K187" i="5"/>
  <c r="L187" i="5" s="1"/>
  <c r="K188" i="5"/>
  <c r="L188" i="5" s="1"/>
  <c r="K189" i="5"/>
  <c r="L189" i="5" s="1"/>
  <c r="K190" i="5"/>
  <c r="L190" i="5" s="1"/>
  <c r="K191" i="5"/>
  <c r="L191" i="5" s="1"/>
  <c r="K192" i="5"/>
  <c r="L192" i="5" s="1"/>
  <c r="K193" i="5"/>
  <c r="L193" i="5" s="1"/>
  <c r="K194" i="5"/>
  <c r="L194" i="5" s="1"/>
  <c r="K195" i="5"/>
  <c r="L195" i="5" s="1"/>
  <c r="K196" i="5"/>
  <c r="L196" i="5" s="1"/>
  <c r="K197" i="5"/>
  <c r="L197" i="5" s="1"/>
  <c r="K198" i="5"/>
  <c r="L198" i="5" s="1"/>
  <c r="K199" i="5"/>
  <c r="L199" i="5" s="1"/>
  <c r="K200" i="5"/>
  <c r="L200" i="5" s="1"/>
  <c r="K201" i="5"/>
  <c r="L201" i="5" s="1"/>
  <c r="K202" i="5"/>
  <c r="L202" i="5" s="1"/>
  <c r="K203" i="5"/>
  <c r="L203" i="5" s="1"/>
  <c r="K204" i="5"/>
  <c r="L204" i="5" s="1"/>
  <c r="K205" i="5"/>
  <c r="L205" i="5" s="1"/>
  <c r="K206" i="5"/>
  <c r="L206" i="5" s="1"/>
  <c r="K207" i="5"/>
  <c r="L207" i="5" s="1"/>
  <c r="K208" i="5"/>
  <c r="L208" i="5" s="1"/>
  <c r="K209" i="5"/>
  <c r="L209" i="5" s="1"/>
  <c r="K210" i="5"/>
  <c r="L210" i="5" s="1"/>
  <c r="K211" i="5"/>
  <c r="L211" i="5" s="1"/>
  <c r="K212" i="5"/>
  <c r="L212" i="5" s="1"/>
  <c r="K213" i="5"/>
  <c r="L213" i="5" s="1"/>
  <c r="K214" i="5"/>
  <c r="L214" i="5" s="1"/>
  <c r="K215" i="5"/>
  <c r="L215" i="5" s="1"/>
  <c r="K216" i="5"/>
  <c r="L216" i="5" s="1"/>
  <c r="K217" i="5"/>
  <c r="L217" i="5" s="1"/>
  <c r="K218" i="5"/>
  <c r="L218" i="5" s="1"/>
  <c r="K219" i="5"/>
  <c r="L219" i="5" s="1"/>
  <c r="K220" i="5"/>
  <c r="L220" i="5" s="1"/>
  <c r="K221" i="5"/>
  <c r="L221" i="5" s="1"/>
  <c r="K222" i="5"/>
  <c r="L222" i="5" s="1"/>
  <c r="K223" i="5"/>
  <c r="L223" i="5" s="1"/>
  <c r="K224" i="5"/>
  <c r="L224" i="5" s="1"/>
  <c r="K225" i="5"/>
  <c r="L225" i="5" s="1"/>
  <c r="K226" i="5"/>
  <c r="L226" i="5" s="1"/>
  <c r="K227" i="5"/>
  <c r="L227" i="5" s="1"/>
  <c r="K228" i="5"/>
  <c r="L228" i="5" s="1"/>
  <c r="K229" i="5"/>
  <c r="L229" i="5" s="1"/>
  <c r="K230" i="5"/>
  <c r="L230" i="5" s="1"/>
  <c r="K231" i="5"/>
  <c r="L231" i="5" s="1"/>
  <c r="K232" i="5"/>
  <c r="L232" i="5" s="1"/>
  <c r="K233" i="5"/>
  <c r="L233" i="5" s="1"/>
  <c r="K234" i="5"/>
  <c r="L234" i="5" s="1"/>
  <c r="K235" i="5"/>
  <c r="L235" i="5" s="1"/>
  <c r="K236" i="5"/>
  <c r="L236" i="5" s="1"/>
  <c r="K237" i="5"/>
  <c r="L237" i="5" s="1"/>
  <c r="K238" i="5"/>
  <c r="L238" i="5" s="1"/>
  <c r="K239" i="5"/>
  <c r="L239" i="5" s="1"/>
  <c r="K240" i="5"/>
  <c r="L240" i="5" s="1"/>
  <c r="K241" i="5"/>
  <c r="L241" i="5" s="1"/>
  <c r="K242" i="5"/>
  <c r="L242" i="5" s="1"/>
  <c r="K243" i="5"/>
  <c r="L243" i="5" s="1"/>
  <c r="K244" i="5"/>
  <c r="L244" i="5" s="1"/>
  <c r="K245" i="5"/>
  <c r="L245" i="5" s="1"/>
  <c r="K246" i="5"/>
  <c r="L246" i="5" s="1"/>
  <c r="K247" i="5"/>
  <c r="L247" i="5" s="1"/>
  <c r="K248" i="5"/>
  <c r="L248" i="5" s="1"/>
  <c r="K249" i="5"/>
  <c r="L249" i="5" s="1"/>
  <c r="K250" i="5"/>
  <c r="L250" i="5" s="1"/>
  <c r="K251" i="5"/>
  <c r="L251" i="5" s="1"/>
  <c r="K252" i="5"/>
  <c r="L252" i="5" s="1"/>
  <c r="K253" i="5"/>
  <c r="L253" i="5" s="1"/>
  <c r="K254" i="5"/>
  <c r="L254" i="5" s="1"/>
  <c r="K255" i="5"/>
  <c r="L255" i="5" s="1"/>
  <c r="K256" i="5"/>
  <c r="L256" i="5" s="1"/>
  <c r="K257" i="5"/>
  <c r="L257" i="5" s="1"/>
  <c r="K258" i="5"/>
  <c r="L258" i="5" s="1"/>
  <c r="K259" i="5"/>
  <c r="L259" i="5" s="1"/>
  <c r="K260" i="5"/>
  <c r="L260" i="5" s="1"/>
  <c r="K261" i="5"/>
  <c r="L261" i="5" s="1"/>
  <c r="K262" i="5"/>
  <c r="L262" i="5" s="1"/>
  <c r="K263" i="5"/>
  <c r="L263" i="5" s="1"/>
  <c r="K264" i="5"/>
  <c r="L264" i="5" s="1"/>
  <c r="K265" i="5"/>
  <c r="L265" i="5" s="1"/>
  <c r="K266" i="5"/>
  <c r="L266" i="5" s="1"/>
  <c r="K267" i="5"/>
  <c r="L267" i="5" s="1"/>
  <c r="K268" i="5"/>
  <c r="L268" i="5" s="1"/>
  <c r="K269" i="5"/>
  <c r="L269" i="5" s="1"/>
  <c r="K270" i="5"/>
  <c r="L270" i="5" s="1"/>
  <c r="K271" i="5"/>
  <c r="L271" i="5" s="1"/>
  <c r="K272" i="5"/>
  <c r="L272" i="5" s="1"/>
  <c r="K273" i="5"/>
  <c r="L273" i="5" s="1"/>
  <c r="K274" i="5"/>
  <c r="L274" i="5" s="1"/>
  <c r="K275" i="5"/>
  <c r="L275" i="5" s="1"/>
  <c r="K276" i="5"/>
  <c r="L276" i="5" s="1"/>
  <c r="K277" i="5"/>
  <c r="L277" i="5" s="1"/>
  <c r="K278" i="5"/>
  <c r="L278" i="5" s="1"/>
  <c r="K279" i="5"/>
  <c r="L279" i="5" s="1"/>
  <c r="K280" i="5"/>
  <c r="L280" i="5" s="1"/>
  <c r="K281" i="5"/>
  <c r="L281" i="5" s="1"/>
  <c r="K282" i="5"/>
  <c r="L282" i="5" s="1"/>
  <c r="K283" i="5"/>
  <c r="L283" i="5" s="1"/>
  <c r="K284" i="5"/>
  <c r="L284" i="5" s="1"/>
  <c r="K285" i="5"/>
  <c r="L285" i="5" s="1"/>
  <c r="K286" i="5"/>
  <c r="L286" i="5" s="1"/>
  <c r="K287" i="5"/>
  <c r="L287" i="5" s="1"/>
  <c r="K288" i="5"/>
  <c r="L288" i="5" s="1"/>
  <c r="K289" i="5"/>
  <c r="L289" i="5" s="1"/>
  <c r="K290" i="5"/>
  <c r="L290" i="5" s="1"/>
  <c r="K291" i="5"/>
  <c r="L291" i="5" s="1"/>
  <c r="K292" i="5"/>
  <c r="L292" i="5" s="1"/>
  <c r="K293" i="5"/>
  <c r="L293" i="5" s="1"/>
  <c r="K294" i="5"/>
  <c r="L294" i="5" s="1"/>
  <c r="K295" i="5"/>
  <c r="L295" i="5" s="1"/>
  <c r="K296" i="5"/>
  <c r="L296" i="5" s="1"/>
  <c r="K297" i="5"/>
  <c r="L297" i="5" s="1"/>
  <c r="K298" i="5"/>
  <c r="L298" i="5" s="1"/>
  <c r="K299" i="5"/>
  <c r="L299" i="5" s="1"/>
  <c r="K300" i="5"/>
  <c r="L300" i="5" s="1"/>
  <c r="K301" i="5"/>
  <c r="L301" i="5" s="1"/>
  <c r="K302" i="5"/>
  <c r="L302" i="5" s="1"/>
  <c r="K303" i="5"/>
  <c r="L303" i="5" s="1"/>
  <c r="K304" i="5"/>
  <c r="L304" i="5" s="1"/>
  <c r="K305" i="5"/>
  <c r="L305" i="5" s="1"/>
  <c r="K306" i="5"/>
  <c r="L306" i="5" s="1"/>
  <c r="K307" i="5"/>
  <c r="L307" i="5" s="1"/>
  <c r="K308" i="5"/>
  <c r="L308" i="5" s="1"/>
  <c r="K309" i="5"/>
  <c r="L309" i="5" s="1"/>
  <c r="K310" i="5"/>
  <c r="L310" i="5" s="1"/>
  <c r="K311" i="5"/>
  <c r="L311" i="5" s="1"/>
  <c r="K312" i="5"/>
  <c r="L312" i="5" s="1"/>
  <c r="K313" i="5"/>
  <c r="L313" i="5" s="1"/>
  <c r="K314" i="5"/>
  <c r="L314" i="5" s="1"/>
  <c r="K315" i="5"/>
  <c r="L315" i="5" s="1"/>
  <c r="K316" i="5"/>
  <c r="L316" i="5" s="1"/>
  <c r="K317" i="5"/>
  <c r="L317" i="5" s="1"/>
  <c r="K318" i="5"/>
  <c r="L318" i="5" s="1"/>
  <c r="K319" i="5"/>
  <c r="L319" i="5" s="1"/>
  <c r="K320" i="5"/>
  <c r="L320" i="5" s="1"/>
  <c r="K321" i="5"/>
  <c r="L321" i="5" s="1"/>
  <c r="K322" i="5"/>
  <c r="L322" i="5" s="1"/>
  <c r="K323" i="5"/>
  <c r="L323" i="5" s="1"/>
  <c r="K324" i="5"/>
  <c r="L324" i="5" s="1"/>
  <c r="K325" i="5"/>
  <c r="L325" i="5" s="1"/>
  <c r="K326" i="5"/>
  <c r="L326" i="5" s="1"/>
  <c r="K327" i="5"/>
  <c r="L327" i="5" s="1"/>
  <c r="K328" i="5"/>
  <c r="L328" i="5" s="1"/>
  <c r="K329" i="5"/>
  <c r="L329" i="5" s="1"/>
  <c r="K330" i="5"/>
  <c r="L330" i="5" s="1"/>
  <c r="K331" i="5"/>
  <c r="L331" i="5" s="1"/>
  <c r="K332" i="5"/>
  <c r="L332" i="5" s="1"/>
  <c r="K333" i="5"/>
  <c r="L333" i="5" s="1"/>
  <c r="K334" i="5"/>
  <c r="L334" i="5" s="1"/>
  <c r="K335" i="5"/>
  <c r="L335" i="5" s="1"/>
  <c r="K336" i="5"/>
  <c r="L336" i="5" s="1"/>
  <c r="K337" i="5"/>
  <c r="L337" i="5" s="1"/>
  <c r="K338" i="5"/>
  <c r="L338" i="5" s="1"/>
  <c r="K339" i="5"/>
  <c r="L339" i="5" s="1"/>
  <c r="K340" i="5"/>
  <c r="L340" i="5" s="1"/>
  <c r="K341" i="5"/>
  <c r="L341" i="5" s="1"/>
  <c r="K342" i="5"/>
  <c r="L342" i="5" s="1"/>
  <c r="K343" i="5"/>
  <c r="L343" i="5" s="1"/>
  <c r="K344" i="5"/>
  <c r="L344" i="5" s="1"/>
  <c r="K345" i="5"/>
  <c r="L345" i="5" s="1"/>
  <c r="K346" i="5"/>
  <c r="L346" i="5" s="1"/>
  <c r="K347" i="5"/>
  <c r="L347" i="5" s="1"/>
  <c r="K348" i="5"/>
  <c r="L348" i="5" s="1"/>
  <c r="K349" i="5"/>
  <c r="L349" i="5" s="1"/>
  <c r="K350" i="5"/>
  <c r="L350" i="5" s="1"/>
  <c r="K351" i="5"/>
  <c r="L351" i="5" s="1"/>
  <c r="K352" i="5"/>
  <c r="L352" i="5" s="1"/>
  <c r="K353" i="5"/>
  <c r="L353" i="5" s="1"/>
  <c r="K354" i="5"/>
  <c r="L354" i="5" s="1"/>
  <c r="K355" i="5"/>
  <c r="L355" i="5" s="1"/>
  <c r="K356" i="5"/>
  <c r="L356" i="5" s="1"/>
  <c r="K357" i="5"/>
  <c r="L357" i="5" s="1"/>
  <c r="K358" i="5"/>
  <c r="L358" i="5" s="1"/>
  <c r="K359" i="5"/>
  <c r="L359" i="5" s="1"/>
  <c r="K360" i="5"/>
  <c r="L360" i="5" s="1"/>
  <c r="K361" i="5"/>
  <c r="L361" i="5" s="1"/>
  <c r="K362" i="5"/>
  <c r="L362" i="5" s="1"/>
  <c r="K363" i="5"/>
  <c r="L363" i="5" s="1"/>
  <c r="K364" i="5"/>
  <c r="L364" i="5" s="1"/>
  <c r="K365" i="5"/>
  <c r="L365" i="5" s="1"/>
  <c r="K366" i="5"/>
  <c r="L366" i="5" s="1"/>
  <c r="K367" i="5"/>
  <c r="L367" i="5" s="1"/>
  <c r="K368" i="5"/>
  <c r="L368" i="5" s="1"/>
  <c r="K369" i="5"/>
  <c r="L369" i="5" s="1"/>
  <c r="K370" i="5"/>
  <c r="L370" i="5" s="1"/>
  <c r="K371" i="5"/>
  <c r="L371" i="5" s="1"/>
  <c r="K372" i="5"/>
  <c r="L372" i="5" s="1"/>
  <c r="K373" i="5"/>
  <c r="L373" i="5" s="1"/>
  <c r="K374" i="5"/>
  <c r="L374" i="5" s="1"/>
  <c r="K375" i="5"/>
  <c r="L375" i="5" s="1"/>
  <c r="K376" i="5"/>
  <c r="L376" i="5" s="1"/>
  <c r="K377" i="5"/>
  <c r="L377" i="5" s="1"/>
  <c r="K378" i="5"/>
  <c r="L378" i="5" s="1"/>
  <c r="K379" i="5"/>
  <c r="L379" i="5" s="1"/>
  <c r="K380" i="5"/>
  <c r="L380" i="5" s="1"/>
  <c r="K381" i="5"/>
  <c r="L381" i="5" s="1"/>
  <c r="K382" i="5"/>
  <c r="L382" i="5" s="1"/>
  <c r="K383" i="5"/>
  <c r="L383" i="5" s="1"/>
  <c r="K384" i="5"/>
  <c r="L384" i="5" s="1"/>
  <c r="K385" i="5"/>
  <c r="L385" i="5" s="1"/>
  <c r="K386" i="5"/>
  <c r="L386" i="5" s="1"/>
  <c r="K387" i="5"/>
  <c r="L387" i="5" s="1"/>
  <c r="K388" i="5"/>
  <c r="L388" i="5" s="1"/>
  <c r="K389" i="5"/>
  <c r="L389" i="5" s="1"/>
  <c r="K390" i="5"/>
  <c r="L390" i="5" s="1"/>
  <c r="K391" i="5"/>
  <c r="L391" i="5" s="1"/>
  <c r="K392" i="5"/>
  <c r="L392" i="5" s="1"/>
  <c r="K393" i="5"/>
  <c r="L393" i="5" s="1"/>
  <c r="K394" i="5"/>
  <c r="L394" i="5" s="1"/>
  <c r="K395" i="5"/>
  <c r="L395" i="5" s="1"/>
  <c r="K396" i="5"/>
  <c r="L396" i="5" s="1"/>
  <c r="K397" i="5"/>
  <c r="L397" i="5" s="1"/>
  <c r="K398" i="5"/>
  <c r="L398" i="5" s="1"/>
  <c r="K399" i="5"/>
  <c r="L399" i="5" s="1"/>
  <c r="K400" i="5"/>
  <c r="L400" i="5" s="1"/>
  <c r="K401" i="5"/>
  <c r="L401" i="5" s="1"/>
  <c r="K402" i="5"/>
  <c r="L402" i="5" s="1"/>
  <c r="K403" i="5"/>
  <c r="L403" i="5" s="1"/>
  <c r="K404" i="5"/>
  <c r="L404" i="5" s="1"/>
  <c r="K405" i="5"/>
  <c r="L405" i="5" s="1"/>
  <c r="K406" i="5"/>
  <c r="L406" i="5" s="1"/>
  <c r="K407" i="5"/>
  <c r="L407" i="5" s="1"/>
  <c r="K408" i="5"/>
  <c r="L408" i="5" s="1"/>
  <c r="K409" i="5"/>
  <c r="L409" i="5" s="1"/>
  <c r="K410" i="5"/>
  <c r="L410" i="5" s="1"/>
  <c r="K411" i="5"/>
  <c r="L411" i="5" s="1"/>
  <c r="K412" i="5"/>
  <c r="L412" i="5" s="1"/>
  <c r="K413" i="5"/>
  <c r="L413" i="5" s="1"/>
  <c r="K414" i="5"/>
  <c r="L414" i="5" s="1"/>
  <c r="K415" i="5"/>
  <c r="L415" i="5" s="1"/>
  <c r="K416" i="5"/>
  <c r="L416" i="5" s="1"/>
  <c r="K417" i="5"/>
  <c r="L417" i="5" s="1"/>
  <c r="K418" i="5"/>
  <c r="L418" i="5" s="1"/>
  <c r="K419" i="5"/>
  <c r="L419" i="5" s="1"/>
  <c r="K420" i="5"/>
  <c r="L420" i="5" s="1"/>
  <c r="K421" i="5"/>
  <c r="L421" i="5" s="1"/>
  <c r="K422" i="5"/>
  <c r="L422" i="5" s="1"/>
  <c r="K423" i="5"/>
  <c r="L423" i="5" s="1"/>
  <c r="K424" i="5"/>
  <c r="L424" i="5" s="1"/>
  <c r="K425" i="5"/>
  <c r="L425" i="5" s="1"/>
  <c r="K426" i="5"/>
  <c r="L426" i="5" s="1"/>
  <c r="K427" i="5"/>
  <c r="L427" i="5" s="1"/>
  <c r="K428" i="5"/>
  <c r="L428" i="5" s="1"/>
  <c r="K429" i="5"/>
  <c r="L429" i="5" s="1"/>
  <c r="K430" i="5"/>
  <c r="L430" i="5" s="1"/>
  <c r="K431" i="5"/>
  <c r="L431" i="5" s="1"/>
  <c r="K432" i="5"/>
  <c r="L432" i="5" s="1"/>
  <c r="K433" i="5"/>
  <c r="L433" i="5" s="1"/>
  <c r="K434" i="5"/>
  <c r="L434" i="5" s="1"/>
  <c r="K435" i="5"/>
  <c r="L435" i="5" s="1"/>
  <c r="K436" i="5"/>
  <c r="L436" i="5" s="1"/>
  <c r="K437" i="5"/>
  <c r="L437" i="5" s="1"/>
  <c r="K438" i="5"/>
  <c r="L438" i="5" s="1"/>
  <c r="K439" i="5"/>
  <c r="L439" i="5" s="1"/>
  <c r="K440" i="5"/>
  <c r="L440" i="5" s="1"/>
  <c r="K441" i="5"/>
  <c r="L441" i="5" s="1"/>
  <c r="K442" i="5"/>
  <c r="L442" i="5" s="1"/>
  <c r="K443" i="5"/>
  <c r="L443" i="5" s="1"/>
  <c r="K444" i="5"/>
  <c r="L444" i="5" s="1"/>
  <c r="K445" i="5"/>
  <c r="L445" i="5" s="1"/>
  <c r="K446" i="5"/>
  <c r="L446" i="5" s="1"/>
  <c r="K447" i="5"/>
  <c r="L447" i="5" s="1"/>
  <c r="K448" i="5"/>
  <c r="L448" i="5" s="1"/>
  <c r="K449" i="5"/>
  <c r="L449" i="5" s="1"/>
  <c r="K450" i="5"/>
  <c r="L450" i="5" s="1"/>
  <c r="K451" i="5"/>
  <c r="L451" i="5" s="1"/>
  <c r="K452" i="5"/>
  <c r="L452" i="5" s="1"/>
  <c r="K453" i="5"/>
  <c r="L453" i="5" s="1"/>
  <c r="K454" i="5"/>
  <c r="L454" i="5" s="1"/>
  <c r="K455" i="5"/>
  <c r="L455" i="5" s="1"/>
  <c r="K456" i="5"/>
  <c r="L456" i="5" s="1"/>
  <c r="K457" i="5"/>
  <c r="L457" i="5" s="1"/>
  <c r="K458" i="5"/>
  <c r="L458" i="5" s="1"/>
  <c r="K459" i="5"/>
  <c r="L459" i="5" s="1"/>
  <c r="K460" i="5"/>
  <c r="L460" i="5" s="1"/>
  <c r="K461" i="5"/>
  <c r="L461" i="5" s="1"/>
  <c r="K462" i="5"/>
  <c r="L462" i="5" s="1"/>
  <c r="K463" i="5"/>
  <c r="L463" i="5" s="1"/>
  <c r="K464" i="5"/>
  <c r="L464" i="5" s="1"/>
  <c r="K465" i="5"/>
  <c r="L465" i="5" s="1"/>
  <c r="K466" i="5"/>
  <c r="L466" i="5" s="1"/>
  <c r="K467" i="5"/>
  <c r="L467" i="5" s="1"/>
  <c r="K468" i="5"/>
  <c r="L468" i="5" s="1"/>
  <c r="K469" i="5"/>
  <c r="L469" i="5" s="1"/>
  <c r="K470" i="5"/>
  <c r="L470" i="5" s="1"/>
  <c r="K471" i="5"/>
  <c r="L471" i="5" s="1"/>
  <c r="K472" i="5"/>
  <c r="L472" i="5" s="1"/>
  <c r="K473" i="5"/>
  <c r="L473" i="5" s="1"/>
  <c r="K474" i="5"/>
  <c r="L474" i="5" s="1"/>
  <c r="K475" i="5"/>
  <c r="L475" i="5" s="1"/>
  <c r="K476" i="5"/>
  <c r="L476" i="5" s="1"/>
  <c r="K477" i="5"/>
  <c r="L477" i="5" s="1"/>
  <c r="K478" i="5"/>
  <c r="L478" i="5" s="1"/>
  <c r="K479" i="5"/>
  <c r="L479" i="5" s="1"/>
  <c r="K480" i="5"/>
  <c r="L480" i="5" s="1"/>
  <c r="K481" i="5"/>
  <c r="L481" i="5" s="1"/>
  <c r="K482" i="5"/>
  <c r="L482" i="5" s="1"/>
  <c r="K483" i="5"/>
  <c r="L483" i="5" s="1"/>
  <c r="K484" i="5"/>
  <c r="L484" i="5" s="1"/>
  <c r="K485" i="5"/>
  <c r="L485" i="5" s="1"/>
  <c r="K486" i="5"/>
  <c r="L486" i="5" s="1"/>
  <c r="K487" i="5"/>
  <c r="L487" i="5" s="1"/>
  <c r="K488" i="5"/>
  <c r="L488" i="5" s="1"/>
  <c r="K489" i="5"/>
  <c r="L489" i="5" s="1"/>
  <c r="K490" i="5"/>
  <c r="L490" i="5" s="1"/>
  <c r="K491" i="5"/>
  <c r="L491" i="5" s="1"/>
  <c r="K492" i="5"/>
  <c r="L492" i="5" s="1"/>
  <c r="K493" i="5"/>
  <c r="L493" i="5" s="1"/>
  <c r="K494" i="5"/>
  <c r="L494" i="5" s="1"/>
  <c r="K495" i="5"/>
  <c r="L495" i="5" s="1"/>
  <c r="K496" i="5"/>
  <c r="L496" i="5" s="1"/>
  <c r="K497" i="5"/>
  <c r="L497" i="5" s="1"/>
  <c r="K498" i="5"/>
  <c r="L498" i="5" s="1"/>
  <c r="K499" i="5"/>
  <c r="L499" i="5" s="1"/>
  <c r="K500" i="5"/>
  <c r="L500" i="5" s="1"/>
  <c r="K501" i="5"/>
  <c r="L501" i="5" s="1"/>
  <c r="K502" i="5"/>
  <c r="L502" i="5" s="1"/>
  <c r="K503" i="5"/>
  <c r="L503" i="5" s="1"/>
  <c r="K504" i="5"/>
  <c r="L504" i="5" s="1"/>
  <c r="K505" i="5"/>
  <c r="L505" i="5" s="1"/>
  <c r="K506" i="5"/>
  <c r="L506" i="5" s="1"/>
  <c r="K507" i="5"/>
  <c r="L507" i="5" s="1"/>
  <c r="K508" i="5"/>
  <c r="L508" i="5" s="1"/>
  <c r="K509" i="5"/>
  <c r="L509" i="5" s="1"/>
  <c r="K510" i="5"/>
  <c r="L510" i="5" s="1"/>
  <c r="K511" i="5"/>
  <c r="L511" i="5" s="1"/>
  <c r="K512" i="5"/>
  <c r="L512" i="5" s="1"/>
  <c r="K513" i="5"/>
  <c r="L513" i="5" s="1"/>
  <c r="K514" i="5"/>
  <c r="L514" i="5" s="1"/>
  <c r="K515" i="5"/>
  <c r="L515" i="5" s="1"/>
  <c r="K516" i="5"/>
  <c r="L516" i="5" s="1"/>
  <c r="K517" i="5"/>
  <c r="L517" i="5" s="1"/>
  <c r="K518" i="5"/>
  <c r="L518" i="5" s="1"/>
  <c r="K519" i="5"/>
  <c r="L519" i="5" s="1"/>
  <c r="K520" i="5"/>
  <c r="L520" i="5" s="1"/>
  <c r="K521" i="5"/>
  <c r="L521" i="5" s="1"/>
  <c r="K522" i="5"/>
  <c r="L522" i="5" s="1"/>
  <c r="K523" i="5"/>
  <c r="L523" i="5" s="1"/>
  <c r="K524" i="5"/>
  <c r="L524" i="5" s="1"/>
  <c r="K525" i="5"/>
  <c r="L525" i="5" s="1"/>
  <c r="K526" i="5"/>
  <c r="L526" i="5" s="1"/>
  <c r="K527" i="5"/>
  <c r="L527" i="5" s="1"/>
  <c r="K528" i="5"/>
  <c r="L528" i="5" s="1"/>
  <c r="K529" i="5"/>
  <c r="L529" i="5" s="1"/>
  <c r="K530" i="5"/>
  <c r="L530" i="5" s="1"/>
  <c r="K531" i="5"/>
  <c r="L531" i="5" s="1"/>
  <c r="K532" i="5"/>
  <c r="L532" i="5" s="1"/>
  <c r="K533" i="5"/>
  <c r="L533" i="5" s="1"/>
  <c r="K534" i="5"/>
  <c r="L534" i="5" s="1"/>
  <c r="K535" i="5"/>
  <c r="L535" i="5" s="1"/>
  <c r="K536" i="5"/>
  <c r="L536" i="5" s="1"/>
  <c r="K537" i="5"/>
  <c r="L537" i="5" s="1"/>
  <c r="K538" i="5"/>
  <c r="L538" i="5" s="1"/>
  <c r="K539" i="5"/>
  <c r="L539" i="5" s="1"/>
  <c r="K540" i="5"/>
  <c r="L540" i="5" s="1"/>
  <c r="K541" i="5"/>
  <c r="L541" i="5" s="1"/>
  <c r="K542" i="5"/>
  <c r="L542" i="5" s="1"/>
  <c r="K543" i="5"/>
  <c r="L543" i="5" s="1"/>
  <c r="K544" i="5"/>
  <c r="L544" i="5" s="1"/>
  <c r="K545" i="5"/>
  <c r="L545" i="5" s="1"/>
  <c r="K546" i="5"/>
  <c r="L546" i="5" s="1"/>
  <c r="K547" i="5"/>
  <c r="L547" i="5" s="1"/>
  <c r="K548" i="5"/>
  <c r="L548" i="5" s="1"/>
  <c r="K549" i="5"/>
  <c r="L549" i="5" s="1"/>
  <c r="K550" i="5"/>
  <c r="L550" i="5" s="1"/>
  <c r="K551" i="5"/>
  <c r="L551" i="5" s="1"/>
  <c r="K552" i="5"/>
  <c r="L552" i="5" s="1"/>
  <c r="K553" i="5"/>
  <c r="L553" i="5" s="1"/>
  <c r="K554" i="5"/>
  <c r="L554" i="5" s="1"/>
  <c r="K555" i="5"/>
  <c r="L555" i="5" s="1"/>
  <c r="K556" i="5"/>
  <c r="L556" i="5" s="1"/>
  <c r="K557" i="5"/>
  <c r="L557" i="5" s="1"/>
  <c r="K558" i="5"/>
  <c r="L558" i="5" s="1"/>
  <c r="K559" i="5"/>
  <c r="L559" i="5" s="1"/>
  <c r="K560" i="5"/>
  <c r="L560" i="5" s="1"/>
  <c r="K561" i="5"/>
  <c r="L561" i="5" s="1"/>
  <c r="K562" i="5"/>
  <c r="L562" i="5" s="1"/>
  <c r="K563" i="5"/>
  <c r="L563" i="5" s="1"/>
  <c r="K564" i="5"/>
  <c r="L564" i="5" s="1"/>
  <c r="K565" i="5"/>
  <c r="L565" i="5" s="1"/>
  <c r="K566" i="5"/>
  <c r="L566" i="5" s="1"/>
  <c r="K567" i="5"/>
  <c r="L567" i="5" s="1"/>
  <c r="K568" i="5"/>
  <c r="L568" i="5" s="1"/>
  <c r="K569" i="5"/>
  <c r="L569" i="5" s="1"/>
  <c r="K570" i="5"/>
  <c r="L570" i="5" s="1"/>
  <c r="K571" i="5"/>
  <c r="L571" i="5" s="1"/>
  <c r="K572" i="5"/>
  <c r="L572" i="5" s="1"/>
  <c r="K573" i="5"/>
  <c r="L573" i="5" s="1"/>
  <c r="K574" i="5"/>
  <c r="L574" i="5" s="1"/>
  <c r="K575" i="5"/>
  <c r="L575" i="5" s="1"/>
  <c r="K576" i="5"/>
  <c r="L576" i="5" s="1"/>
  <c r="K577" i="5"/>
  <c r="L577" i="5" s="1"/>
  <c r="K578" i="5"/>
  <c r="L578" i="5" s="1"/>
  <c r="K579" i="5"/>
  <c r="L579" i="5" s="1"/>
  <c r="K580" i="5"/>
  <c r="L580" i="5" s="1"/>
  <c r="K581" i="5"/>
  <c r="L581" i="5" s="1"/>
  <c r="K582" i="5"/>
  <c r="L582" i="5" s="1"/>
  <c r="K583" i="5"/>
  <c r="L583" i="5" s="1"/>
  <c r="K584" i="5"/>
  <c r="L584" i="5" s="1"/>
  <c r="K585" i="5"/>
  <c r="L585" i="5" s="1"/>
  <c r="K586" i="5"/>
  <c r="L586" i="5" s="1"/>
  <c r="K587" i="5"/>
  <c r="L587" i="5" s="1"/>
  <c r="K588" i="5"/>
  <c r="L588" i="5" s="1"/>
  <c r="K589" i="5"/>
  <c r="L589" i="5" s="1"/>
  <c r="K590" i="5"/>
  <c r="L590" i="5" s="1"/>
  <c r="K591" i="5"/>
  <c r="L591" i="5" s="1"/>
  <c r="K592" i="5"/>
  <c r="L592" i="5" s="1"/>
  <c r="K593" i="5"/>
  <c r="L593" i="5" s="1"/>
  <c r="K594" i="5"/>
  <c r="L594" i="5" s="1"/>
  <c r="K595" i="5"/>
  <c r="L595" i="5" s="1"/>
  <c r="K596" i="5"/>
  <c r="L596" i="5" s="1"/>
  <c r="K597" i="5"/>
  <c r="L597" i="5" s="1"/>
  <c r="K598" i="5"/>
  <c r="L598" i="5" s="1"/>
  <c r="K599" i="5"/>
  <c r="L599" i="5" s="1"/>
  <c r="K600" i="5"/>
  <c r="L600" i="5" s="1"/>
  <c r="K601" i="5"/>
  <c r="L601" i="5" s="1"/>
  <c r="K602" i="5"/>
  <c r="L602" i="5" s="1"/>
  <c r="K603" i="5"/>
  <c r="L603" i="5" s="1"/>
  <c r="K604" i="5"/>
  <c r="L604" i="5" s="1"/>
  <c r="K605" i="5"/>
  <c r="L605" i="5" s="1"/>
  <c r="K606" i="5"/>
  <c r="L606" i="5" s="1"/>
  <c r="K607" i="5"/>
  <c r="L607" i="5" s="1"/>
  <c r="K608" i="5"/>
  <c r="L608" i="5" s="1"/>
  <c r="K609" i="5"/>
  <c r="L609" i="5" s="1"/>
  <c r="K610" i="5"/>
  <c r="L610" i="5" s="1"/>
  <c r="K611" i="5"/>
  <c r="L611" i="5" s="1"/>
  <c r="K612" i="5"/>
  <c r="L612" i="5" s="1"/>
  <c r="K613" i="5"/>
  <c r="L613" i="5" s="1"/>
  <c r="K614" i="5"/>
  <c r="L614" i="5" s="1"/>
  <c r="K615" i="5"/>
  <c r="L615" i="5" s="1"/>
  <c r="K616" i="5"/>
  <c r="L616" i="5" s="1"/>
  <c r="K617" i="5"/>
  <c r="L617" i="5" s="1"/>
  <c r="K618" i="5"/>
  <c r="L618" i="5" s="1"/>
  <c r="K619" i="5"/>
  <c r="L619" i="5" s="1"/>
  <c r="K620" i="5"/>
  <c r="L620" i="5" s="1"/>
  <c r="K621" i="5"/>
  <c r="L621" i="5" s="1"/>
  <c r="K622" i="5"/>
  <c r="L622" i="5" s="1"/>
  <c r="K623" i="5"/>
  <c r="L623" i="5" s="1"/>
  <c r="K624" i="5"/>
  <c r="L624" i="5" s="1"/>
  <c r="K625" i="5"/>
  <c r="L625" i="5" s="1"/>
  <c r="K626" i="5"/>
  <c r="L626" i="5" s="1"/>
  <c r="K627" i="5"/>
  <c r="L627" i="5" s="1"/>
  <c r="K628" i="5"/>
  <c r="L628" i="5" s="1"/>
  <c r="K629" i="5"/>
  <c r="L629" i="5" s="1"/>
  <c r="K630" i="5"/>
  <c r="L630" i="5" s="1"/>
  <c r="K631" i="5"/>
  <c r="L631" i="5" s="1"/>
  <c r="K632" i="5"/>
  <c r="L632" i="5" s="1"/>
  <c r="K633" i="5"/>
  <c r="L633" i="5" s="1"/>
  <c r="K634" i="5"/>
  <c r="L634" i="5" s="1"/>
  <c r="K635" i="5"/>
  <c r="L635" i="5" s="1"/>
  <c r="K636" i="5"/>
  <c r="L636" i="5" s="1"/>
  <c r="K637" i="5"/>
  <c r="L637" i="5" s="1"/>
  <c r="K638" i="5"/>
  <c r="L638" i="5" s="1"/>
  <c r="K639" i="5"/>
  <c r="L639" i="5" s="1"/>
  <c r="K640" i="5"/>
  <c r="L640" i="5" s="1"/>
  <c r="K641" i="5"/>
  <c r="L641" i="5" s="1"/>
  <c r="K642" i="5"/>
  <c r="L642" i="5" s="1"/>
  <c r="K643" i="5"/>
  <c r="L643" i="5" s="1"/>
  <c r="K644" i="5"/>
  <c r="L644" i="5" s="1"/>
  <c r="K645" i="5"/>
  <c r="L645" i="5" s="1"/>
  <c r="K646" i="5"/>
  <c r="L646" i="5" s="1"/>
  <c r="K647" i="5"/>
  <c r="L647" i="5" s="1"/>
  <c r="K648" i="5"/>
  <c r="L648" i="5" s="1"/>
  <c r="K649" i="5"/>
  <c r="L649" i="5" s="1"/>
  <c r="K650" i="5"/>
  <c r="L650" i="5" s="1"/>
  <c r="K651" i="5"/>
  <c r="L651" i="5" s="1"/>
  <c r="K652" i="5"/>
  <c r="L652" i="5" s="1"/>
  <c r="K653" i="5"/>
  <c r="L653" i="5" s="1"/>
  <c r="K654" i="5"/>
  <c r="L654" i="5" s="1"/>
  <c r="K655" i="5"/>
  <c r="L655" i="5" s="1"/>
  <c r="K656" i="5"/>
  <c r="L656" i="5" s="1"/>
  <c r="K657" i="5"/>
  <c r="L657" i="5" s="1"/>
  <c r="K658" i="5"/>
  <c r="L658" i="5" s="1"/>
  <c r="K659" i="5"/>
  <c r="L659" i="5" s="1"/>
  <c r="K660" i="5"/>
  <c r="L660" i="5" s="1"/>
  <c r="K661" i="5"/>
  <c r="L661" i="5" s="1"/>
  <c r="K662" i="5"/>
  <c r="L662" i="5" s="1"/>
  <c r="K663" i="5"/>
  <c r="L663" i="5" s="1"/>
  <c r="K664" i="5"/>
  <c r="L664" i="5" s="1"/>
  <c r="K665" i="5"/>
  <c r="L665" i="5" s="1"/>
  <c r="K666" i="5"/>
  <c r="L666" i="5" s="1"/>
  <c r="K667" i="5"/>
  <c r="L667" i="5" s="1"/>
  <c r="K668" i="5"/>
  <c r="L668" i="5" s="1"/>
  <c r="K669" i="5"/>
  <c r="L669" i="5" s="1"/>
  <c r="K670" i="5"/>
  <c r="L670" i="5" s="1"/>
  <c r="K671" i="5"/>
  <c r="L671" i="5" s="1"/>
  <c r="K672" i="5"/>
  <c r="L672" i="5" s="1"/>
  <c r="K673" i="5"/>
  <c r="L673" i="5" s="1"/>
  <c r="K674" i="5"/>
  <c r="L674" i="5" s="1"/>
  <c r="K675" i="5"/>
  <c r="L675" i="5" s="1"/>
  <c r="K676" i="5"/>
  <c r="L676" i="5" s="1"/>
  <c r="K677" i="5"/>
  <c r="L677" i="5" s="1"/>
  <c r="K678" i="5"/>
  <c r="L678" i="5" s="1"/>
  <c r="K679" i="5"/>
  <c r="L679" i="5" s="1"/>
  <c r="K680" i="5"/>
  <c r="L680" i="5" s="1"/>
  <c r="K681" i="5"/>
  <c r="L681" i="5" s="1"/>
  <c r="K682" i="5"/>
  <c r="L682" i="5" s="1"/>
  <c r="K683" i="5"/>
  <c r="L683" i="5" s="1"/>
  <c r="K684" i="5"/>
  <c r="L684" i="5" s="1"/>
  <c r="K685" i="5"/>
  <c r="L685" i="5" s="1"/>
  <c r="K686" i="5"/>
  <c r="L686" i="5" s="1"/>
  <c r="K687" i="5"/>
  <c r="L687" i="5" s="1"/>
  <c r="K688" i="5"/>
  <c r="L688" i="5" s="1"/>
  <c r="K689" i="5"/>
  <c r="L689" i="5" s="1"/>
  <c r="K690" i="5"/>
  <c r="L690" i="5" s="1"/>
  <c r="K691" i="5"/>
  <c r="L691" i="5" s="1"/>
  <c r="K692" i="5"/>
  <c r="L692" i="5" s="1"/>
  <c r="K693" i="5"/>
  <c r="L693" i="5" s="1"/>
  <c r="K694" i="5"/>
  <c r="L694" i="5" s="1"/>
  <c r="K695" i="5"/>
  <c r="L695" i="5" s="1"/>
  <c r="K696" i="5"/>
  <c r="L696" i="5" s="1"/>
  <c r="K697" i="5"/>
  <c r="L697" i="5" s="1"/>
  <c r="K698" i="5"/>
  <c r="L698" i="5" s="1"/>
  <c r="K699" i="5"/>
  <c r="L699" i="5" s="1"/>
  <c r="K700" i="5"/>
  <c r="L700" i="5" s="1"/>
  <c r="K701" i="5"/>
  <c r="L701" i="5" s="1"/>
  <c r="K702" i="5"/>
  <c r="L702" i="5" s="1"/>
  <c r="K703" i="5"/>
  <c r="L703" i="5" s="1"/>
  <c r="K704" i="5"/>
  <c r="L704" i="5" s="1"/>
  <c r="K705" i="5"/>
  <c r="L705" i="5" s="1"/>
  <c r="K706" i="5"/>
  <c r="L706" i="5" s="1"/>
  <c r="K707" i="5"/>
  <c r="L707" i="5" s="1"/>
  <c r="K708" i="5"/>
  <c r="L708" i="5" s="1"/>
  <c r="K709" i="5"/>
  <c r="L709" i="5" s="1"/>
  <c r="K710" i="5"/>
  <c r="L710" i="5" s="1"/>
  <c r="K711" i="5"/>
  <c r="L711" i="5" s="1"/>
  <c r="K712" i="5"/>
  <c r="L712" i="5" s="1"/>
  <c r="K713" i="5"/>
  <c r="L713" i="5" s="1"/>
  <c r="K714" i="5"/>
  <c r="L714" i="5" s="1"/>
  <c r="K715" i="5"/>
  <c r="L715" i="5" s="1"/>
  <c r="K716" i="5"/>
  <c r="L716" i="5" s="1"/>
  <c r="K717" i="5"/>
  <c r="L717" i="5" s="1"/>
  <c r="K718" i="5"/>
  <c r="L718" i="5" s="1"/>
  <c r="K719" i="5"/>
  <c r="L719" i="5" s="1"/>
  <c r="K720" i="5"/>
  <c r="L720" i="5" s="1"/>
  <c r="K721" i="5"/>
  <c r="L721" i="5" s="1"/>
  <c r="K722" i="5"/>
  <c r="L722" i="5" s="1"/>
  <c r="K723" i="5"/>
  <c r="L723" i="5" s="1"/>
  <c r="K724" i="5"/>
  <c r="L724" i="5" s="1"/>
  <c r="K725" i="5"/>
  <c r="L725" i="5" s="1"/>
  <c r="K726" i="5"/>
  <c r="L726" i="5" s="1"/>
  <c r="K727" i="5"/>
  <c r="L727" i="5" s="1"/>
  <c r="K728" i="5"/>
  <c r="L728" i="5" s="1"/>
  <c r="K729" i="5"/>
  <c r="L729" i="5" s="1"/>
  <c r="K730" i="5"/>
  <c r="L730" i="5" s="1"/>
  <c r="K731" i="5"/>
  <c r="L731" i="5" s="1"/>
  <c r="K732" i="5"/>
  <c r="L732" i="5" s="1"/>
  <c r="K733" i="5"/>
  <c r="L733" i="5" s="1"/>
  <c r="K734" i="5"/>
  <c r="L734" i="5" s="1"/>
  <c r="K735" i="5"/>
  <c r="L735" i="5" s="1"/>
  <c r="K736" i="5"/>
  <c r="L736" i="5" s="1"/>
  <c r="K737" i="5"/>
  <c r="L737" i="5" s="1"/>
  <c r="K738" i="5"/>
  <c r="L738" i="5" s="1"/>
  <c r="K739" i="5"/>
  <c r="L739" i="5" s="1"/>
  <c r="K740" i="5"/>
  <c r="L740" i="5" s="1"/>
  <c r="K741" i="5"/>
  <c r="L741" i="5" s="1"/>
  <c r="K742" i="5"/>
  <c r="L742" i="5" s="1"/>
  <c r="K743" i="5"/>
  <c r="L743" i="5" s="1"/>
  <c r="K744" i="5"/>
  <c r="L744" i="5" s="1"/>
  <c r="K745" i="5"/>
  <c r="L745" i="5" s="1"/>
  <c r="K746" i="5"/>
  <c r="L746" i="5" s="1"/>
  <c r="K747" i="5"/>
  <c r="L747" i="5" s="1"/>
  <c r="K748" i="5"/>
  <c r="L748" i="5" s="1"/>
  <c r="K749" i="5"/>
  <c r="L749" i="5" s="1"/>
  <c r="K750" i="5"/>
  <c r="L750" i="5" s="1"/>
  <c r="K751" i="5"/>
  <c r="L751" i="5" s="1"/>
  <c r="K752" i="5"/>
  <c r="L752" i="5" s="1"/>
  <c r="K753" i="5"/>
  <c r="L753" i="5" s="1"/>
  <c r="K754" i="5"/>
  <c r="L754" i="5" s="1"/>
  <c r="K755" i="5"/>
  <c r="L755" i="5" s="1"/>
  <c r="K756" i="5"/>
  <c r="L756" i="5" s="1"/>
  <c r="K757" i="5"/>
  <c r="L757" i="5" s="1"/>
  <c r="K758" i="5"/>
  <c r="L758" i="5" s="1"/>
  <c r="K759" i="5"/>
  <c r="L759" i="5" s="1"/>
  <c r="K760" i="5"/>
  <c r="L760" i="5" s="1"/>
  <c r="K761" i="5"/>
  <c r="L761" i="5" s="1"/>
  <c r="K762" i="5"/>
  <c r="L762" i="5" s="1"/>
  <c r="K763" i="5"/>
  <c r="L763" i="5" s="1"/>
  <c r="K764" i="5"/>
  <c r="L764" i="5" s="1"/>
  <c r="K765" i="5"/>
  <c r="L765" i="5" s="1"/>
  <c r="K766" i="5"/>
  <c r="L766" i="5" s="1"/>
  <c r="K767" i="5"/>
  <c r="L767" i="5" s="1"/>
  <c r="K768" i="5"/>
  <c r="L768" i="5" s="1"/>
  <c r="K769" i="5"/>
  <c r="L769" i="5" s="1"/>
  <c r="K770" i="5"/>
  <c r="L770" i="5" s="1"/>
  <c r="K771" i="5"/>
  <c r="L771" i="5" s="1"/>
  <c r="K772" i="5"/>
  <c r="L772" i="5" s="1"/>
  <c r="K773" i="5"/>
  <c r="L773" i="5" s="1"/>
  <c r="K774" i="5"/>
  <c r="L774" i="5" s="1"/>
  <c r="K775" i="5"/>
  <c r="L775" i="5" s="1"/>
  <c r="K776" i="5"/>
  <c r="L776" i="5" s="1"/>
  <c r="K777" i="5"/>
  <c r="L777" i="5" s="1"/>
  <c r="K778" i="5"/>
  <c r="L778" i="5" s="1"/>
  <c r="K779" i="5"/>
  <c r="L779" i="5" s="1"/>
  <c r="K780" i="5"/>
  <c r="L780" i="5" s="1"/>
  <c r="K781" i="5"/>
  <c r="L781" i="5" s="1"/>
  <c r="K782" i="5"/>
  <c r="L782" i="5" s="1"/>
  <c r="K783" i="5"/>
  <c r="L783" i="5" s="1"/>
  <c r="K784" i="5"/>
  <c r="L784" i="5" s="1"/>
  <c r="K785" i="5"/>
  <c r="L785" i="5" s="1"/>
  <c r="K786" i="5"/>
  <c r="L786" i="5" s="1"/>
  <c r="K787" i="5"/>
  <c r="L787" i="5" s="1"/>
  <c r="K788" i="5"/>
  <c r="L788" i="5" s="1"/>
  <c r="K789" i="5"/>
  <c r="L789" i="5" s="1"/>
  <c r="K790" i="5"/>
  <c r="L790" i="5" s="1"/>
  <c r="K791" i="5"/>
  <c r="L791" i="5" s="1"/>
  <c r="K792" i="5"/>
  <c r="L792" i="5" s="1"/>
  <c r="K793" i="5"/>
  <c r="L793" i="5" s="1"/>
  <c r="K794" i="5"/>
  <c r="L794" i="5" s="1"/>
  <c r="K795" i="5"/>
  <c r="L795" i="5" s="1"/>
  <c r="K796" i="5"/>
  <c r="L796" i="5" s="1"/>
  <c r="K797" i="5"/>
  <c r="L797" i="5" s="1"/>
  <c r="K798" i="5"/>
  <c r="L798" i="5" s="1"/>
  <c r="K799" i="5"/>
  <c r="L799" i="5" s="1"/>
  <c r="K800" i="5"/>
  <c r="L800" i="5" s="1"/>
  <c r="K801" i="5"/>
  <c r="L801" i="5" s="1"/>
  <c r="K802" i="5"/>
  <c r="L802" i="5" s="1"/>
  <c r="K803" i="5"/>
  <c r="L803" i="5" s="1"/>
  <c r="K804" i="5"/>
  <c r="L804" i="5" s="1"/>
  <c r="K805" i="5"/>
  <c r="L805" i="5" s="1"/>
  <c r="K806" i="5"/>
  <c r="L806" i="5" s="1"/>
  <c r="K807" i="5"/>
  <c r="L807" i="5" s="1"/>
  <c r="K808" i="5"/>
  <c r="L808" i="5" s="1"/>
  <c r="K809" i="5"/>
  <c r="L809" i="5" s="1"/>
  <c r="K810" i="5"/>
  <c r="L810" i="5" s="1"/>
  <c r="K811" i="5"/>
  <c r="L811" i="5" s="1"/>
  <c r="K812" i="5"/>
  <c r="L812" i="5" s="1"/>
  <c r="K813" i="5"/>
  <c r="L813" i="5" s="1"/>
  <c r="K814" i="5"/>
  <c r="L814" i="5" s="1"/>
  <c r="K815" i="5"/>
  <c r="L815" i="5" s="1"/>
  <c r="K816" i="5"/>
  <c r="L816" i="5" s="1"/>
  <c r="K817" i="5"/>
  <c r="L817" i="5" s="1"/>
  <c r="K818" i="5"/>
  <c r="L818" i="5" s="1"/>
  <c r="K819" i="5"/>
  <c r="L819" i="5" s="1"/>
  <c r="K820" i="5"/>
  <c r="L820" i="5" s="1"/>
  <c r="K821" i="5"/>
  <c r="L821" i="5" s="1"/>
  <c r="K822" i="5"/>
  <c r="L822" i="5" s="1"/>
  <c r="K823" i="5"/>
  <c r="L823" i="5" s="1"/>
  <c r="K824" i="5"/>
  <c r="L824" i="5" s="1"/>
  <c r="K825" i="5"/>
  <c r="L825" i="5" s="1"/>
  <c r="K826" i="5"/>
  <c r="L826" i="5" s="1"/>
  <c r="K827" i="5"/>
  <c r="L827" i="5" s="1"/>
  <c r="K828" i="5"/>
  <c r="L828" i="5" s="1"/>
  <c r="K829" i="5"/>
  <c r="L829" i="5" s="1"/>
  <c r="K830" i="5"/>
  <c r="L830" i="5" s="1"/>
  <c r="K831" i="5"/>
  <c r="L831" i="5" s="1"/>
  <c r="K832" i="5"/>
  <c r="L832" i="5" s="1"/>
  <c r="K833" i="5"/>
  <c r="L833" i="5" s="1"/>
  <c r="K834" i="5"/>
  <c r="L834" i="5" s="1"/>
  <c r="K835" i="5"/>
  <c r="L835" i="5" s="1"/>
  <c r="K836" i="5"/>
  <c r="L836" i="5" s="1"/>
  <c r="K837" i="5"/>
  <c r="L837" i="5" s="1"/>
  <c r="K838" i="5"/>
  <c r="L838" i="5" s="1"/>
  <c r="K839" i="5"/>
  <c r="L839" i="5" s="1"/>
  <c r="K840" i="5"/>
  <c r="L840" i="5" s="1"/>
  <c r="K841" i="5"/>
  <c r="L841" i="5" s="1"/>
  <c r="K842" i="5"/>
  <c r="L842" i="5" s="1"/>
  <c r="K843" i="5"/>
  <c r="L843" i="5" s="1"/>
  <c r="K844" i="5"/>
  <c r="L844" i="5" s="1"/>
  <c r="K845" i="5"/>
  <c r="K846" i="5"/>
  <c r="L846" i="5" s="1"/>
  <c r="K847" i="5"/>
  <c r="L847" i="5" s="1"/>
  <c r="K848" i="5"/>
  <c r="L848" i="5" s="1"/>
  <c r="K849" i="5"/>
  <c r="L849" i="5" s="1"/>
  <c r="K850" i="5"/>
  <c r="L850" i="5" s="1"/>
  <c r="K851" i="5"/>
  <c r="L851" i="5" s="1"/>
  <c r="K852" i="5"/>
  <c r="L852" i="5" s="1"/>
  <c r="K853" i="5"/>
  <c r="L853" i="5" s="1"/>
  <c r="K854" i="5"/>
  <c r="L854" i="5" s="1"/>
  <c r="K855" i="5"/>
  <c r="L855" i="5" s="1"/>
  <c r="K856" i="5"/>
  <c r="L856" i="5" s="1"/>
  <c r="K857" i="5"/>
  <c r="K858" i="5"/>
  <c r="L858" i="5" s="1"/>
  <c r="K859" i="5"/>
  <c r="L859" i="5" s="1"/>
  <c r="K860" i="5"/>
  <c r="L860" i="5" s="1"/>
  <c r="K861" i="5"/>
  <c r="L861" i="5" s="1"/>
  <c r="K862" i="5"/>
  <c r="L862" i="5" s="1"/>
  <c r="K863" i="5"/>
  <c r="L863" i="5" s="1"/>
  <c r="K864" i="5"/>
  <c r="L864" i="5" s="1"/>
  <c r="K865" i="5"/>
  <c r="L865" i="5" s="1"/>
  <c r="K866" i="5"/>
  <c r="L866" i="5" s="1"/>
  <c r="K867" i="5"/>
  <c r="L867" i="5" s="1"/>
  <c r="K868" i="5"/>
  <c r="L868" i="5" s="1"/>
  <c r="K869" i="5"/>
  <c r="L869" i="5" s="1"/>
  <c r="K870" i="5"/>
  <c r="L870" i="5" s="1"/>
  <c r="K871" i="5"/>
  <c r="L871" i="5" s="1"/>
  <c r="K872" i="5"/>
  <c r="L872" i="5" s="1"/>
  <c r="K873" i="5"/>
  <c r="L873" i="5" s="1"/>
  <c r="K874" i="5"/>
  <c r="L874" i="5" s="1"/>
  <c r="K875" i="5"/>
  <c r="L875" i="5" s="1"/>
  <c r="K876" i="5"/>
  <c r="L876" i="5" s="1"/>
  <c r="K877" i="5"/>
  <c r="L877" i="5" s="1"/>
  <c r="K878" i="5"/>
  <c r="L878" i="5" s="1"/>
  <c r="K879" i="5"/>
  <c r="L879" i="5" s="1"/>
  <c r="K880" i="5"/>
  <c r="L880" i="5" s="1"/>
  <c r="K881" i="5"/>
  <c r="L881" i="5" s="1"/>
  <c r="K882" i="5"/>
  <c r="L882" i="5" s="1"/>
  <c r="K883" i="5"/>
  <c r="L883" i="5" s="1"/>
  <c r="K884" i="5"/>
  <c r="L884" i="5" s="1"/>
  <c r="K885" i="5"/>
  <c r="L885" i="5" s="1"/>
  <c r="K886" i="5"/>
  <c r="L886" i="5" s="1"/>
  <c r="K887" i="5"/>
  <c r="L887" i="5" s="1"/>
  <c r="K888" i="5"/>
  <c r="L888" i="5" s="1"/>
  <c r="K889" i="5"/>
  <c r="L889" i="5" s="1"/>
  <c r="K890" i="5"/>
  <c r="L890" i="5" s="1"/>
  <c r="K891" i="5"/>
  <c r="L891" i="5" s="1"/>
  <c r="K892" i="5"/>
  <c r="L892" i="5" s="1"/>
  <c r="K893" i="5"/>
  <c r="L893" i="5" s="1"/>
  <c r="K894" i="5"/>
  <c r="L894" i="5" s="1"/>
  <c r="K895" i="5"/>
  <c r="L895" i="5" s="1"/>
  <c r="K896" i="5"/>
  <c r="L896" i="5" s="1"/>
  <c r="K897" i="5"/>
  <c r="L897" i="5" s="1"/>
  <c r="K898" i="5"/>
  <c r="L898" i="5" s="1"/>
  <c r="K899" i="5"/>
  <c r="L899" i="5" s="1"/>
  <c r="K900" i="5"/>
  <c r="L900" i="5" s="1"/>
  <c r="K901" i="5"/>
  <c r="L901" i="5" s="1"/>
  <c r="K902" i="5"/>
  <c r="L902" i="5" s="1"/>
  <c r="K903" i="5"/>
  <c r="L903" i="5" s="1"/>
  <c r="K904" i="5"/>
  <c r="L904" i="5" s="1"/>
  <c r="K905" i="5"/>
  <c r="L905" i="5" s="1"/>
  <c r="K906" i="5"/>
  <c r="L906" i="5" s="1"/>
  <c r="K907" i="5"/>
  <c r="L907" i="5" s="1"/>
  <c r="K908" i="5"/>
  <c r="L908" i="5" s="1"/>
  <c r="K909" i="5"/>
  <c r="L909" i="5" s="1"/>
  <c r="K910" i="5"/>
  <c r="L910" i="5" s="1"/>
  <c r="K911" i="5"/>
  <c r="L911" i="5" s="1"/>
  <c r="K912" i="5"/>
  <c r="L912" i="5" s="1"/>
  <c r="K913" i="5"/>
  <c r="L913" i="5" s="1"/>
  <c r="K914" i="5"/>
  <c r="L914" i="5" s="1"/>
  <c r="K915" i="5"/>
  <c r="L915" i="5" s="1"/>
  <c r="K916" i="5"/>
  <c r="L916" i="5" s="1"/>
  <c r="K917" i="5"/>
  <c r="L917" i="5" s="1"/>
  <c r="K918" i="5"/>
  <c r="L918" i="5" s="1"/>
  <c r="K919" i="5"/>
  <c r="L919" i="5" s="1"/>
  <c r="K920" i="5"/>
  <c r="L920" i="5" s="1"/>
  <c r="K921" i="5"/>
  <c r="L921" i="5" s="1"/>
  <c r="K922" i="5"/>
  <c r="L922" i="5" s="1"/>
  <c r="K923" i="5"/>
  <c r="L923" i="5" s="1"/>
  <c r="K924" i="5"/>
  <c r="L924" i="5" s="1"/>
  <c r="K925" i="5"/>
  <c r="L925" i="5" s="1"/>
  <c r="K926" i="5"/>
  <c r="L926" i="5" s="1"/>
  <c r="K927" i="5"/>
  <c r="L927" i="5" s="1"/>
  <c r="K928" i="5"/>
  <c r="L928" i="5" s="1"/>
  <c r="K929" i="5"/>
  <c r="L929" i="5" s="1"/>
  <c r="K930" i="5"/>
  <c r="L930" i="5" s="1"/>
  <c r="K931" i="5"/>
  <c r="L931" i="5" s="1"/>
  <c r="K932" i="5"/>
  <c r="L932" i="5" s="1"/>
  <c r="K933" i="5"/>
  <c r="L933" i="5" s="1"/>
  <c r="K934" i="5"/>
  <c r="L934" i="5" s="1"/>
  <c r="K935" i="5"/>
  <c r="L935" i="5" s="1"/>
  <c r="K936" i="5"/>
  <c r="L936" i="5" s="1"/>
  <c r="K937" i="5"/>
  <c r="L937" i="5" s="1"/>
  <c r="K938" i="5"/>
  <c r="L938" i="5" s="1"/>
  <c r="K939" i="5"/>
  <c r="L939" i="5" s="1"/>
  <c r="K940" i="5"/>
  <c r="L940" i="5" s="1"/>
  <c r="K941" i="5"/>
  <c r="L941" i="5" s="1"/>
  <c r="K942" i="5"/>
  <c r="L942" i="5" s="1"/>
  <c r="K943" i="5"/>
  <c r="L943" i="5" s="1"/>
  <c r="K944" i="5"/>
  <c r="L944" i="5" s="1"/>
  <c r="K945" i="5"/>
  <c r="L945" i="5" s="1"/>
  <c r="K946" i="5"/>
  <c r="L946" i="5" s="1"/>
  <c r="K947" i="5"/>
  <c r="L947" i="5" s="1"/>
  <c r="K948" i="5"/>
  <c r="L948" i="5" s="1"/>
  <c r="K949" i="5"/>
  <c r="L949" i="5" s="1"/>
  <c r="K950" i="5"/>
  <c r="L950" i="5" s="1"/>
  <c r="K951" i="5"/>
  <c r="L951" i="5" s="1"/>
  <c r="K952" i="5"/>
  <c r="L952" i="5" s="1"/>
  <c r="K953" i="5"/>
  <c r="L953" i="5" s="1"/>
  <c r="K954" i="5"/>
  <c r="L954" i="5" s="1"/>
  <c r="K955" i="5"/>
  <c r="L955" i="5" s="1"/>
  <c r="K956" i="5"/>
  <c r="L956" i="5" s="1"/>
  <c r="K957" i="5"/>
  <c r="L957" i="5" s="1"/>
  <c r="K958" i="5"/>
  <c r="L958" i="5" s="1"/>
  <c r="K959" i="5"/>
  <c r="L959" i="5" s="1"/>
  <c r="K960" i="5"/>
  <c r="L960" i="5" s="1"/>
  <c r="K961" i="5"/>
  <c r="L961" i="5" s="1"/>
  <c r="K962" i="5"/>
  <c r="L962" i="5" s="1"/>
  <c r="K963" i="5"/>
  <c r="L963" i="5" s="1"/>
  <c r="K964" i="5"/>
  <c r="L964" i="5" s="1"/>
  <c r="K965" i="5"/>
  <c r="L965" i="5" s="1"/>
  <c r="K966" i="5"/>
  <c r="L966" i="5" s="1"/>
  <c r="K967" i="5"/>
  <c r="L967" i="5" s="1"/>
  <c r="K968" i="5"/>
  <c r="L968" i="5" s="1"/>
  <c r="K969" i="5"/>
  <c r="L969" i="5" s="1"/>
  <c r="K970" i="5"/>
  <c r="L970" i="5" s="1"/>
  <c r="K971" i="5"/>
  <c r="L971" i="5" s="1"/>
  <c r="K972" i="5"/>
  <c r="L972" i="5" s="1"/>
  <c r="K973" i="5"/>
  <c r="L973" i="5" s="1"/>
  <c r="K974" i="5"/>
  <c r="L974" i="5" s="1"/>
  <c r="K975" i="5"/>
  <c r="L975" i="5" s="1"/>
  <c r="K976" i="5"/>
  <c r="L976" i="5" s="1"/>
  <c r="K977" i="5"/>
  <c r="L977" i="5" s="1"/>
  <c r="K978" i="5"/>
  <c r="L978" i="5" s="1"/>
  <c r="K979" i="5"/>
  <c r="L979" i="5" s="1"/>
  <c r="K980" i="5"/>
  <c r="L980" i="5" s="1"/>
  <c r="K981" i="5"/>
  <c r="L981" i="5" s="1"/>
  <c r="K982" i="5"/>
  <c r="L982" i="5" s="1"/>
  <c r="K983" i="5"/>
  <c r="L983" i="5" s="1"/>
  <c r="K984" i="5"/>
  <c r="L984" i="5" s="1"/>
  <c r="K985" i="5"/>
  <c r="L985" i="5" s="1"/>
  <c r="K986" i="5"/>
  <c r="L986" i="5" s="1"/>
  <c r="K987" i="5"/>
  <c r="L987" i="5" s="1"/>
  <c r="K988" i="5"/>
  <c r="L988" i="5" s="1"/>
  <c r="K989" i="5"/>
  <c r="L989" i="5" s="1"/>
  <c r="K990" i="5"/>
  <c r="L990" i="5" s="1"/>
  <c r="K991" i="5"/>
  <c r="L991" i="5" s="1"/>
  <c r="K992" i="5"/>
  <c r="L992" i="5" s="1"/>
  <c r="K993" i="5"/>
  <c r="L993" i="5" s="1"/>
  <c r="K994" i="5"/>
  <c r="L994" i="5" s="1"/>
  <c r="K995" i="5"/>
  <c r="L995" i="5" s="1"/>
  <c r="K996" i="5"/>
  <c r="L996" i="5" s="1"/>
  <c r="K997" i="5"/>
  <c r="L997" i="5" s="1"/>
  <c r="K998" i="5"/>
  <c r="L998" i="5" s="1"/>
  <c r="K999" i="5"/>
  <c r="L999" i="5" s="1"/>
  <c r="K1000" i="5"/>
  <c r="L1000" i="5" s="1"/>
  <c r="K1001" i="5"/>
  <c r="L1001" i="5" s="1"/>
  <c r="K1002" i="5"/>
  <c r="L1002" i="5" s="1"/>
  <c r="K1003" i="5"/>
  <c r="L1003" i="5" s="1"/>
  <c r="K1004" i="5"/>
  <c r="L1004" i="5" s="1"/>
  <c r="K1005" i="5"/>
  <c r="L1005" i="5" s="1"/>
  <c r="K1006" i="5"/>
  <c r="L1006" i="5" s="1"/>
  <c r="K1007" i="5"/>
  <c r="L1007" i="5" s="1"/>
  <c r="K1008" i="5"/>
  <c r="L1008" i="5" s="1"/>
  <c r="K1009" i="5"/>
  <c r="L1009" i="5" s="1"/>
  <c r="K1010" i="5"/>
  <c r="L1010" i="5" s="1"/>
  <c r="K1011" i="5"/>
  <c r="L1011" i="5" s="1"/>
  <c r="K1012" i="5"/>
  <c r="L1012" i="5" s="1"/>
  <c r="K1013" i="5"/>
  <c r="L1013" i="5" s="1"/>
  <c r="K1014" i="5"/>
  <c r="L1014" i="5" s="1"/>
  <c r="K1015" i="5"/>
  <c r="L1015" i="5" s="1"/>
  <c r="K1016" i="5"/>
  <c r="L1016" i="5" s="1"/>
  <c r="K1017" i="5"/>
  <c r="L1017" i="5" s="1"/>
  <c r="K1018" i="5"/>
  <c r="L1018" i="5" s="1"/>
  <c r="K1019" i="5"/>
  <c r="L1019" i="5" s="1"/>
  <c r="K1020" i="5"/>
  <c r="L1020" i="5" s="1"/>
  <c r="K1021" i="5"/>
  <c r="L1021" i="5" s="1"/>
  <c r="K1022" i="5"/>
  <c r="L1022" i="5" s="1"/>
  <c r="K1023" i="5"/>
  <c r="L1023" i="5" s="1"/>
  <c r="K1024" i="5"/>
  <c r="L1024" i="5" s="1"/>
  <c r="K1025" i="5"/>
  <c r="L1025" i="5" s="1"/>
  <c r="K1026" i="5"/>
  <c r="L1026" i="5" s="1"/>
  <c r="K1027" i="5"/>
  <c r="L1027" i="5" s="1"/>
  <c r="K1028" i="5"/>
  <c r="L1028" i="5" s="1"/>
  <c r="K1029" i="5"/>
  <c r="L1029" i="5" s="1"/>
  <c r="K1030" i="5"/>
  <c r="L1030" i="5" s="1"/>
  <c r="K1031" i="5"/>
  <c r="L1031" i="5" s="1"/>
  <c r="K1032" i="5"/>
  <c r="L1032" i="5" s="1"/>
  <c r="K1033" i="5"/>
  <c r="L1033" i="5" s="1"/>
  <c r="K1034" i="5"/>
  <c r="L1034" i="5" s="1"/>
  <c r="K1035" i="5"/>
  <c r="L1035" i="5" s="1"/>
  <c r="K1036" i="5"/>
  <c r="L1036" i="5" s="1"/>
  <c r="K1037" i="5"/>
  <c r="L1037" i="5" s="1"/>
  <c r="K1038" i="5"/>
  <c r="L1038" i="5" s="1"/>
  <c r="K1039" i="5"/>
  <c r="L1039" i="5" s="1"/>
  <c r="K1040" i="5"/>
  <c r="L1040" i="5" s="1"/>
  <c r="K1041" i="5"/>
  <c r="L1041" i="5" s="1"/>
  <c r="K1042" i="5"/>
  <c r="L1042" i="5" s="1"/>
  <c r="K1043" i="5"/>
  <c r="L1043" i="5" s="1"/>
  <c r="K1044" i="5"/>
  <c r="L1044" i="5" s="1"/>
  <c r="K1045" i="5"/>
  <c r="L1045" i="5" s="1"/>
  <c r="K1046" i="5"/>
  <c r="L1046" i="5" s="1"/>
  <c r="K1047" i="5"/>
  <c r="L1047" i="5" s="1"/>
  <c r="K1048" i="5"/>
  <c r="L1048" i="5" s="1"/>
  <c r="K1049" i="5"/>
  <c r="L1049" i="5" s="1"/>
  <c r="K1050" i="5"/>
  <c r="L1050" i="5" s="1"/>
  <c r="K1051" i="5"/>
  <c r="L1051" i="5" s="1"/>
  <c r="K1052" i="5"/>
  <c r="L1052" i="5" s="1"/>
  <c r="K1053" i="5"/>
  <c r="L1053" i="5" s="1"/>
  <c r="K1054" i="5"/>
  <c r="L1054" i="5" s="1"/>
  <c r="K1055" i="5"/>
  <c r="L1055" i="5" s="1"/>
  <c r="K1056" i="5"/>
  <c r="L1056" i="5" s="1"/>
  <c r="K1057" i="5"/>
  <c r="L1057" i="5" s="1"/>
  <c r="K1058" i="5"/>
  <c r="L1058" i="5" s="1"/>
  <c r="K1059" i="5"/>
  <c r="L1059" i="5" s="1"/>
  <c r="K1060" i="5"/>
  <c r="L1060" i="5" s="1"/>
  <c r="K1061" i="5"/>
  <c r="L1061" i="5" s="1"/>
  <c r="K1062" i="5"/>
  <c r="L1062" i="5" s="1"/>
  <c r="K1063" i="5"/>
  <c r="L1063" i="5" s="1"/>
  <c r="K1064" i="5"/>
  <c r="L1064" i="5" s="1"/>
  <c r="K1065" i="5"/>
  <c r="L1065" i="5" s="1"/>
  <c r="K1066" i="5"/>
  <c r="L1066" i="5" s="1"/>
  <c r="K1067" i="5"/>
  <c r="L1067" i="5" s="1"/>
  <c r="K1068" i="5"/>
  <c r="L1068" i="5" s="1"/>
  <c r="K1069" i="5"/>
  <c r="L1069" i="5" s="1"/>
  <c r="K1070" i="5"/>
  <c r="L1070" i="5" s="1"/>
  <c r="K1071" i="5"/>
  <c r="L1071" i="5" s="1"/>
  <c r="K1072" i="5"/>
  <c r="L1072" i="5" s="1"/>
  <c r="K1073" i="5"/>
  <c r="L1073" i="5" s="1"/>
  <c r="K1074" i="5"/>
  <c r="L1074" i="5" s="1"/>
  <c r="K1075" i="5"/>
  <c r="L1075" i="5" s="1"/>
  <c r="K1076" i="5"/>
  <c r="L1076" i="5" s="1"/>
  <c r="K1077" i="5"/>
  <c r="L1077" i="5" s="1"/>
  <c r="K1078" i="5"/>
  <c r="L1078" i="5" s="1"/>
  <c r="K1079" i="5"/>
  <c r="L1079" i="5" s="1"/>
  <c r="K1080" i="5"/>
  <c r="L1080" i="5" s="1"/>
  <c r="K1081" i="5"/>
  <c r="L1081" i="5" s="1"/>
  <c r="K1082" i="5"/>
  <c r="L1082" i="5" s="1"/>
  <c r="K1083" i="5"/>
  <c r="L1083" i="5" s="1"/>
  <c r="K1084" i="5"/>
  <c r="L1084" i="5" s="1"/>
  <c r="K1085" i="5"/>
  <c r="L1085" i="5" s="1"/>
  <c r="K1086" i="5"/>
  <c r="L1086" i="5" s="1"/>
  <c r="K1087" i="5"/>
  <c r="L1087" i="5" s="1"/>
  <c r="K1088" i="5"/>
  <c r="L1088" i="5" s="1"/>
  <c r="K1089" i="5"/>
  <c r="L1089" i="5" s="1"/>
  <c r="K1090" i="5"/>
  <c r="L1090" i="5" s="1"/>
  <c r="K1091" i="5"/>
  <c r="L1091" i="5" s="1"/>
  <c r="K1092" i="5"/>
  <c r="L1092" i="5" s="1"/>
  <c r="K1093" i="5"/>
  <c r="L1093" i="5" s="1"/>
  <c r="K1094" i="5"/>
  <c r="L1094" i="5" s="1"/>
  <c r="K1095" i="5"/>
  <c r="L1095" i="5" s="1"/>
  <c r="K1096" i="5"/>
  <c r="L1096" i="5" s="1"/>
  <c r="K1097" i="5"/>
  <c r="L1097" i="5" s="1"/>
  <c r="K1098" i="5"/>
  <c r="L1098" i="5" s="1"/>
  <c r="K1099" i="5"/>
  <c r="L1099" i="5" s="1"/>
  <c r="K1100" i="5"/>
  <c r="L1100" i="5" s="1"/>
  <c r="K1101" i="5"/>
  <c r="L1101" i="5" s="1"/>
  <c r="K1102" i="5"/>
  <c r="L1102" i="5" s="1"/>
  <c r="K1103" i="5"/>
  <c r="L1103" i="5" s="1"/>
  <c r="K1104" i="5"/>
  <c r="L1104" i="5" s="1"/>
  <c r="K1105" i="5"/>
  <c r="L1105" i="5" s="1"/>
  <c r="K1106" i="5"/>
  <c r="L1106" i="5" s="1"/>
  <c r="K1107" i="5"/>
  <c r="L1107" i="5" s="1"/>
  <c r="K1108" i="5"/>
  <c r="L1108" i="5" s="1"/>
  <c r="K1109" i="5"/>
  <c r="L1109" i="5" s="1"/>
  <c r="K1110" i="5"/>
  <c r="L1110" i="5" s="1"/>
  <c r="K1111" i="5"/>
  <c r="L1111" i="5" s="1"/>
  <c r="K1112" i="5"/>
  <c r="L1112" i="5" s="1"/>
  <c r="K1113" i="5"/>
  <c r="L1113" i="5" s="1"/>
  <c r="K1114" i="5"/>
  <c r="L1114" i="5" s="1"/>
  <c r="K1115" i="5"/>
  <c r="L1115" i="5" s="1"/>
  <c r="K1116" i="5"/>
  <c r="L1116" i="5" s="1"/>
  <c r="K1117" i="5"/>
  <c r="L1117" i="5" s="1"/>
  <c r="K1118" i="5"/>
  <c r="L1118" i="5" s="1"/>
  <c r="K1119" i="5"/>
  <c r="L1119" i="5" s="1"/>
  <c r="K1120" i="5"/>
  <c r="L1120" i="5" s="1"/>
  <c r="K1121" i="5"/>
  <c r="L1121" i="5" s="1"/>
  <c r="K1122" i="5"/>
  <c r="L1122" i="5" s="1"/>
  <c r="K1123" i="5"/>
  <c r="L1123" i="5" s="1"/>
  <c r="K1124" i="5"/>
  <c r="L1124" i="5" s="1"/>
  <c r="K1125" i="5"/>
  <c r="L1125" i="5" s="1"/>
  <c r="K1126" i="5"/>
  <c r="L1126" i="5" s="1"/>
  <c r="K1127" i="5"/>
  <c r="L1127" i="5" s="1"/>
  <c r="K1128" i="5"/>
  <c r="L1128" i="5" s="1"/>
  <c r="K1129" i="5"/>
  <c r="L1129" i="5" s="1"/>
  <c r="K1130" i="5"/>
  <c r="L1130" i="5" s="1"/>
  <c r="K1131" i="5"/>
  <c r="L1131" i="5" s="1"/>
  <c r="K1132" i="5"/>
  <c r="L1132" i="5" s="1"/>
  <c r="K1133" i="5"/>
  <c r="L1133" i="5" s="1"/>
  <c r="K1134" i="5"/>
  <c r="L1134" i="5" s="1"/>
  <c r="K1135" i="5"/>
  <c r="L1135" i="5" s="1"/>
  <c r="K1136" i="5"/>
  <c r="L1136" i="5" s="1"/>
  <c r="K1137" i="5"/>
  <c r="L1137" i="5" s="1"/>
  <c r="K1138" i="5"/>
  <c r="L1138" i="5" s="1"/>
  <c r="K1139" i="5"/>
  <c r="L1139" i="5" s="1"/>
  <c r="K1140" i="5"/>
  <c r="L1140" i="5" s="1"/>
  <c r="K1141" i="5"/>
  <c r="L1141" i="5" s="1"/>
  <c r="K1142" i="5"/>
  <c r="L1142" i="5" s="1"/>
  <c r="K1143" i="5"/>
  <c r="L1143" i="5" s="1"/>
  <c r="K1144" i="5"/>
  <c r="L1144" i="5" s="1"/>
  <c r="K1145" i="5"/>
  <c r="L1145" i="5" s="1"/>
  <c r="K1146" i="5"/>
  <c r="L1146" i="5" s="1"/>
  <c r="K1147" i="5"/>
  <c r="L1147" i="5" s="1"/>
  <c r="K1148" i="5"/>
  <c r="L1148" i="5" s="1"/>
  <c r="K1149" i="5"/>
  <c r="L1149" i="5" s="1"/>
  <c r="K1150" i="5"/>
  <c r="L1150" i="5" s="1"/>
  <c r="K1151" i="5"/>
  <c r="L1151" i="5" s="1"/>
  <c r="K1152" i="5"/>
  <c r="L1152" i="5" s="1"/>
  <c r="K1153" i="5"/>
  <c r="L1153" i="5" s="1"/>
  <c r="K1154" i="5"/>
  <c r="L1154" i="5" s="1"/>
  <c r="K1155" i="5"/>
  <c r="L1155" i="5" s="1"/>
  <c r="K1156" i="5"/>
  <c r="L1156" i="5" s="1"/>
  <c r="K1157" i="5"/>
  <c r="L1157" i="5" s="1"/>
  <c r="K1158" i="5"/>
  <c r="L1158" i="5" s="1"/>
  <c r="K1159" i="5"/>
  <c r="L1159" i="5" s="1"/>
  <c r="K1160" i="5"/>
  <c r="L1160" i="5" s="1"/>
  <c r="K1161" i="5"/>
  <c r="L1161" i="5" s="1"/>
  <c r="K1162" i="5"/>
  <c r="L1162" i="5" s="1"/>
  <c r="K1163" i="5"/>
  <c r="L1163" i="5" s="1"/>
  <c r="K1164" i="5"/>
  <c r="L1164" i="5" s="1"/>
  <c r="K1165" i="5"/>
  <c r="L1165" i="5" s="1"/>
  <c r="K1166" i="5"/>
  <c r="L1166" i="5" s="1"/>
  <c r="K1167" i="5"/>
  <c r="L1167" i="5" s="1"/>
  <c r="K1168" i="5"/>
  <c r="L1168" i="5" s="1"/>
  <c r="K1169" i="5"/>
  <c r="L1169" i="5" s="1"/>
  <c r="K1170" i="5"/>
  <c r="L1170" i="5" s="1"/>
  <c r="K1171" i="5"/>
  <c r="L1171" i="5" s="1"/>
  <c r="K1172" i="5"/>
  <c r="L1172" i="5" s="1"/>
  <c r="K1173" i="5"/>
  <c r="L1173" i="5" s="1"/>
  <c r="K1174" i="5"/>
  <c r="L1174" i="5" s="1"/>
  <c r="K1175" i="5"/>
  <c r="L1175" i="5" s="1"/>
  <c r="K1176" i="5"/>
  <c r="L1176" i="5" s="1"/>
  <c r="K1177" i="5"/>
  <c r="L1177" i="5" s="1"/>
  <c r="K1178" i="5"/>
  <c r="L1178" i="5" s="1"/>
  <c r="K1179" i="5"/>
  <c r="L1179" i="5" s="1"/>
  <c r="K1180" i="5"/>
  <c r="L1180" i="5" s="1"/>
  <c r="K1181" i="5"/>
  <c r="L1181" i="5" s="1"/>
  <c r="K1182" i="5"/>
  <c r="L1182" i="5" s="1"/>
  <c r="K1183" i="5"/>
  <c r="L1183" i="5" s="1"/>
  <c r="K1184" i="5"/>
  <c r="L1184" i="5" s="1"/>
  <c r="K1185" i="5"/>
  <c r="L1185" i="5" s="1"/>
  <c r="K1186" i="5"/>
  <c r="L1186" i="5" s="1"/>
  <c r="K1187" i="5"/>
  <c r="L1187" i="5" s="1"/>
  <c r="K1188" i="5"/>
  <c r="L1188" i="5" s="1"/>
  <c r="K1189" i="5"/>
  <c r="L1189" i="5" s="1"/>
  <c r="K1190" i="5"/>
  <c r="L1190" i="5" s="1"/>
  <c r="K1191" i="5"/>
  <c r="L1191" i="5" s="1"/>
  <c r="K1192" i="5"/>
  <c r="L1192" i="5" s="1"/>
  <c r="K1193" i="5"/>
  <c r="L1193" i="5" s="1"/>
  <c r="K1194" i="5"/>
  <c r="L1194" i="5" s="1"/>
  <c r="K1195" i="5"/>
  <c r="L1195" i="5" s="1"/>
  <c r="K1196" i="5"/>
  <c r="L1196" i="5" s="1"/>
  <c r="K1197" i="5"/>
  <c r="L1197" i="5" s="1"/>
  <c r="K1198" i="5"/>
  <c r="L1198" i="5" s="1"/>
  <c r="K1199" i="5"/>
  <c r="L1199" i="5" s="1"/>
  <c r="K1200" i="5"/>
  <c r="L1200" i="5" s="1"/>
  <c r="K1201" i="5"/>
  <c r="L1201" i="5" s="1"/>
  <c r="K1202" i="5"/>
  <c r="L1202" i="5" s="1"/>
  <c r="K1203" i="5"/>
  <c r="L1203" i="5" s="1"/>
  <c r="K1204" i="5"/>
  <c r="L1204" i="5" s="1"/>
  <c r="K1205" i="5"/>
  <c r="L1205" i="5" s="1"/>
  <c r="K1206" i="5"/>
  <c r="L1206" i="5" s="1"/>
  <c r="K1207" i="5"/>
  <c r="L1207" i="5" s="1"/>
  <c r="K1208" i="5"/>
  <c r="L1208" i="5" s="1"/>
  <c r="K1209" i="5"/>
  <c r="L1209" i="5" s="1"/>
  <c r="K1210" i="5"/>
  <c r="L1210" i="5" s="1"/>
  <c r="K1211" i="5"/>
  <c r="L1211" i="5" s="1"/>
  <c r="K1212" i="5"/>
  <c r="L1212" i="5" s="1"/>
  <c r="K1213" i="5"/>
  <c r="L1213" i="5" s="1"/>
  <c r="K1214" i="5"/>
  <c r="L1214" i="5" s="1"/>
  <c r="K1215" i="5"/>
  <c r="L1215" i="5" s="1"/>
  <c r="K1216" i="5"/>
  <c r="L1216" i="5" s="1"/>
  <c r="K1217" i="5"/>
  <c r="L1217" i="5" s="1"/>
  <c r="K1218" i="5"/>
  <c r="L1218" i="5" s="1"/>
  <c r="K1219" i="5"/>
  <c r="L1219" i="5" s="1"/>
  <c r="K1220" i="5"/>
  <c r="L1220" i="5" s="1"/>
  <c r="K1221" i="5"/>
  <c r="L1221" i="5" s="1"/>
  <c r="K1222" i="5"/>
  <c r="L1222" i="5" s="1"/>
  <c r="K1223" i="5"/>
  <c r="L1223" i="5" s="1"/>
  <c r="K1224" i="5"/>
  <c r="L1224" i="5" s="1"/>
  <c r="K1225" i="5"/>
  <c r="L1225" i="5" s="1"/>
  <c r="K1226" i="5"/>
  <c r="L1226" i="5" s="1"/>
  <c r="K1227" i="5"/>
  <c r="L1227" i="5" s="1"/>
  <c r="K1228" i="5"/>
  <c r="L1228" i="5" s="1"/>
  <c r="K1229" i="5"/>
  <c r="L1229" i="5" s="1"/>
  <c r="K1230" i="5"/>
  <c r="L1230" i="5" s="1"/>
  <c r="K1231" i="5"/>
  <c r="L1231" i="5" s="1"/>
  <c r="K1232" i="5"/>
  <c r="L1232" i="5" s="1"/>
  <c r="K1233" i="5"/>
  <c r="L1233" i="5" s="1"/>
  <c r="K1234" i="5"/>
  <c r="L1234" i="5" s="1"/>
  <c r="K1235" i="5"/>
  <c r="L1235" i="5" s="1"/>
  <c r="K1236" i="5"/>
  <c r="L1236" i="5" s="1"/>
  <c r="K1237" i="5"/>
  <c r="L1237" i="5" s="1"/>
  <c r="K1238" i="5"/>
  <c r="L1238" i="5" s="1"/>
  <c r="K1239" i="5"/>
  <c r="L1239" i="5" s="1"/>
  <c r="K1240" i="5"/>
  <c r="L1240" i="5" s="1"/>
  <c r="K1241" i="5"/>
  <c r="L1241" i="5" s="1"/>
  <c r="K1242" i="5"/>
  <c r="L1242" i="5" s="1"/>
  <c r="K1243" i="5"/>
  <c r="L1243" i="5" s="1"/>
  <c r="K1244" i="5"/>
  <c r="L1244" i="5" s="1"/>
  <c r="K1245" i="5"/>
  <c r="L1245" i="5" s="1"/>
  <c r="K1246" i="5"/>
  <c r="L1246" i="5" s="1"/>
  <c r="K1247" i="5"/>
  <c r="L1247" i="5" s="1"/>
  <c r="K1248" i="5"/>
  <c r="L1248" i="5" s="1"/>
  <c r="K1249" i="5"/>
  <c r="L1249" i="5" s="1"/>
  <c r="K1250" i="5"/>
  <c r="L1250" i="5" s="1"/>
  <c r="K1251" i="5"/>
  <c r="L1251" i="5" s="1"/>
  <c r="K1252" i="5"/>
  <c r="L1252" i="5" s="1"/>
  <c r="K1253" i="5"/>
  <c r="L1253" i="5" s="1"/>
  <c r="K1254" i="5"/>
  <c r="L1254" i="5" s="1"/>
  <c r="K1255" i="5"/>
  <c r="L1255" i="5" s="1"/>
  <c r="K1256" i="5"/>
  <c r="L1256" i="5" s="1"/>
  <c r="K1257" i="5"/>
  <c r="L1257" i="5" s="1"/>
  <c r="K1258" i="5"/>
  <c r="L1258" i="5" s="1"/>
  <c r="K1259" i="5"/>
  <c r="L1259" i="5" s="1"/>
  <c r="K1260" i="5"/>
  <c r="L1260" i="5" s="1"/>
  <c r="K1261" i="5"/>
  <c r="L1261" i="5" s="1"/>
  <c r="K1262" i="5"/>
  <c r="L1262" i="5" s="1"/>
  <c r="K1263" i="5"/>
  <c r="L1263" i="5" s="1"/>
  <c r="K1264" i="5"/>
  <c r="L1264" i="5" s="1"/>
  <c r="K1265" i="5"/>
  <c r="L1265" i="5" s="1"/>
  <c r="K1266" i="5"/>
  <c r="L1266" i="5" s="1"/>
  <c r="K1267" i="5"/>
  <c r="L1267" i="5" s="1"/>
  <c r="K1268" i="5"/>
  <c r="L1268" i="5" s="1"/>
  <c r="K1269" i="5"/>
  <c r="L1269" i="5" s="1"/>
  <c r="K1270" i="5"/>
  <c r="L1270" i="5" s="1"/>
  <c r="K1271" i="5"/>
  <c r="L1271" i="5" s="1"/>
  <c r="K1272" i="5"/>
  <c r="L1272" i="5" s="1"/>
  <c r="K1273" i="5"/>
  <c r="L1273" i="5" s="1"/>
  <c r="K1274" i="5"/>
  <c r="L1274" i="5" s="1"/>
  <c r="K1275" i="5"/>
  <c r="L1275" i="5" s="1"/>
  <c r="K1276" i="5"/>
  <c r="L1276" i="5" s="1"/>
  <c r="K1277" i="5"/>
  <c r="L1277" i="5" s="1"/>
  <c r="K1278" i="5"/>
  <c r="L1278" i="5" s="1"/>
  <c r="K1279" i="5"/>
  <c r="L1279" i="5" s="1"/>
  <c r="K1280" i="5"/>
  <c r="L1280" i="5" s="1"/>
  <c r="K1281" i="5"/>
  <c r="L1281" i="5" s="1"/>
  <c r="K1282" i="5"/>
  <c r="L1282" i="5" s="1"/>
  <c r="K1283" i="5"/>
  <c r="L1283" i="5" s="1"/>
  <c r="K1284" i="5"/>
  <c r="L1284" i="5" s="1"/>
  <c r="K1285" i="5"/>
  <c r="L1285" i="5" s="1"/>
  <c r="K1286" i="5"/>
  <c r="L1286" i="5" s="1"/>
  <c r="K1287" i="5"/>
  <c r="L1287" i="5" s="1"/>
  <c r="K1288" i="5"/>
  <c r="L1288" i="5" s="1"/>
  <c r="K1289" i="5"/>
  <c r="L1289" i="5" s="1"/>
  <c r="K1290" i="5"/>
  <c r="L1290" i="5" s="1"/>
  <c r="K1291" i="5"/>
  <c r="L1291" i="5" s="1"/>
  <c r="K1292" i="5"/>
  <c r="L1292" i="5" s="1"/>
  <c r="K1293" i="5"/>
  <c r="L1293" i="5" s="1"/>
  <c r="K1294" i="5"/>
  <c r="L1294" i="5" s="1"/>
  <c r="K1295" i="5"/>
  <c r="L1295" i="5" s="1"/>
  <c r="K1296" i="5"/>
  <c r="L1296" i="5" s="1"/>
  <c r="K1297" i="5"/>
  <c r="L1297" i="5" s="1"/>
  <c r="K1298" i="5"/>
  <c r="L1298" i="5" s="1"/>
  <c r="K1299" i="5"/>
  <c r="L1299" i="5" s="1"/>
  <c r="K1300" i="5"/>
  <c r="L1300" i="5" s="1"/>
  <c r="K1301" i="5"/>
  <c r="L1301" i="5" s="1"/>
  <c r="K1302" i="5"/>
  <c r="L1302" i="5" s="1"/>
  <c r="K1303" i="5"/>
  <c r="L1303" i="5" s="1"/>
  <c r="K1304" i="5"/>
  <c r="L1304" i="5" s="1"/>
  <c r="K1305" i="5"/>
  <c r="L1305" i="5" s="1"/>
  <c r="K5" i="5"/>
  <c r="L5" i="5" s="1"/>
  <c r="G950" i="5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7" i="5"/>
  <c r="G167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186" i="5"/>
  <c r="G186" i="5" s="1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F206" i="5"/>
  <c r="G206" i="5" s="1"/>
  <c r="F207" i="5"/>
  <c r="G207" i="5" s="1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G223" i="5" s="1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G236" i="5" s="1"/>
  <c r="F237" i="5"/>
  <c r="G237" i="5" s="1"/>
  <c r="F238" i="5"/>
  <c r="G238" i="5" s="1"/>
  <c r="F239" i="5"/>
  <c r="G239" i="5" s="1"/>
  <c r="F240" i="5"/>
  <c r="G240" i="5" s="1"/>
  <c r="F241" i="5"/>
  <c r="G241" i="5" s="1"/>
  <c r="F242" i="5"/>
  <c r="G242" i="5" s="1"/>
  <c r="F243" i="5"/>
  <c r="G243" i="5" s="1"/>
  <c r="F244" i="5"/>
  <c r="G244" i="5" s="1"/>
  <c r="F245" i="5"/>
  <c r="G245" i="5" s="1"/>
  <c r="F246" i="5"/>
  <c r="G246" i="5" s="1"/>
  <c r="F247" i="5"/>
  <c r="G247" i="5" s="1"/>
  <c r="F248" i="5"/>
  <c r="G248" i="5" s="1"/>
  <c r="F249" i="5"/>
  <c r="G249" i="5" s="1"/>
  <c r="F250" i="5"/>
  <c r="G250" i="5" s="1"/>
  <c r="F251" i="5"/>
  <c r="G251" i="5" s="1"/>
  <c r="F252" i="5"/>
  <c r="G252" i="5" s="1"/>
  <c r="F253" i="5"/>
  <c r="G253" i="5" s="1"/>
  <c r="F254" i="5"/>
  <c r="G254" i="5" s="1"/>
  <c r="F255" i="5"/>
  <c r="G255" i="5" s="1"/>
  <c r="F256" i="5"/>
  <c r="G256" i="5" s="1"/>
  <c r="F257" i="5"/>
  <c r="G257" i="5" s="1"/>
  <c r="F258" i="5"/>
  <c r="G258" i="5" s="1"/>
  <c r="F259" i="5"/>
  <c r="G259" i="5" s="1"/>
  <c r="F260" i="5"/>
  <c r="G260" i="5" s="1"/>
  <c r="F261" i="5"/>
  <c r="G261" i="5" s="1"/>
  <c r="F262" i="5"/>
  <c r="G262" i="5" s="1"/>
  <c r="F263" i="5"/>
  <c r="G263" i="5" s="1"/>
  <c r="F264" i="5"/>
  <c r="G264" i="5" s="1"/>
  <c r="F265" i="5"/>
  <c r="G265" i="5" s="1"/>
  <c r="F266" i="5"/>
  <c r="G266" i="5" s="1"/>
  <c r="F267" i="5"/>
  <c r="G267" i="5" s="1"/>
  <c r="F268" i="5"/>
  <c r="G268" i="5" s="1"/>
  <c r="F269" i="5"/>
  <c r="G269" i="5" s="1"/>
  <c r="F270" i="5"/>
  <c r="G270" i="5" s="1"/>
  <c r="F271" i="5"/>
  <c r="G271" i="5" s="1"/>
  <c r="F272" i="5"/>
  <c r="G272" i="5" s="1"/>
  <c r="F273" i="5"/>
  <c r="G273" i="5" s="1"/>
  <c r="F274" i="5"/>
  <c r="G274" i="5" s="1"/>
  <c r="F275" i="5"/>
  <c r="G275" i="5" s="1"/>
  <c r="F276" i="5"/>
  <c r="G276" i="5" s="1"/>
  <c r="F277" i="5"/>
  <c r="G277" i="5" s="1"/>
  <c r="F278" i="5"/>
  <c r="G278" i="5" s="1"/>
  <c r="F279" i="5"/>
  <c r="G279" i="5" s="1"/>
  <c r="F280" i="5"/>
  <c r="G280" i="5" s="1"/>
  <c r="F281" i="5"/>
  <c r="G281" i="5" s="1"/>
  <c r="F282" i="5"/>
  <c r="G282" i="5" s="1"/>
  <c r="F283" i="5"/>
  <c r="G283" i="5" s="1"/>
  <c r="F284" i="5"/>
  <c r="G284" i="5" s="1"/>
  <c r="F285" i="5"/>
  <c r="G285" i="5" s="1"/>
  <c r="F286" i="5"/>
  <c r="G286" i="5" s="1"/>
  <c r="F287" i="5"/>
  <c r="G287" i="5" s="1"/>
  <c r="F288" i="5"/>
  <c r="G288" i="5" s="1"/>
  <c r="F289" i="5"/>
  <c r="G289" i="5" s="1"/>
  <c r="F290" i="5"/>
  <c r="G290" i="5" s="1"/>
  <c r="F291" i="5"/>
  <c r="G291" i="5" s="1"/>
  <c r="F292" i="5"/>
  <c r="G292" i="5" s="1"/>
  <c r="F293" i="5"/>
  <c r="G293" i="5" s="1"/>
  <c r="F294" i="5"/>
  <c r="G294" i="5" s="1"/>
  <c r="F295" i="5"/>
  <c r="G295" i="5" s="1"/>
  <c r="F296" i="5"/>
  <c r="G296" i="5" s="1"/>
  <c r="F297" i="5"/>
  <c r="G297" i="5" s="1"/>
  <c r="F298" i="5"/>
  <c r="G298" i="5" s="1"/>
  <c r="F299" i="5"/>
  <c r="G299" i="5" s="1"/>
  <c r="F300" i="5"/>
  <c r="G300" i="5" s="1"/>
  <c r="F301" i="5"/>
  <c r="G301" i="5" s="1"/>
  <c r="F302" i="5"/>
  <c r="G302" i="5" s="1"/>
  <c r="F303" i="5"/>
  <c r="G303" i="5" s="1"/>
  <c r="F304" i="5"/>
  <c r="G304" i="5" s="1"/>
  <c r="F305" i="5"/>
  <c r="G305" i="5" s="1"/>
  <c r="F306" i="5"/>
  <c r="G306" i="5" s="1"/>
  <c r="F307" i="5"/>
  <c r="G307" i="5" s="1"/>
  <c r="F308" i="5"/>
  <c r="G308" i="5" s="1"/>
  <c r="F309" i="5"/>
  <c r="G309" i="5" s="1"/>
  <c r="F310" i="5"/>
  <c r="G310" i="5" s="1"/>
  <c r="F311" i="5"/>
  <c r="G311" i="5" s="1"/>
  <c r="F312" i="5"/>
  <c r="G312" i="5" s="1"/>
  <c r="F313" i="5"/>
  <c r="G313" i="5" s="1"/>
  <c r="F314" i="5"/>
  <c r="G314" i="5" s="1"/>
  <c r="F315" i="5"/>
  <c r="G315" i="5" s="1"/>
  <c r="F316" i="5"/>
  <c r="G316" i="5" s="1"/>
  <c r="F317" i="5"/>
  <c r="G317" i="5" s="1"/>
  <c r="F318" i="5"/>
  <c r="G318" i="5" s="1"/>
  <c r="F319" i="5"/>
  <c r="G319" i="5" s="1"/>
  <c r="F320" i="5"/>
  <c r="G320" i="5" s="1"/>
  <c r="F321" i="5"/>
  <c r="G321" i="5" s="1"/>
  <c r="F322" i="5"/>
  <c r="G322" i="5" s="1"/>
  <c r="F323" i="5"/>
  <c r="G323" i="5" s="1"/>
  <c r="F324" i="5"/>
  <c r="G324" i="5" s="1"/>
  <c r="F325" i="5"/>
  <c r="G325" i="5" s="1"/>
  <c r="F326" i="5"/>
  <c r="G326" i="5" s="1"/>
  <c r="F327" i="5"/>
  <c r="G327" i="5" s="1"/>
  <c r="F328" i="5"/>
  <c r="G328" i="5" s="1"/>
  <c r="F329" i="5"/>
  <c r="G329" i="5" s="1"/>
  <c r="F330" i="5"/>
  <c r="G330" i="5" s="1"/>
  <c r="F331" i="5"/>
  <c r="G331" i="5" s="1"/>
  <c r="F332" i="5"/>
  <c r="G332" i="5" s="1"/>
  <c r="F333" i="5"/>
  <c r="G333" i="5" s="1"/>
  <c r="F334" i="5"/>
  <c r="G334" i="5" s="1"/>
  <c r="F335" i="5"/>
  <c r="G335" i="5" s="1"/>
  <c r="F336" i="5"/>
  <c r="G336" i="5" s="1"/>
  <c r="F337" i="5"/>
  <c r="G337" i="5" s="1"/>
  <c r="F338" i="5"/>
  <c r="G338" i="5" s="1"/>
  <c r="F339" i="5"/>
  <c r="G339" i="5" s="1"/>
  <c r="F340" i="5"/>
  <c r="G340" i="5" s="1"/>
  <c r="F341" i="5"/>
  <c r="G341" i="5" s="1"/>
  <c r="F342" i="5"/>
  <c r="G342" i="5" s="1"/>
  <c r="F343" i="5"/>
  <c r="G343" i="5" s="1"/>
  <c r="F344" i="5"/>
  <c r="G344" i="5" s="1"/>
  <c r="F345" i="5"/>
  <c r="G345" i="5" s="1"/>
  <c r="F346" i="5"/>
  <c r="G346" i="5" s="1"/>
  <c r="F347" i="5"/>
  <c r="G347" i="5" s="1"/>
  <c r="F348" i="5"/>
  <c r="G348" i="5" s="1"/>
  <c r="F349" i="5"/>
  <c r="G349" i="5" s="1"/>
  <c r="F350" i="5"/>
  <c r="G350" i="5" s="1"/>
  <c r="F351" i="5"/>
  <c r="G351" i="5" s="1"/>
  <c r="F352" i="5"/>
  <c r="G352" i="5" s="1"/>
  <c r="F353" i="5"/>
  <c r="G353" i="5" s="1"/>
  <c r="F354" i="5"/>
  <c r="G354" i="5" s="1"/>
  <c r="F355" i="5"/>
  <c r="G355" i="5" s="1"/>
  <c r="F356" i="5"/>
  <c r="G356" i="5" s="1"/>
  <c r="F357" i="5"/>
  <c r="G357" i="5" s="1"/>
  <c r="F358" i="5"/>
  <c r="G358" i="5" s="1"/>
  <c r="F359" i="5"/>
  <c r="G359" i="5" s="1"/>
  <c r="F360" i="5"/>
  <c r="G360" i="5" s="1"/>
  <c r="F361" i="5"/>
  <c r="G361" i="5" s="1"/>
  <c r="F362" i="5"/>
  <c r="G362" i="5" s="1"/>
  <c r="F363" i="5"/>
  <c r="G363" i="5" s="1"/>
  <c r="F364" i="5"/>
  <c r="G364" i="5" s="1"/>
  <c r="F365" i="5"/>
  <c r="G365" i="5" s="1"/>
  <c r="F366" i="5"/>
  <c r="G366" i="5" s="1"/>
  <c r="F367" i="5"/>
  <c r="G367" i="5" s="1"/>
  <c r="F368" i="5"/>
  <c r="G368" i="5" s="1"/>
  <c r="F369" i="5"/>
  <c r="G369" i="5" s="1"/>
  <c r="F370" i="5"/>
  <c r="G370" i="5" s="1"/>
  <c r="F371" i="5"/>
  <c r="G371" i="5" s="1"/>
  <c r="F372" i="5"/>
  <c r="G372" i="5" s="1"/>
  <c r="F373" i="5"/>
  <c r="G373" i="5" s="1"/>
  <c r="F374" i="5"/>
  <c r="G374" i="5" s="1"/>
  <c r="F375" i="5"/>
  <c r="G375" i="5" s="1"/>
  <c r="F376" i="5"/>
  <c r="G376" i="5" s="1"/>
  <c r="F377" i="5"/>
  <c r="G377" i="5" s="1"/>
  <c r="F378" i="5"/>
  <c r="G378" i="5" s="1"/>
  <c r="F379" i="5"/>
  <c r="G379" i="5" s="1"/>
  <c r="F380" i="5"/>
  <c r="G380" i="5" s="1"/>
  <c r="F381" i="5"/>
  <c r="G381" i="5" s="1"/>
  <c r="F382" i="5"/>
  <c r="G382" i="5" s="1"/>
  <c r="F383" i="5"/>
  <c r="G383" i="5" s="1"/>
  <c r="F384" i="5"/>
  <c r="G384" i="5" s="1"/>
  <c r="F385" i="5"/>
  <c r="G385" i="5" s="1"/>
  <c r="F386" i="5"/>
  <c r="G386" i="5" s="1"/>
  <c r="F387" i="5"/>
  <c r="G387" i="5" s="1"/>
  <c r="F388" i="5"/>
  <c r="G388" i="5" s="1"/>
  <c r="F389" i="5"/>
  <c r="G389" i="5" s="1"/>
  <c r="F390" i="5"/>
  <c r="G390" i="5" s="1"/>
  <c r="F391" i="5"/>
  <c r="G391" i="5" s="1"/>
  <c r="F392" i="5"/>
  <c r="G392" i="5" s="1"/>
  <c r="F393" i="5"/>
  <c r="G393" i="5" s="1"/>
  <c r="F394" i="5"/>
  <c r="G394" i="5" s="1"/>
  <c r="F395" i="5"/>
  <c r="G395" i="5" s="1"/>
  <c r="F396" i="5"/>
  <c r="G396" i="5" s="1"/>
  <c r="F397" i="5"/>
  <c r="G397" i="5" s="1"/>
  <c r="F398" i="5"/>
  <c r="G398" i="5" s="1"/>
  <c r="F399" i="5"/>
  <c r="G399" i="5" s="1"/>
  <c r="F400" i="5"/>
  <c r="G400" i="5" s="1"/>
  <c r="F401" i="5"/>
  <c r="G401" i="5" s="1"/>
  <c r="F402" i="5"/>
  <c r="G402" i="5" s="1"/>
  <c r="F403" i="5"/>
  <c r="G403" i="5" s="1"/>
  <c r="F404" i="5"/>
  <c r="G404" i="5" s="1"/>
  <c r="F405" i="5"/>
  <c r="G405" i="5" s="1"/>
  <c r="F406" i="5"/>
  <c r="G406" i="5" s="1"/>
  <c r="F407" i="5"/>
  <c r="G407" i="5" s="1"/>
  <c r="F408" i="5"/>
  <c r="G408" i="5" s="1"/>
  <c r="F409" i="5"/>
  <c r="G409" i="5" s="1"/>
  <c r="F410" i="5"/>
  <c r="G410" i="5" s="1"/>
  <c r="F411" i="5"/>
  <c r="G411" i="5" s="1"/>
  <c r="F412" i="5"/>
  <c r="G412" i="5" s="1"/>
  <c r="F413" i="5"/>
  <c r="G413" i="5" s="1"/>
  <c r="F414" i="5"/>
  <c r="G414" i="5" s="1"/>
  <c r="F415" i="5"/>
  <c r="G415" i="5" s="1"/>
  <c r="F416" i="5"/>
  <c r="G416" i="5" s="1"/>
  <c r="F417" i="5"/>
  <c r="G417" i="5" s="1"/>
  <c r="F418" i="5"/>
  <c r="G418" i="5" s="1"/>
  <c r="F419" i="5"/>
  <c r="G419" i="5" s="1"/>
  <c r="F420" i="5"/>
  <c r="G420" i="5" s="1"/>
  <c r="F421" i="5"/>
  <c r="G421" i="5" s="1"/>
  <c r="F422" i="5"/>
  <c r="G422" i="5" s="1"/>
  <c r="F423" i="5"/>
  <c r="G423" i="5" s="1"/>
  <c r="F424" i="5"/>
  <c r="G424" i="5" s="1"/>
  <c r="F425" i="5"/>
  <c r="G425" i="5" s="1"/>
  <c r="F426" i="5"/>
  <c r="G426" i="5" s="1"/>
  <c r="F427" i="5"/>
  <c r="G427" i="5" s="1"/>
  <c r="F428" i="5"/>
  <c r="G428" i="5" s="1"/>
  <c r="F429" i="5"/>
  <c r="G429" i="5" s="1"/>
  <c r="F430" i="5"/>
  <c r="G430" i="5" s="1"/>
  <c r="F431" i="5"/>
  <c r="G431" i="5" s="1"/>
  <c r="F432" i="5"/>
  <c r="G432" i="5" s="1"/>
  <c r="F433" i="5"/>
  <c r="G433" i="5" s="1"/>
  <c r="F434" i="5"/>
  <c r="G434" i="5" s="1"/>
  <c r="F435" i="5"/>
  <c r="G435" i="5" s="1"/>
  <c r="F436" i="5"/>
  <c r="G436" i="5" s="1"/>
  <c r="F437" i="5"/>
  <c r="G437" i="5" s="1"/>
  <c r="F438" i="5"/>
  <c r="G438" i="5" s="1"/>
  <c r="F439" i="5"/>
  <c r="G439" i="5" s="1"/>
  <c r="F440" i="5"/>
  <c r="G440" i="5" s="1"/>
  <c r="F441" i="5"/>
  <c r="G441" i="5" s="1"/>
  <c r="F442" i="5"/>
  <c r="G442" i="5" s="1"/>
  <c r="F443" i="5"/>
  <c r="G443" i="5" s="1"/>
  <c r="F444" i="5"/>
  <c r="G444" i="5" s="1"/>
  <c r="F445" i="5"/>
  <c r="G445" i="5" s="1"/>
  <c r="F446" i="5"/>
  <c r="G446" i="5" s="1"/>
  <c r="F447" i="5"/>
  <c r="G447" i="5" s="1"/>
  <c r="F448" i="5"/>
  <c r="G448" i="5" s="1"/>
  <c r="F449" i="5"/>
  <c r="G449" i="5" s="1"/>
  <c r="F450" i="5"/>
  <c r="G450" i="5" s="1"/>
  <c r="F451" i="5"/>
  <c r="G451" i="5" s="1"/>
  <c r="F452" i="5"/>
  <c r="G452" i="5" s="1"/>
  <c r="F453" i="5"/>
  <c r="G453" i="5" s="1"/>
  <c r="F454" i="5"/>
  <c r="G454" i="5" s="1"/>
  <c r="F455" i="5"/>
  <c r="G455" i="5" s="1"/>
  <c r="F456" i="5"/>
  <c r="G456" i="5" s="1"/>
  <c r="F457" i="5"/>
  <c r="G457" i="5" s="1"/>
  <c r="F458" i="5"/>
  <c r="G458" i="5" s="1"/>
  <c r="F459" i="5"/>
  <c r="G459" i="5" s="1"/>
  <c r="F460" i="5"/>
  <c r="G460" i="5" s="1"/>
  <c r="F461" i="5"/>
  <c r="G461" i="5" s="1"/>
  <c r="F462" i="5"/>
  <c r="G462" i="5" s="1"/>
  <c r="F463" i="5"/>
  <c r="G463" i="5" s="1"/>
  <c r="F464" i="5"/>
  <c r="G464" i="5" s="1"/>
  <c r="F465" i="5"/>
  <c r="G465" i="5" s="1"/>
  <c r="F466" i="5"/>
  <c r="G466" i="5" s="1"/>
  <c r="F467" i="5"/>
  <c r="G467" i="5" s="1"/>
  <c r="F468" i="5"/>
  <c r="G468" i="5" s="1"/>
  <c r="F469" i="5"/>
  <c r="G469" i="5" s="1"/>
  <c r="F470" i="5"/>
  <c r="G470" i="5" s="1"/>
  <c r="F471" i="5"/>
  <c r="G471" i="5" s="1"/>
  <c r="F472" i="5"/>
  <c r="G472" i="5" s="1"/>
  <c r="F473" i="5"/>
  <c r="G473" i="5" s="1"/>
  <c r="F474" i="5"/>
  <c r="G474" i="5" s="1"/>
  <c r="F475" i="5"/>
  <c r="G475" i="5" s="1"/>
  <c r="F476" i="5"/>
  <c r="G476" i="5" s="1"/>
  <c r="F477" i="5"/>
  <c r="G477" i="5" s="1"/>
  <c r="F478" i="5"/>
  <c r="G478" i="5" s="1"/>
  <c r="F479" i="5"/>
  <c r="G479" i="5" s="1"/>
  <c r="F480" i="5"/>
  <c r="G480" i="5" s="1"/>
  <c r="F481" i="5"/>
  <c r="G481" i="5" s="1"/>
  <c r="F482" i="5"/>
  <c r="G482" i="5" s="1"/>
  <c r="F483" i="5"/>
  <c r="G483" i="5" s="1"/>
  <c r="F484" i="5"/>
  <c r="G484" i="5" s="1"/>
  <c r="F485" i="5"/>
  <c r="G485" i="5" s="1"/>
  <c r="F486" i="5"/>
  <c r="G486" i="5" s="1"/>
  <c r="F487" i="5"/>
  <c r="G487" i="5" s="1"/>
  <c r="F488" i="5"/>
  <c r="G488" i="5" s="1"/>
  <c r="F489" i="5"/>
  <c r="G489" i="5" s="1"/>
  <c r="F490" i="5"/>
  <c r="G490" i="5" s="1"/>
  <c r="F491" i="5"/>
  <c r="G491" i="5" s="1"/>
  <c r="F492" i="5"/>
  <c r="G492" i="5" s="1"/>
  <c r="F493" i="5"/>
  <c r="G493" i="5" s="1"/>
  <c r="F494" i="5"/>
  <c r="G494" i="5" s="1"/>
  <c r="F495" i="5"/>
  <c r="G495" i="5" s="1"/>
  <c r="F496" i="5"/>
  <c r="G496" i="5" s="1"/>
  <c r="F497" i="5"/>
  <c r="G497" i="5" s="1"/>
  <c r="F498" i="5"/>
  <c r="G498" i="5" s="1"/>
  <c r="F499" i="5"/>
  <c r="G499" i="5" s="1"/>
  <c r="F500" i="5"/>
  <c r="G500" i="5" s="1"/>
  <c r="F501" i="5"/>
  <c r="G501" i="5" s="1"/>
  <c r="F502" i="5"/>
  <c r="G502" i="5" s="1"/>
  <c r="F503" i="5"/>
  <c r="G503" i="5" s="1"/>
  <c r="F504" i="5"/>
  <c r="G504" i="5" s="1"/>
  <c r="F505" i="5"/>
  <c r="G505" i="5" s="1"/>
  <c r="F506" i="5"/>
  <c r="G506" i="5" s="1"/>
  <c r="F507" i="5"/>
  <c r="G507" i="5" s="1"/>
  <c r="F508" i="5"/>
  <c r="G508" i="5" s="1"/>
  <c r="F509" i="5"/>
  <c r="G509" i="5" s="1"/>
  <c r="F510" i="5"/>
  <c r="G510" i="5" s="1"/>
  <c r="F511" i="5"/>
  <c r="G511" i="5" s="1"/>
  <c r="F512" i="5"/>
  <c r="G512" i="5" s="1"/>
  <c r="F513" i="5"/>
  <c r="G513" i="5" s="1"/>
  <c r="F514" i="5"/>
  <c r="G514" i="5" s="1"/>
  <c r="F515" i="5"/>
  <c r="G515" i="5" s="1"/>
  <c r="F516" i="5"/>
  <c r="G516" i="5" s="1"/>
  <c r="F517" i="5"/>
  <c r="G517" i="5" s="1"/>
  <c r="F518" i="5"/>
  <c r="G518" i="5" s="1"/>
  <c r="F519" i="5"/>
  <c r="G519" i="5" s="1"/>
  <c r="F520" i="5"/>
  <c r="G520" i="5" s="1"/>
  <c r="F521" i="5"/>
  <c r="G521" i="5" s="1"/>
  <c r="F522" i="5"/>
  <c r="G522" i="5" s="1"/>
  <c r="F523" i="5"/>
  <c r="G523" i="5" s="1"/>
  <c r="F524" i="5"/>
  <c r="G524" i="5" s="1"/>
  <c r="F525" i="5"/>
  <c r="G525" i="5" s="1"/>
  <c r="F526" i="5"/>
  <c r="G526" i="5" s="1"/>
  <c r="F527" i="5"/>
  <c r="G527" i="5" s="1"/>
  <c r="F528" i="5"/>
  <c r="G528" i="5" s="1"/>
  <c r="F529" i="5"/>
  <c r="G529" i="5" s="1"/>
  <c r="F530" i="5"/>
  <c r="G530" i="5" s="1"/>
  <c r="F531" i="5"/>
  <c r="G531" i="5" s="1"/>
  <c r="F532" i="5"/>
  <c r="G532" i="5" s="1"/>
  <c r="F533" i="5"/>
  <c r="G533" i="5" s="1"/>
  <c r="F534" i="5"/>
  <c r="G534" i="5" s="1"/>
  <c r="F535" i="5"/>
  <c r="G535" i="5" s="1"/>
  <c r="F536" i="5"/>
  <c r="G536" i="5" s="1"/>
  <c r="F537" i="5"/>
  <c r="G537" i="5" s="1"/>
  <c r="F538" i="5"/>
  <c r="G538" i="5" s="1"/>
  <c r="F539" i="5"/>
  <c r="G539" i="5" s="1"/>
  <c r="F540" i="5"/>
  <c r="G540" i="5" s="1"/>
  <c r="F541" i="5"/>
  <c r="G541" i="5" s="1"/>
  <c r="F542" i="5"/>
  <c r="G542" i="5" s="1"/>
  <c r="F543" i="5"/>
  <c r="G543" i="5" s="1"/>
  <c r="F544" i="5"/>
  <c r="G544" i="5" s="1"/>
  <c r="F545" i="5"/>
  <c r="G545" i="5" s="1"/>
  <c r="F546" i="5"/>
  <c r="G546" i="5" s="1"/>
  <c r="F547" i="5"/>
  <c r="G547" i="5" s="1"/>
  <c r="F548" i="5"/>
  <c r="G548" i="5" s="1"/>
  <c r="F549" i="5"/>
  <c r="G549" i="5" s="1"/>
  <c r="F550" i="5"/>
  <c r="G550" i="5" s="1"/>
  <c r="F551" i="5"/>
  <c r="G551" i="5" s="1"/>
  <c r="F552" i="5"/>
  <c r="G552" i="5" s="1"/>
  <c r="F553" i="5"/>
  <c r="G553" i="5" s="1"/>
  <c r="F554" i="5"/>
  <c r="G554" i="5" s="1"/>
  <c r="F555" i="5"/>
  <c r="G555" i="5" s="1"/>
  <c r="F556" i="5"/>
  <c r="G556" i="5" s="1"/>
  <c r="F557" i="5"/>
  <c r="G557" i="5" s="1"/>
  <c r="F558" i="5"/>
  <c r="G558" i="5" s="1"/>
  <c r="F559" i="5"/>
  <c r="G559" i="5" s="1"/>
  <c r="F560" i="5"/>
  <c r="G560" i="5" s="1"/>
  <c r="F561" i="5"/>
  <c r="G561" i="5" s="1"/>
  <c r="F562" i="5"/>
  <c r="G562" i="5" s="1"/>
  <c r="F563" i="5"/>
  <c r="G563" i="5" s="1"/>
  <c r="F564" i="5"/>
  <c r="G564" i="5" s="1"/>
  <c r="F565" i="5"/>
  <c r="G565" i="5" s="1"/>
  <c r="F566" i="5"/>
  <c r="G566" i="5" s="1"/>
  <c r="F567" i="5"/>
  <c r="G567" i="5" s="1"/>
  <c r="F568" i="5"/>
  <c r="G568" i="5" s="1"/>
  <c r="F569" i="5"/>
  <c r="G569" i="5" s="1"/>
  <c r="F570" i="5"/>
  <c r="G570" i="5" s="1"/>
  <c r="F571" i="5"/>
  <c r="G571" i="5" s="1"/>
  <c r="F572" i="5"/>
  <c r="G572" i="5" s="1"/>
  <c r="F573" i="5"/>
  <c r="G573" i="5" s="1"/>
  <c r="F574" i="5"/>
  <c r="G574" i="5" s="1"/>
  <c r="F575" i="5"/>
  <c r="G575" i="5" s="1"/>
  <c r="F576" i="5"/>
  <c r="G576" i="5" s="1"/>
  <c r="F577" i="5"/>
  <c r="G577" i="5" s="1"/>
  <c r="F578" i="5"/>
  <c r="G578" i="5" s="1"/>
  <c r="F579" i="5"/>
  <c r="G579" i="5" s="1"/>
  <c r="F580" i="5"/>
  <c r="G580" i="5" s="1"/>
  <c r="F581" i="5"/>
  <c r="G581" i="5" s="1"/>
  <c r="F582" i="5"/>
  <c r="G582" i="5" s="1"/>
  <c r="F583" i="5"/>
  <c r="G583" i="5" s="1"/>
  <c r="F584" i="5"/>
  <c r="G584" i="5" s="1"/>
  <c r="F585" i="5"/>
  <c r="G585" i="5" s="1"/>
  <c r="F586" i="5"/>
  <c r="G586" i="5" s="1"/>
  <c r="F587" i="5"/>
  <c r="G587" i="5" s="1"/>
  <c r="F588" i="5"/>
  <c r="G588" i="5" s="1"/>
  <c r="F589" i="5"/>
  <c r="G589" i="5" s="1"/>
  <c r="F590" i="5"/>
  <c r="G590" i="5" s="1"/>
  <c r="F591" i="5"/>
  <c r="G591" i="5" s="1"/>
  <c r="F592" i="5"/>
  <c r="G592" i="5" s="1"/>
  <c r="F593" i="5"/>
  <c r="G593" i="5" s="1"/>
  <c r="F594" i="5"/>
  <c r="G594" i="5" s="1"/>
  <c r="F595" i="5"/>
  <c r="G595" i="5" s="1"/>
  <c r="F596" i="5"/>
  <c r="G596" i="5" s="1"/>
  <c r="F597" i="5"/>
  <c r="G597" i="5" s="1"/>
  <c r="F598" i="5"/>
  <c r="G598" i="5" s="1"/>
  <c r="F599" i="5"/>
  <c r="G599" i="5" s="1"/>
  <c r="F600" i="5"/>
  <c r="G600" i="5" s="1"/>
  <c r="F601" i="5"/>
  <c r="G601" i="5" s="1"/>
  <c r="F602" i="5"/>
  <c r="G602" i="5" s="1"/>
  <c r="F603" i="5"/>
  <c r="G603" i="5" s="1"/>
  <c r="F604" i="5"/>
  <c r="G604" i="5" s="1"/>
  <c r="F605" i="5"/>
  <c r="G605" i="5" s="1"/>
  <c r="F606" i="5"/>
  <c r="G606" i="5" s="1"/>
  <c r="F607" i="5"/>
  <c r="G607" i="5" s="1"/>
  <c r="F608" i="5"/>
  <c r="G608" i="5" s="1"/>
  <c r="F609" i="5"/>
  <c r="G609" i="5" s="1"/>
  <c r="F610" i="5"/>
  <c r="G610" i="5" s="1"/>
  <c r="F611" i="5"/>
  <c r="G611" i="5" s="1"/>
  <c r="F612" i="5"/>
  <c r="G612" i="5" s="1"/>
  <c r="F613" i="5"/>
  <c r="G613" i="5" s="1"/>
  <c r="F614" i="5"/>
  <c r="G614" i="5" s="1"/>
  <c r="F615" i="5"/>
  <c r="G615" i="5" s="1"/>
  <c r="F616" i="5"/>
  <c r="G616" i="5" s="1"/>
  <c r="F617" i="5"/>
  <c r="G617" i="5" s="1"/>
  <c r="F618" i="5"/>
  <c r="G618" i="5" s="1"/>
  <c r="F619" i="5"/>
  <c r="G619" i="5" s="1"/>
  <c r="F620" i="5"/>
  <c r="G620" i="5" s="1"/>
  <c r="F621" i="5"/>
  <c r="G621" i="5" s="1"/>
  <c r="F622" i="5"/>
  <c r="G622" i="5" s="1"/>
  <c r="F623" i="5"/>
  <c r="G623" i="5" s="1"/>
  <c r="F624" i="5"/>
  <c r="G624" i="5" s="1"/>
  <c r="F625" i="5"/>
  <c r="G625" i="5" s="1"/>
  <c r="F626" i="5"/>
  <c r="G626" i="5" s="1"/>
  <c r="F627" i="5"/>
  <c r="G627" i="5" s="1"/>
  <c r="F628" i="5"/>
  <c r="G628" i="5" s="1"/>
  <c r="F629" i="5"/>
  <c r="G629" i="5" s="1"/>
  <c r="F630" i="5"/>
  <c r="G630" i="5" s="1"/>
  <c r="F631" i="5"/>
  <c r="G631" i="5" s="1"/>
  <c r="F632" i="5"/>
  <c r="G632" i="5" s="1"/>
  <c r="F633" i="5"/>
  <c r="G633" i="5" s="1"/>
  <c r="F634" i="5"/>
  <c r="G634" i="5" s="1"/>
  <c r="F635" i="5"/>
  <c r="G635" i="5" s="1"/>
  <c r="F636" i="5"/>
  <c r="G636" i="5" s="1"/>
  <c r="F637" i="5"/>
  <c r="G637" i="5" s="1"/>
  <c r="F638" i="5"/>
  <c r="G638" i="5" s="1"/>
  <c r="F639" i="5"/>
  <c r="G639" i="5" s="1"/>
  <c r="F640" i="5"/>
  <c r="G640" i="5" s="1"/>
  <c r="F641" i="5"/>
  <c r="G641" i="5" s="1"/>
  <c r="F642" i="5"/>
  <c r="G642" i="5" s="1"/>
  <c r="F643" i="5"/>
  <c r="G643" i="5" s="1"/>
  <c r="F644" i="5"/>
  <c r="G644" i="5" s="1"/>
  <c r="F645" i="5"/>
  <c r="G645" i="5" s="1"/>
  <c r="F646" i="5"/>
  <c r="G646" i="5" s="1"/>
  <c r="F647" i="5"/>
  <c r="G647" i="5" s="1"/>
  <c r="F648" i="5"/>
  <c r="G648" i="5" s="1"/>
  <c r="F649" i="5"/>
  <c r="G649" i="5" s="1"/>
  <c r="F650" i="5"/>
  <c r="G650" i="5" s="1"/>
  <c r="F651" i="5"/>
  <c r="G651" i="5" s="1"/>
  <c r="F652" i="5"/>
  <c r="G652" i="5" s="1"/>
  <c r="F653" i="5"/>
  <c r="G653" i="5" s="1"/>
  <c r="F654" i="5"/>
  <c r="G654" i="5" s="1"/>
  <c r="F655" i="5"/>
  <c r="G655" i="5" s="1"/>
  <c r="F656" i="5"/>
  <c r="G656" i="5" s="1"/>
  <c r="F657" i="5"/>
  <c r="G657" i="5" s="1"/>
  <c r="F658" i="5"/>
  <c r="G658" i="5" s="1"/>
  <c r="F659" i="5"/>
  <c r="G659" i="5" s="1"/>
  <c r="F660" i="5"/>
  <c r="G660" i="5" s="1"/>
  <c r="F661" i="5"/>
  <c r="G661" i="5" s="1"/>
  <c r="F662" i="5"/>
  <c r="G662" i="5" s="1"/>
  <c r="F663" i="5"/>
  <c r="G663" i="5" s="1"/>
  <c r="F664" i="5"/>
  <c r="G664" i="5" s="1"/>
  <c r="F665" i="5"/>
  <c r="G665" i="5" s="1"/>
  <c r="F666" i="5"/>
  <c r="G666" i="5" s="1"/>
  <c r="F667" i="5"/>
  <c r="G667" i="5" s="1"/>
  <c r="F668" i="5"/>
  <c r="G668" i="5" s="1"/>
  <c r="F669" i="5"/>
  <c r="G669" i="5" s="1"/>
  <c r="F670" i="5"/>
  <c r="G670" i="5" s="1"/>
  <c r="F671" i="5"/>
  <c r="G671" i="5" s="1"/>
  <c r="F672" i="5"/>
  <c r="G672" i="5" s="1"/>
  <c r="F673" i="5"/>
  <c r="G673" i="5" s="1"/>
  <c r="F674" i="5"/>
  <c r="G674" i="5" s="1"/>
  <c r="F675" i="5"/>
  <c r="G675" i="5" s="1"/>
  <c r="F676" i="5"/>
  <c r="G676" i="5" s="1"/>
  <c r="F677" i="5"/>
  <c r="G677" i="5" s="1"/>
  <c r="F678" i="5"/>
  <c r="G678" i="5" s="1"/>
  <c r="F679" i="5"/>
  <c r="G679" i="5" s="1"/>
  <c r="F680" i="5"/>
  <c r="G680" i="5" s="1"/>
  <c r="F681" i="5"/>
  <c r="G681" i="5" s="1"/>
  <c r="F682" i="5"/>
  <c r="G682" i="5" s="1"/>
  <c r="F683" i="5"/>
  <c r="G683" i="5" s="1"/>
  <c r="F684" i="5"/>
  <c r="G684" i="5" s="1"/>
  <c r="F685" i="5"/>
  <c r="G685" i="5" s="1"/>
  <c r="F686" i="5"/>
  <c r="G686" i="5" s="1"/>
  <c r="F687" i="5"/>
  <c r="G687" i="5" s="1"/>
  <c r="F688" i="5"/>
  <c r="G688" i="5" s="1"/>
  <c r="F689" i="5"/>
  <c r="G689" i="5" s="1"/>
  <c r="F690" i="5"/>
  <c r="G690" i="5" s="1"/>
  <c r="F691" i="5"/>
  <c r="G691" i="5" s="1"/>
  <c r="F692" i="5"/>
  <c r="G692" i="5" s="1"/>
  <c r="F693" i="5"/>
  <c r="G693" i="5" s="1"/>
  <c r="F694" i="5"/>
  <c r="G694" i="5" s="1"/>
  <c r="F695" i="5"/>
  <c r="G695" i="5" s="1"/>
  <c r="F696" i="5"/>
  <c r="G696" i="5" s="1"/>
  <c r="F697" i="5"/>
  <c r="G697" i="5" s="1"/>
  <c r="F698" i="5"/>
  <c r="G698" i="5" s="1"/>
  <c r="F699" i="5"/>
  <c r="G699" i="5" s="1"/>
  <c r="F700" i="5"/>
  <c r="G700" i="5" s="1"/>
  <c r="F701" i="5"/>
  <c r="G701" i="5" s="1"/>
  <c r="F702" i="5"/>
  <c r="G702" i="5" s="1"/>
  <c r="F703" i="5"/>
  <c r="G703" i="5" s="1"/>
  <c r="F704" i="5"/>
  <c r="G704" i="5" s="1"/>
  <c r="F705" i="5"/>
  <c r="G705" i="5" s="1"/>
  <c r="F706" i="5"/>
  <c r="G706" i="5" s="1"/>
  <c r="F707" i="5"/>
  <c r="G707" i="5" s="1"/>
  <c r="F708" i="5"/>
  <c r="G708" i="5" s="1"/>
  <c r="F709" i="5"/>
  <c r="G709" i="5" s="1"/>
  <c r="F710" i="5"/>
  <c r="G710" i="5" s="1"/>
  <c r="F711" i="5"/>
  <c r="G711" i="5" s="1"/>
  <c r="F712" i="5"/>
  <c r="G712" i="5" s="1"/>
  <c r="F713" i="5"/>
  <c r="G713" i="5" s="1"/>
  <c r="F714" i="5"/>
  <c r="G714" i="5" s="1"/>
  <c r="F715" i="5"/>
  <c r="G715" i="5" s="1"/>
  <c r="F716" i="5"/>
  <c r="G716" i="5" s="1"/>
  <c r="F717" i="5"/>
  <c r="G717" i="5" s="1"/>
  <c r="F718" i="5"/>
  <c r="G718" i="5" s="1"/>
  <c r="F719" i="5"/>
  <c r="G719" i="5" s="1"/>
  <c r="F720" i="5"/>
  <c r="G720" i="5" s="1"/>
  <c r="F721" i="5"/>
  <c r="G721" i="5" s="1"/>
  <c r="F722" i="5"/>
  <c r="G722" i="5" s="1"/>
  <c r="F723" i="5"/>
  <c r="G723" i="5" s="1"/>
  <c r="F724" i="5"/>
  <c r="G724" i="5" s="1"/>
  <c r="F725" i="5"/>
  <c r="G725" i="5" s="1"/>
  <c r="F726" i="5"/>
  <c r="G726" i="5" s="1"/>
  <c r="F727" i="5"/>
  <c r="G727" i="5" s="1"/>
  <c r="F728" i="5"/>
  <c r="G728" i="5" s="1"/>
  <c r="F729" i="5"/>
  <c r="G729" i="5" s="1"/>
  <c r="F730" i="5"/>
  <c r="G730" i="5" s="1"/>
  <c r="F731" i="5"/>
  <c r="G731" i="5" s="1"/>
  <c r="F732" i="5"/>
  <c r="G732" i="5" s="1"/>
  <c r="F733" i="5"/>
  <c r="G733" i="5" s="1"/>
  <c r="F734" i="5"/>
  <c r="G734" i="5" s="1"/>
  <c r="F735" i="5"/>
  <c r="G735" i="5" s="1"/>
  <c r="F736" i="5"/>
  <c r="G736" i="5" s="1"/>
  <c r="F737" i="5"/>
  <c r="G737" i="5" s="1"/>
  <c r="F738" i="5"/>
  <c r="G738" i="5" s="1"/>
  <c r="F739" i="5"/>
  <c r="G739" i="5" s="1"/>
  <c r="F740" i="5"/>
  <c r="G740" i="5" s="1"/>
  <c r="F741" i="5"/>
  <c r="G741" i="5" s="1"/>
  <c r="F742" i="5"/>
  <c r="G742" i="5" s="1"/>
  <c r="F743" i="5"/>
  <c r="G743" i="5" s="1"/>
  <c r="F744" i="5"/>
  <c r="G744" i="5" s="1"/>
  <c r="F745" i="5"/>
  <c r="G745" i="5" s="1"/>
  <c r="F746" i="5"/>
  <c r="G746" i="5" s="1"/>
  <c r="F747" i="5"/>
  <c r="G747" i="5" s="1"/>
  <c r="F748" i="5"/>
  <c r="G748" i="5" s="1"/>
  <c r="F749" i="5"/>
  <c r="G749" i="5" s="1"/>
  <c r="F750" i="5"/>
  <c r="G750" i="5" s="1"/>
  <c r="F751" i="5"/>
  <c r="G751" i="5" s="1"/>
  <c r="F752" i="5"/>
  <c r="G752" i="5" s="1"/>
  <c r="F753" i="5"/>
  <c r="G753" i="5" s="1"/>
  <c r="F754" i="5"/>
  <c r="G754" i="5" s="1"/>
  <c r="F755" i="5"/>
  <c r="G755" i="5" s="1"/>
  <c r="F756" i="5"/>
  <c r="G756" i="5" s="1"/>
  <c r="F757" i="5"/>
  <c r="G757" i="5" s="1"/>
  <c r="F758" i="5"/>
  <c r="G758" i="5" s="1"/>
  <c r="F759" i="5"/>
  <c r="G759" i="5" s="1"/>
  <c r="F760" i="5"/>
  <c r="G760" i="5" s="1"/>
  <c r="F761" i="5"/>
  <c r="G761" i="5" s="1"/>
  <c r="F762" i="5"/>
  <c r="G762" i="5" s="1"/>
  <c r="F763" i="5"/>
  <c r="G763" i="5" s="1"/>
  <c r="F764" i="5"/>
  <c r="G764" i="5" s="1"/>
  <c r="F765" i="5"/>
  <c r="G765" i="5" s="1"/>
  <c r="F766" i="5"/>
  <c r="G766" i="5" s="1"/>
  <c r="F767" i="5"/>
  <c r="G767" i="5" s="1"/>
  <c r="F768" i="5"/>
  <c r="G768" i="5" s="1"/>
  <c r="F769" i="5"/>
  <c r="G769" i="5" s="1"/>
  <c r="F770" i="5"/>
  <c r="G770" i="5" s="1"/>
  <c r="F771" i="5"/>
  <c r="G771" i="5" s="1"/>
  <c r="F772" i="5"/>
  <c r="G772" i="5" s="1"/>
  <c r="F773" i="5"/>
  <c r="G773" i="5" s="1"/>
  <c r="F774" i="5"/>
  <c r="G774" i="5" s="1"/>
  <c r="F775" i="5"/>
  <c r="G775" i="5" s="1"/>
  <c r="F776" i="5"/>
  <c r="G776" i="5" s="1"/>
  <c r="F777" i="5"/>
  <c r="G777" i="5" s="1"/>
  <c r="F778" i="5"/>
  <c r="G778" i="5" s="1"/>
  <c r="F779" i="5"/>
  <c r="G779" i="5" s="1"/>
  <c r="F780" i="5"/>
  <c r="G780" i="5" s="1"/>
  <c r="F781" i="5"/>
  <c r="G781" i="5" s="1"/>
  <c r="F782" i="5"/>
  <c r="G782" i="5" s="1"/>
  <c r="F783" i="5"/>
  <c r="G783" i="5" s="1"/>
  <c r="F784" i="5"/>
  <c r="G784" i="5" s="1"/>
  <c r="F785" i="5"/>
  <c r="G785" i="5" s="1"/>
  <c r="F786" i="5"/>
  <c r="G786" i="5" s="1"/>
  <c r="F787" i="5"/>
  <c r="G787" i="5" s="1"/>
  <c r="F788" i="5"/>
  <c r="G788" i="5" s="1"/>
  <c r="F789" i="5"/>
  <c r="G789" i="5" s="1"/>
  <c r="F790" i="5"/>
  <c r="G790" i="5" s="1"/>
  <c r="F791" i="5"/>
  <c r="G791" i="5" s="1"/>
  <c r="F792" i="5"/>
  <c r="G792" i="5" s="1"/>
  <c r="F793" i="5"/>
  <c r="G793" i="5" s="1"/>
  <c r="F794" i="5"/>
  <c r="G794" i="5" s="1"/>
  <c r="F795" i="5"/>
  <c r="G795" i="5" s="1"/>
  <c r="F796" i="5"/>
  <c r="G796" i="5" s="1"/>
  <c r="F797" i="5"/>
  <c r="G797" i="5" s="1"/>
  <c r="F798" i="5"/>
  <c r="G798" i="5" s="1"/>
  <c r="F799" i="5"/>
  <c r="G799" i="5" s="1"/>
  <c r="F800" i="5"/>
  <c r="G800" i="5" s="1"/>
  <c r="F801" i="5"/>
  <c r="G801" i="5" s="1"/>
  <c r="F802" i="5"/>
  <c r="G802" i="5" s="1"/>
  <c r="F803" i="5"/>
  <c r="G803" i="5" s="1"/>
  <c r="F804" i="5"/>
  <c r="G804" i="5" s="1"/>
  <c r="F805" i="5"/>
  <c r="G805" i="5" s="1"/>
  <c r="F806" i="5"/>
  <c r="G806" i="5" s="1"/>
  <c r="F807" i="5"/>
  <c r="G807" i="5" s="1"/>
  <c r="F808" i="5"/>
  <c r="G808" i="5" s="1"/>
  <c r="F809" i="5"/>
  <c r="G809" i="5" s="1"/>
  <c r="F810" i="5"/>
  <c r="G810" i="5" s="1"/>
  <c r="F811" i="5"/>
  <c r="G811" i="5" s="1"/>
  <c r="F812" i="5"/>
  <c r="G812" i="5" s="1"/>
  <c r="F813" i="5"/>
  <c r="G813" i="5" s="1"/>
  <c r="F814" i="5"/>
  <c r="G814" i="5" s="1"/>
  <c r="F815" i="5"/>
  <c r="G815" i="5" s="1"/>
  <c r="F816" i="5"/>
  <c r="G816" i="5" s="1"/>
  <c r="F817" i="5"/>
  <c r="G817" i="5" s="1"/>
  <c r="F818" i="5"/>
  <c r="G818" i="5" s="1"/>
  <c r="F819" i="5"/>
  <c r="G819" i="5" s="1"/>
  <c r="F820" i="5"/>
  <c r="G820" i="5" s="1"/>
  <c r="F821" i="5"/>
  <c r="G821" i="5" s="1"/>
  <c r="F822" i="5"/>
  <c r="G822" i="5" s="1"/>
  <c r="F823" i="5"/>
  <c r="G823" i="5" s="1"/>
  <c r="F824" i="5"/>
  <c r="G824" i="5" s="1"/>
  <c r="F825" i="5"/>
  <c r="G825" i="5" s="1"/>
  <c r="F826" i="5"/>
  <c r="G826" i="5" s="1"/>
  <c r="F827" i="5"/>
  <c r="G827" i="5" s="1"/>
  <c r="F828" i="5"/>
  <c r="G828" i="5" s="1"/>
  <c r="F829" i="5"/>
  <c r="G829" i="5" s="1"/>
  <c r="F830" i="5"/>
  <c r="G830" i="5" s="1"/>
  <c r="F831" i="5"/>
  <c r="G831" i="5" s="1"/>
  <c r="F832" i="5"/>
  <c r="G832" i="5" s="1"/>
  <c r="F833" i="5"/>
  <c r="G833" i="5" s="1"/>
  <c r="F834" i="5"/>
  <c r="G834" i="5" s="1"/>
  <c r="F835" i="5"/>
  <c r="G835" i="5" s="1"/>
  <c r="F836" i="5"/>
  <c r="G836" i="5" s="1"/>
  <c r="F837" i="5"/>
  <c r="G837" i="5" s="1"/>
  <c r="F838" i="5"/>
  <c r="G838" i="5" s="1"/>
  <c r="F839" i="5"/>
  <c r="G839" i="5" s="1"/>
  <c r="F840" i="5"/>
  <c r="G840" i="5" s="1"/>
  <c r="F841" i="5"/>
  <c r="G841" i="5" s="1"/>
  <c r="F842" i="5"/>
  <c r="G842" i="5" s="1"/>
  <c r="F843" i="5"/>
  <c r="G843" i="5" s="1"/>
  <c r="F844" i="5"/>
  <c r="G844" i="5" s="1"/>
  <c r="F845" i="5"/>
  <c r="G845" i="5" s="1"/>
  <c r="F846" i="5"/>
  <c r="G846" i="5" s="1"/>
  <c r="F847" i="5"/>
  <c r="G847" i="5" s="1"/>
  <c r="F848" i="5"/>
  <c r="G848" i="5" s="1"/>
  <c r="F849" i="5"/>
  <c r="G849" i="5" s="1"/>
  <c r="F850" i="5"/>
  <c r="G850" i="5" s="1"/>
  <c r="F851" i="5"/>
  <c r="G851" i="5" s="1"/>
  <c r="F852" i="5"/>
  <c r="G852" i="5" s="1"/>
  <c r="F853" i="5"/>
  <c r="G853" i="5" s="1"/>
  <c r="F854" i="5"/>
  <c r="G854" i="5" s="1"/>
  <c r="F855" i="5"/>
  <c r="G855" i="5" s="1"/>
  <c r="F856" i="5"/>
  <c r="G856" i="5" s="1"/>
  <c r="F857" i="5"/>
  <c r="G857" i="5" s="1"/>
  <c r="F858" i="5"/>
  <c r="G858" i="5" s="1"/>
  <c r="F859" i="5"/>
  <c r="G859" i="5" s="1"/>
  <c r="F860" i="5"/>
  <c r="G860" i="5" s="1"/>
  <c r="F861" i="5"/>
  <c r="G861" i="5" s="1"/>
  <c r="F862" i="5"/>
  <c r="G862" i="5" s="1"/>
  <c r="F863" i="5"/>
  <c r="G863" i="5" s="1"/>
  <c r="F864" i="5"/>
  <c r="G864" i="5" s="1"/>
  <c r="F865" i="5"/>
  <c r="G865" i="5" s="1"/>
  <c r="F866" i="5"/>
  <c r="G866" i="5" s="1"/>
  <c r="F867" i="5"/>
  <c r="G867" i="5" s="1"/>
  <c r="F868" i="5"/>
  <c r="G868" i="5" s="1"/>
  <c r="F869" i="5"/>
  <c r="G869" i="5" s="1"/>
  <c r="F870" i="5"/>
  <c r="G870" i="5" s="1"/>
  <c r="F871" i="5"/>
  <c r="G871" i="5" s="1"/>
  <c r="F872" i="5"/>
  <c r="G872" i="5" s="1"/>
  <c r="F873" i="5"/>
  <c r="G873" i="5" s="1"/>
  <c r="F874" i="5"/>
  <c r="G874" i="5" s="1"/>
  <c r="F875" i="5"/>
  <c r="G875" i="5" s="1"/>
  <c r="F876" i="5"/>
  <c r="G876" i="5" s="1"/>
  <c r="F877" i="5"/>
  <c r="G877" i="5" s="1"/>
  <c r="F878" i="5"/>
  <c r="G878" i="5" s="1"/>
  <c r="F879" i="5"/>
  <c r="G879" i="5" s="1"/>
  <c r="F880" i="5"/>
  <c r="G880" i="5" s="1"/>
  <c r="F881" i="5"/>
  <c r="G881" i="5" s="1"/>
  <c r="F882" i="5"/>
  <c r="G882" i="5" s="1"/>
  <c r="F883" i="5"/>
  <c r="G883" i="5" s="1"/>
  <c r="F884" i="5"/>
  <c r="G884" i="5" s="1"/>
  <c r="F885" i="5"/>
  <c r="G885" i="5" s="1"/>
  <c r="F886" i="5"/>
  <c r="G886" i="5" s="1"/>
  <c r="F887" i="5"/>
  <c r="G887" i="5" s="1"/>
  <c r="F888" i="5"/>
  <c r="G888" i="5" s="1"/>
  <c r="F889" i="5"/>
  <c r="G889" i="5" s="1"/>
  <c r="F890" i="5"/>
  <c r="G890" i="5" s="1"/>
  <c r="F891" i="5"/>
  <c r="G891" i="5" s="1"/>
  <c r="F892" i="5"/>
  <c r="G892" i="5" s="1"/>
  <c r="F893" i="5"/>
  <c r="G893" i="5" s="1"/>
  <c r="F894" i="5"/>
  <c r="G894" i="5" s="1"/>
  <c r="F895" i="5"/>
  <c r="G895" i="5" s="1"/>
  <c r="F896" i="5"/>
  <c r="G896" i="5" s="1"/>
  <c r="F897" i="5"/>
  <c r="G897" i="5" s="1"/>
  <c r="F898" i="5"/>
  <c r="G898" i="5" s="1"/>
  <c r="F899" i="5"/>
  <c r="G899" i="5" s="1"/>
  <c r="F900" i="5"/>
  <c r="G900" i="5" s="1"/>
  <c r="F901" i="5"/>
  <c r="G901" i="5" s="1"/>
  <c r="F902" i="5"/>
  <c r="G902" i="5" s="1"/>
  <c r="F903" i="5"/>
  <c r="G903" i="5" s="1"/>
  <c r="F904" i="5"/>
  <c r="G904" i="5" s="1"/>
  <c r="F905" i="5"/>
  <c r="G905" i="5" s="1"/>
  <c r="F906" i="5"/>
  <c r="G906" i="5" s="1"/>
  <c r="F907" i="5"/>
  <c r="G907" i="5" s="1"/>
  <c r="F908" i="5"/>
  <c r="G908" i="5" s="1"/>
  <c r="F909" i="5"/>
  <c r="G909" i="5" s="1"/>
  <c r="F910" i="5"/>
  <c r="G910" i="5" s="1"/>
  <c r="F911" i="5"/>
  <c r="G911" i="5" s="1"/>
  <c r="F912" i="5"/>
  <c r="G912" i="5" s="1"/>
  <c r="F913" i="5"/>
  <c r="G913" i="5" s="1"/>
  <c r="F914" i="5"/>
  <c r="G914" i="5" s="1"/>
  <c r="F915" i="5"/>
  <c r="G915" i="5" s="1"/>
  <c r="F916" i="5"/>
  <c r="G916" i="5" s="1"/>
  <c r="F917" i="5"/>
  <c r="G917" i="5" s="1"/>
  <c r="F918" i="5"/>
  <c r="G918" i="5" s="1"/>
  <c r="F919" i="5"/>
  <c r="G919" i="5" s="1"/>
  <c r="F920" i="5"/>
  <c r="G920" i="5" s="1"/>
  <c r="F921" i="5"/>
  <c r="G921" i="5" s="1"/>
  <c r="F922" i="5"/>
  <c r="G922" i="5" s="1"/>
  <c r="F923" i="5"/>
  <c r="G923" i="5" s="1"/>
  <c r="F924" i="5"/>
  <c r="G924" i="5" s="1"/>
  <c r="F925" i="5"/>
  <c r="G925" i="5" s="1"/>
  <c r="F926" i="5"/>
  <c r="G926" i="5" s="1"/>
  <c r="F927" i="5"/>
  <c r="G927" i="5" s="1"/>
  <c r="F928" i="5"/>
  <c r="G928" i="5" s="1"/>
  <c r="F929" i="5"/>
  <c r="G929" i="5" s="1"/>
  <c r="F930" i="5"/>
  <c r="G930" i="5" s="1"/>
  <c r="F931" i="5"/>
  <c r="G931" i="5" s="1"/>
  <c r="F932" i="5"/>
  <c r="G932" i="5" s="1"/>
  <c r="F933" i="5"/>
  <c r="G933" i="5" s="1"/>
  <c r="F934" i="5"/>
  <c r="G934" i="5" s="1"/>
  <c r="F935" i="5"/>
  <c r="G935" i="5" s="1"/>
  <c r="F936" i="5"/>
  <c r="G936" i="5" s="1"/>
  <c r="F937" i="5"/>
  <c r="G937" i="5" s="1"/>
  <c r="F938" i="5"/>
  <c r="G938" i="5" s="1"/>
  <c r="F939" i="5"/>
  <c r="G939" i="5" s="1"/>
  <c r="F940" i="5"/>
  <c r="G940" i="5" s="1"/>
  <c r="F941" i="5"/>
  <c r="G941" i="5" s="1"/>
  <c r="F942" i="5"/>
  <c r="G942" i="5" s="1"/>
  <c r="F943" i="5"/>
  <c r="G943" i="5" s="1"/>
  <c r="F944" i="5"/>
  <c r="G944" i="5" s="1"/>
  <c r="F945" i="5"/>
  <c r="G945" i="5" s="1"/>
  <c r="F946" i="5"/>
  <c r="G946" i="5" s="1"/>
  <c r="F947" i="5"/>
  <c r="G947" i="5" s="1"/>
  <c r="F948" i="5"/>
  <c r="G948" i="5" s="1"/>
  <c r="F949" i="5"/>
  <c r="G949" i="5" s="1"/>
  <c r="F950" i="5"/>
  <c r="F951" i="5"/>
  <c r="G951" i="5" s="1"/>
  <c r="F952" i="5"/>
  <c r="G952" i="5" s="1"/>
  <c r="F953" i="5"/>
  <c r="G953" i="5" s="1"/>
  <c r="F954" i="5"/>
  <c r="G954" i="5" s="1"/>
  <c r="F955" i="5"/>
  <c r="G955" i="5" s="1"/>
  <c r="F956" i="5"/>
  <c r="G956" i="5" s="1"/>
  <c r="F957" i="5"/>
  <c r="G957" i="5" s="1"/>
  <c r="F958" i="5"/>
  <c r="G958" i="5" s="1"/>
  <c r="F959" i="5"/>
  <c r="G959" i="5" s="1"/>
  <c r="F960" i="5"/>
  <c r="G960" i="5" s="1"/>
  <c r="F961" i="5"/>
  <c r="G961" i="5" s="1"/>
  <c r="F962" i="5"/>
  <c r="G962" i="5" s="1"/>
  <c r="F963" i="5"/>
  <c r="G963" i="5" s="1"/>
  <c r="F964" i="5"/>
  <c r="G964" i="5" s="1"/>
  <c r="F965" i="5"/>
  <c r="G965" i="5" s="1"/>
  <c r="F966" i="5"/>
  <c r="G966" i="5" s="1"/>
  <c r="F967" i="5"/>
  <c r="G967" i="5" s="1"/>
  <c r="F968" i="5"/>
  <c r="G968" i="5" s="1"/>
  <c r="F969" i="5"/>
  <c r="G969" i="5" s="1"/>
  <c r="F970" i="5"/>
  <c r="G970" i="5" s="1"/>
  <c r="F971" i="5"/>
  <c r="G971" i="5" s="1"/>
  <c r="F972" i="5"/>
  <c r="G972" i="5" s="1"/>
  <c r="F973" i="5"/>
  <c r="G973" i="5" s="1"/>
  <c r="F974" i="5"/>
  <c r="G974" i="5" s="1"/>
  <c r="F975" i="5"/>
  <c r="G975" i="5" s="1"/>
  <c r="F976" i="5"/>
  <c r="G976" i="5" s="1"/>
  <c r="F977" i="5"/>
  <c r="G977" i="5" s="1"/>
  <c r="F978" i="5"/>
  <c r="G978" i="5" s="1"/>
  <c r="F979" i="5"/>
  <c r="G979" i="5" s="1"/>
  <c r="F980" i="5"/>
  <c r="G980" i="5" s="1"/>
  <c r="F981" i="5"/>
  <c r="G981" i="5" s="1"/>
  <c r="F982" i="5"/>
  <c r="G982" i="5" s="1"/>
  <c r="F983" i="5"/>
  <c r="G983" i="5" s="1"/>
  <c r="F984" i="5"/>
  <c r="G984" i="5" s="1"/>
  <c r="F985" i="5"/>
  <c r="G985" i="5" s="1"/>
  <c r="F986" i="5"/>
  <c r="G986" i="5" s="1"/>
  <c r="F987" i="5"/>
  <c r="G987" i="5" s="1"/>
  <c r="F988" i="5"/>
  <c r="G988" i="5" s="1"/>
  <c r="F989" i="5"/>
  <c r="G989" i="5" s="1"/>
  <c r="F990" i="5"/>
  <c r="G990" i="5" s="1"/>
  <c r="F991" i="5"/>
  <c r="G991" i="5" s="1"/>
  <c r="F992" i="5"/>
  <c r="G992" i="5" s="1"/>
  <c r="F993" i="5"/>
  <c r="G993" i="5" s="1"/>
  <c r="F994" i="5"/>
  <c r="G994" i="5" s="1"/>
  <c r="F995" i="5"/>
  <c r="G995" i="5" s="1"/>
  <c r="F996" i="5"/>
  <c r="G996" i="5" s="1"/>
  <c r="F997" i="5"/>
  <c r="G997" i="5" s="1"/>
  <c r="F998" i="5"/>
  <c r="G998" i="5" s="1"/>
  <c r="F999" i="5"/>
  <c r="G999" i="5" s="1"/>
  <c r="F1000" i="5"/>
  <c r="G1000" i="5" s="1"/>
  <c r="F1001" i="5"/>
  <c r="G1001" i="5" s="1"/>
  <c r="F1002" i="5"/>
  <c r="G1002" i="5" s="1"/>
  <c r="F1003" i="5"/>
  <c r="G1003" i="5" s="1"/>
  <c r="F1004" i="5"/>
  <c r="G1004" i="5" s="1"/>
  <c r="F1005" i="5"/>
  <c r="G1005" i="5" s="1"/>
  <c r="F1006" i="5"/>
  <c r="G1006" i="5" s="1"/>
  <c r="F1007" i="5"/>
  <c r="G1007" i="5" s="1"/>
  <c r="F1008" i="5"/>
  <c r="G1008" i="5" s="1"/>
  <c r="F1009" i="5"/>
  <c r="G1009" i="5" s="1"/>
  <c r="F1010" i="5"/>
  <c r="G1010" i="5" s="1"/>
  <c r="F1011" i="5"/>
  <c r="G1011" i="5" s="1"/>
  <c r="F1012" i="5"/>
  <c r="G1012" i="5" s="1"/>
  <c r="F1013" i="5"/>
  <c r="G1013" i="5" s="1"/>
  <c r="F1014" i="5"/>
  <c r="G1014" i="5" s="1"/>
  <c r="F1015" i="5"/>
  <c r="G1015" i="5" s="1"/>
  <c r="F1016" i="5"/>
  <c r="G1016" i="5" s="1"/>
  <c r="F1017" i="5"/>
  <c r="G1017" i="5" s="1"/>
  <c r="F1018" i="5"/>
  <c r="G1018" i="5" s="1"/>
  <c r="F1019" i="5"/>
  <c r="G1019" i="5" s="1"/>
  <c r="F1020" i="5"/>
  <c r="G1020" i="5" s="1"/>
  <c r="F1021" i="5"/>
  <c r="G1021" i="5" s="1"/>
  <c r="F1022" i="5"/>
  <c r="G1022" i="5" s="1"/>
  <c r="F1023" i="5"/>
  <c r="G1023" i="5" s="1"/>
  <c r="F1024" i="5"/>
  <c r="G1024" i="5" s="1"/>
  <c r="F1025" i="5"/>
  <c r="G1025" i="5" s="1"/>
  <c r="F1026" i="5"/>
  <c r="G1026" i="5" s="1"/>
  <c r="F1027" i="5"/>
  <c r="G1027" i="5" s="1"/>
  <c r="F1028" i="5"/>
  <c r="G1028" i="5" s="1"/>
  <c r="F1029" i="5"/>
  <c r="G1029" i="5" s="1"/>
  <c r="F1030" i="5"/>
  <c r="G1030" i="5" s="1"/>
  <c r="F1031" i="5"/>
  <c r="G1031" i="5" s="1"/>
  <c r="F1032" i="5"/>
  <c r="G1032" i="5" s="1"/>
  <c r="F1033" i="5"/>
  <c r="G1033" i="5" s="1"/>
  <c r="F1034" i="5"/>
  <c r="G1034" i="5" s="1"/>
  <c r="F1035" i="5"/>
  <c r="G1035" i="5" s="1"/>
  <c r="F1036" i="5"/>
  <c r="G1036" i="5" s="1"/>
  <c r="F1037" i="5"/>
  <c r="G1037" i="5" s="1"/>
  <c r="F1038" i="5"/>
  <c r="G1038" i="5" s="1"/>
  <c r="F1039" i="5"/>
  <c r="G1039" i="5" s="1"/>
  <c r="F1040" i="5"/>
  <c r="G1040" i="5" s="1"/>
  <c r="F1041" i="5"/>
  <c r="G1041" i="5" s="1"/>
  <c r="F1042" i="5"/>
  <c r="G1042" i="5" s="1"/>
  <c r="F1043" i="5"/>
  <c r="G1043" i="5" s="1"/>
  <c r="F1044" i="5"/>
  <c r="G1044" i="5" s="1"/>
  <c r="F1045" i="5"/>
  <c r="G1045" i="5" s="1"/>
  <c r="F1046" i="5"/>
  <c r="G1046" i="5" s="1"/>
  <c r="F1047" i="5"/>
  <c r="G1047" i="5" s="1"/>
  <c r="F1048" i="5"/>
  <c r="G1048" i="5" s="1"/>
  <c r="F1049" i="5"/>
  <c r="G1049" i="5" s="1"/>
  <c r="F1050" i="5"/>
  <c r="G1050" i="5" s="1"/>
  <c r="F1051" i="5"/>
  <c r="G1051" i="5" s="1"/>
  <c r="F1052" i="5"/>
  <c r="G1052" i="5" s="1"/>
  <c r="F1053" i="5"/>
  <c r="G1053" i="5" s="1"/>
  <c r="F1054" i="5"/>
  <c r="G1054" i="5" s="1"/>
  <c r="F1055" i="5"/>
  <c r="G1055" i="5" s="1"/>
  <c r="F1056" i="5"/>
  <c r="G1056" i="5" s="1"/>
  <c r="F1057" i="5"/>
  <c r="G1057" i="5" s="1"/>
  <c r="F1058" i="5"/>
  <c r="G1058" i="5" s="1"/>
  <c r="F1059" i="5"/>
  <c r="G1059" i="5" s="1"/>
  <c r="F1060" i="5"/>
  <c r="G1060" i="5" s="1"/>
  <c r="F1061" i="5"/>
  <c r="G1061" i="5" s="1"/>
  <c r="F1062" i="5"/>
  <c r="G1062" i="5" s="1"/>
  <c r="F1063" i="5"/>
  <c r="G1063" i="5" s="1"/>
  <c r="F1064" i="5"/>
  <c r="G1064" i="5" s="1"/>
  <c r="F1065" i="5"/>
  <c r="G1065" i="5" s="1"/>
  <c r="F1066" i="5"/>
  <c r="G1066" i="5" s="1"/>
  <c r="F1067" i="5"/>
  <c r="G1067" i="5" s="1"/>
  <c r="F1068" i="5"/>
  <c r="G1068" i="5" s="1"/>
  <c r="F1069" i="5"/>
  <c r="G1069" i="5" s="1"/>
  <c r="F1070" i="5"/>
  <c r="G1070" i="5" s="1"/>
  <c r="F1071" i="5"/>
  <c r="G1071" i="5" s="1"/>
  <c r="F1072" i="5"/>
  <c r="G1072" i="5" s="1"/>
  <c r="F1073" i="5"/>
  <c r="G1073" i="5" s="1"/>
  <c r="F1074" i="5"/>
  <c r="G1074" i="5" s="1"/>
  <c r="F1075" i="5"/>
  <c r="G1075" i="5" s="1"/>
  <c r="F1076" i="5"/>
  <c r="G1076" i="5" s="1"/>
  <c r="F1077" i="5"/>
  <c r="G1077" i="5" s="1"/>
  <c r="F1078" i="5"/>
  <c r="G1078" i="5" s="1"/>
  <c r="F1079" i="5"/>
  <c r="G1079" i="5" s="1"/>
  <c r="F1080" i="5"/>
  <c r="G1080" i="5" s="1"/>
  <c r="F1081" i="5"/>
  <c r="G1081" i="5" s="1"/>
  <c r="F1082" i="5"/>
  <c r="G1082" i="5" s="1"/>
  <c r="F1083" i="5"/>
  <c r="G1083" i="5" s="1"/>
  <c r="F1084" i="5"/>
  <c r="G1084" i="5" s="1"/>
  <c r="F1085" i="5"/>
  <c r="G1085" i="5" s="1"/>
  <c r="F1086" i="5"/>
  <c r="G1086" i="5" s="1"/>
  <c r="F1087" i="5"/>
  <c r="G1087" i="5" s="1"/>
  <c r="F1088" i="5"/>
  <c r="G1088" i="5" s="1"/>
  <c r="F1089" i="5"/>
  <c r="G1089" i="5" s="1"/>
  <c r="F1090" i="5"/>
  <c r="G1090" i="5" s="1"/>
  <c r="F1091" i="5"/>
  <c r="G1091" i="5" s="1"/>
  <c r="F1092" i="5"/>
  <c r="G1092" i="5" s="1"/>
  <c r="F1093" i="5"/>
  <c r="G1093" i="5" s="1"/>
  <c r="F1094" i="5"/>
  <c r="G1094" i="5" s="1"/>
  <c r="F1095" i="5"/>
  <c r="G1095" i="5" s="1"/>
  <c r="F1096" i="5"/>
  <c r="G1096" i="5" s="1"/>
  <c r="F1097" i="5"/>
  <c r="G1097" i="5" s="1"/>
  <c r="F1098" i="5"/>
  <c r="G1098" i="5" s="1"/>
  <c r="F1099" i="5"/>
  <c r="G1099" i="5" s="1"/>
  <c r="F1100" i="5"/>
  <c r="G1100" i="5" s="1"/>
  <c r="F1101" i="5"/>
  <c r="G1101" i="5" s="1"/>
  <c r="F1102" i="5"/>
  <c r="G1102" i="5" s="1"/>
  <c r="F1103" i="5"/>
  <c r="G1103" i="5" s="1"/>
  <c r="F1104" i="5"/>
  <c r="G1104" i="5" s="1"/>
  <c r="F1105" i="5"/>
  <c r="G1105" i="5" s="1"/>
  <c r="F1106" i="5"/>
  <c r="G1106" i="5" s="1"/>
  <c r="F1107" i="5"/>
  <c r="G1107" i="5" s="1"/>
  <c r="F1108" i="5"/>
  <c r="G1108" i="5" s="1"/>
  <c r="F1109" i="5"/>
  <c r="G1109" i="5" s="1"/>
  <c r="F1110" i="5"/>
  <c r="G1110" i="5" s="1"/>
  <c r="F1111" i="5"/>
  <c r="G1111" i="5" s="1"/>
  <c r="F1112" i="5"/>
  <c r="G1112" i="5" s="1"/>
  <c r="F1113" i="5"/>
  <c r="G1113" i="5" s="1"/>
  <c r="F1114" i="5"/>
  <c r="G1114" i="5" s="1"/>
  <c r="F1115" i="5"/>
  <c r="G1115" i="5" s="1"/>
  <c r="F1116" i="5"/>
  <c r="G1116" i="5" s="1"/>
  <c r="F1117" i="5"/>
  <c r="G1117" i="5" s="1"/>
  <c r="F1118" i="5"/>
  <c r="G1118" i="5" s="1"/>
  <c r="F1119" i="5"/>
  <c r="G1119" i="5" s="1"/>
  <c r="F1120" i="5"/>
  <c r="G1120" i="5" s="1"/>
  <c r="F1121" i="5"/>
  <c r="G1121" i="5" s="1"/>
  <c r="F1122" i="5"/>
  <c r="G1122" i="5" s="1"/>
  <c r="F1123" i="5"/>
  <c r="G1123" i="5" s="1"/>
  <c r="F1124" i="5"/>
  <c r="G1124" i="5" s="1"/>
  <c r="F1125" i="5"/>
  <c r="G1125" i="5" s="1"/>
  <c r="F1126" i="5"/>
  <c r="G1126" i="5" s="1"/>
  <c r="F1127" i="5"/>
  <c r="G1127" i="5" s="1"/>
  <c r="F1128" i="5"/>
  <c r="G1128" i="5" s="1"/>
  <c r="F1129" i="5"/>
  <c r="G1129" i="5" s="1"/>
  <c r="F1130" i="5"/>
  <c r="G1130" i="5" s="1"/>
  <c r="F1131" i="5"/>
  <c r="G1131" i="5" s="1"/>
  <c r="F1132" i="5"/>
  <c r="G1132" i="5" s="1"/>
  <c r="F1133" i="5"/>
  <c r="G1133" i="5" s="1"/>
  <c r="F1134" i="5"/>
  <c r="G1134" i="5" s="1"/>
  <c r="F1135" i="5"/>
  <c r="G1135" i="5" s="1"/>
  <c r="F1136" i="5"/>
  <c r="G1136" i="5" s="1"/>
  <c r="F1137" i="5"/>
  <c r="G1137" i="5" s="1"/>
  <c r="F1138" i="5"/>
  <c r="G1138" i="5" s="1"/>
  <c r="F1139" i="5"/>
  <c r="G1139" i="5" s="1"/>
  <c r="F1140" i="5"/>
  <c r="G1140" i="5" s="1"/>
  <c r="F1141" i="5"/>
  <c r="G1141" i="5" s="1"/>
  <c r="F1142" i="5"/>
  <c r="G1142" i="5" s="1"/>
  <c r="F1143" i="5"/>
  <c r="G1143" i="5" s="1"/>
  <c r="F1144" i="5"/>
  <c r="G1144" i="5" s="1"/>
  <c r="F1145" i="5"/>
  <c r="G1145" i="5" s="1"/>
  <c r="F1146" i="5"/>
  <c r="G1146" i="5" s="1"/>
  <c r="F1147" i="5"/>
  <c r="G1147" i="5" s="1"/>
  <c r="F1148" i="5"/>
  <c r="G1148" i="5" s="1"/>
  <c r="F1149" i="5"/>
  <c r="G1149" i="5" s="1"/>
  <c r="F1150" i="5"/>
  <c r="G1150" i="5" s="1"/>
  <c r="F1151" i="5"/>
  <c r="G1151" i="5" s="1"/>
  <c r="F1152" i="5"/>
  <c r="G1152" i="5" s="1"/>
  <c r="F1153" i="5"/>
  <c r="G1153" i="5" s="1"/>
  <c r="F1154" i="5"/>
  <c r="G1154" i="5" s="1"/>
  <c r="F1155" i="5"/>
  <c r="G1155" i="5" s="1"/>
  <c r="F1156" i="5"/>
  <c r="G1156" i="5" s="1"/>
  <c r="F1157" i="5"/>
  <c r="G1157" i="5" s="1"/>
  <c r="F1158" i="5"/>
  <c r="G1158" i="5" s="1"/>
  <c r="F1159" i="5"/>
  <c r="G1159" i="5" s="1"/>
  <c r="F1160" i="5"/>
  <c r="G1160" i="5" s="1"/>
  <c r="F1161" i="5"/>
  <c r="G1161" i="5" s="1"/>
  <c r="F1162" i="5"/>
  <c r="G1162" i="5" s="1"/>
  <c r="F1163" i="5"/>
  <c r="G1163" i="5" s="1"/>
  <c r="F1164" i="5"/>
  <c r="G1164" i="5" s="1"/>
  <c r="F1165" i="5"/>
  <c r="G1165" i="5" s="1"/>
  <c r="F1166" i="5"/>
  <c r="G1166" i="5" s="1"/>
  <c r="F1167" i="5"/>
  <c r="G1167" i="5" s="1"/>
  <c r="F1168" i="5"/>
  <c r="G1168" i="5" s="1"/>
  <c r="F1169" i="5"/>
  <c r="G1169" i="5" s="1"/>
  <c r="F1170" i="5"/>
  <c r="G1170" i="5" s="1"/>
  <c r="F1171" i="5"/>
  <c r="G1171" i="5" s="1"/>
  <c r="F1172" i="5"/>
  <c r="G1172" i="5" s="1"/>
  <c r="F1173" i="5"/>
  <c r="G1173" i="5" s="1"/>
  <c r="F1174" i="5"/>
  <c r="G1174" i="5" s="1"/>
  <c r="F1175" i="5"/>
  <c r="G1175" i="5" s="1"/>
  <c r="F1176" i="5"/>
  <c r="G1176" i="5" s="1"/>
  <c r="F1177" i="5"/>
  <c r="G1177" i="5" s="1"/>
  <c r="F1178" i="5"/>
  <c r="G1178" i="5" s="1"/>
  <c r="F1179" i="5"/>
  <c r="G1179" i="5" s="1"/>
  <c r="F1180" i="5"/>
  <c r="G1180" i="5" s="1"/>
  <c r="F1181" i="5"/>
  <c r="G1181" i="5" s="1"/>
  <c r="F1182" i="5"/>
  <c r="G1182" i="5" s="1"/>
  <c r="F1183" i="5"/>
  <c r="G1183" i="5" s="1"/>
  <c r="F1184" i="5"/>
  <c r="G1184" i="5" s="1"/>
  <c r="F1185" i="5"/>
  <c r="G1185" i="5" s="1"/>
  <c r="F1186" i="5"/>
  <c r="G1186" i="5" s="1"/>
  <c r="F1187" i="5"/>
  <c r="G1187" i="5" s="1"/>
  <c r="F1188" i="5"/>
  <c r="G1188" i="5" s="1"/>
  <c r="F1189" i="5"/>
  <c r="G1189" i="5" s="1"/>
  <c r="F1190" i="5"/>
  <c r="G1190" i="5" s="1"/>
  <c r="F1191" i="5"/>
  <c r="G1191" i="5" s="1"/>
  <c r="F1192" i="5"/>
  <c r="G1192" i="5" s="1"/>
  <c r="F1193" i="5"/>
  <c r="G1193" i="5" s="1"/>
  <c r="F1194" i="5"/>
  <c r="G1194" i="5" s="1"/>
  <c r="F1195" i="5"/>
  <c r="G1195" i="5" s="1"/>
  <c r="F1196" i="5"/>
  <c r="G1196" i="5" s="1"/>
  <c r="F1197" i="5"/>
  <c r="G1197" i="5" s="1"/>
  <c r="F1198" i="5"/>
  <c r="G1198" i="5" s="1"/>
  <c r="F1199" i="5"/>
  <c r="G1199" i="5" s="1"/>
  <c r="F1200" i="5"/>
  <c r="G1200" i="5" s="1"/>
  <c r="F1201" i="5"/>
  <c r="G1201" i="5" s="1"/>
  <c r="F1202" i="5"/>
  <c r="G1202" i="5" s="1"/>
  <c r="F1203" i="5"/>
  <c r="G1203" i="5" s="1"/>
  <c r="F1204" i="5"/>
  <c r="G1204" i="5" s="1"/>
  <c r="F1205" i="5"/>
  <c r="G1205" i="5" s="1"/>
  <c r="F1206" i="5"/>
  <c r="G1206" i="5" s="1"/>
  <c r="F1207" i="5"/>
  <c r="G1207" i="5" s="1"/>
  <c r="F1208" i="5"/>
  <c r="G1208" i="5" s="1"/>
  <c r="F1209" i="5"/>
  <c r="G1209" i="5" s="1"/>
  <c r="F1210" i="5"/>
  <c r="G1210" i="5" s="1"/>
  <c r="F1211" i="5"/>
  <c r="G1211" i="5" s="1"/>
  <c r="F1212" i="5"/>
  <c r="G1212" i="5" s="1"/>
  <c r="F1213" i="5"/>
  <c r="G1213" i="5" s="1"/>
  <c r="F1214" i="5"/>
  <c r="G1214" i="5" s="1"/>
  <c r="F1215" i="5"/>
  <c r="G1215" i="5" s="1"/>
  <c r="F1216" i="5"/>
  <c r="G1216" i="5" s="1"/>
  <c r="F1217" i="5"/>
  <c r="G1217" i="5" s="1"/>
  <c r="F1218" i="5"/>
  <c r="G1218" i="5" s="1"/>
  <c r="F1219" i="5"/>
  <c r="G1219" i="5" s="1"/>
  <c r="F1220" i="5"/>
  <c r="G1220" i="5" s="1"/>
  <c r="F1221" i="5"/>
  <c r="G1221" i="5" s="1"/>
  <c r="F1222" i="5"/>
  <c r="G1222" i="5" s="1"/>
  <c r="F1223" i="5"/>
  <c r="G1223" i="5" s="1"/>
  <c r="F1224" i="5"/>
  <c r="G1224" i="5" s="1"/>
  <c r="F1225" i="5"/>
  <c r="G1225" i="5" s="1"/>
  <c r="F1226" i="5"/>
  <c r="G1226" i="5" s="1"/>
  <c r="F1227" i="5"/>
  <c r="G1227" i="5" s="1"/>
  <c r="F1228" i="5"/>
  <c r="G1228" i="5" s="1"/>
  <c r="F1229" i="5"/>
  <c r="G1229" i="5" s="1"/>
  <c r="F1230" i="5"/>
  <c r="G1230" i="5" s="1"/>
  <c r="F1231" i="5"/>
  <c r="G1231" i="5" s="1"/>
  <c r="F1232" i="5"/>
  <c r="G1232" i="5" s="1"/>
  <c r="F1233" i="5"/>
  <c r="G1233" i="5" s="1"/>
  <c r="F1234" i="5"/>
  <c r="G1234" i="5" s="1"/>
  <c r="F1235" i="5"/>
  <c r="G1235" i="5" s="1"/>
  <c r="F1236" i="5"/>
  <c r="G1236" i="5" s="1"/>
  <c r="F1237" i="5"/>
  <c r="G1237" i="5" s="1"/>
  <c r="F1238" i="5"/>
  <c r="G1238" i="5" s="1"/>
  <c r="F1239" i="5"/>
  <c r="G1239" i="5" s="1"/>
  <c r="F1240" i="5"/>
  <c r="G1240" i="5" s="1"/>
  <c r="F1241" i="5"/>
  <c r="G1241" i="5" s="1"/>
  <c r="F1242" i="5"/>
  <c r="G1242" i="5" s="1"/>
  <c r="F1243" i="5"/>
  <c r="G1243" i="5" s="1"/>
  <c r="F1244" i="5"/>
  <c r="G1244" i="5" s="1"/>
  <c r="F1245" i="5"/>
  <c r="G1245" i="5" s="1"/>
  <c r="F1246" i="5"/>
  <c r="G1246" i="5" s="1"/>
  <c r="F1247" i="5"/>
  <c r="G1247" i="5" s="1"/>
  <c r="F1248" i="5"/>
  <c r="G1248" i="5" s="1"/>
  <c r="F1249" i="5"/>
  <c r="G1249" i="5" s="1"/>
  <c r="F1250" i="5"/>
  <c r="G1250" i="5" s="1"/>
  <c r="F1251" i="5"/>
  <c r="G1251" i="5" s="1"/>
  <c r="F1252" i="5"/>
  <c r="G1252" i="5" s="1"/>
  <c r="F1253" i="5"/>
  <c r="G1253" i="5" s="1"/>
  <c r="F1254" i="5"/>
  <c r="G1254" i="5" s="1"/>
  <c r="F1255" i="5"/>
  <c r="G1255" i="5" s="1"/>
  <c r="F1256" i="5"/>
  <c r="G1256" i="5" s="1"/>
  <c r="F1257" i="5"/>
  <c r="G1257" i="5" s="1"/>
  <c r="F1258" i="5"/>
  <c r="G1258" i="5" s="1"/>
  <c r="F1259" i="5"/>
  <c r="G1259" i="5" s="1"/>
  <c r="F5" i="5"/>
  <c r="G5" i="5" s="1"/>
  <c r="AH73" i="16" l="1"/>
  <c r="L38" i="14"/>
  <c r="L39" i="14" s="1"/>
  <c r="R38" i="14"/>
  <c r="N38" i="14"/>
  <c r="N39" i="14" s="1"/>
  <c r="T38" i="14"/>
  <c r="S38" i="14"/>
  <c r="M38" i="14"/>
  <c r="M39" i="14" s="1"/>
  <c r="O38" i="14"/>
  <c r="O39" i="14" s="1"/>
  <c r="Q38" i="14"/>
  <c r="T26" i="16" l="1"/>
  <c r="T27" i="16" s="1"/>
  <c r="O28" i="16" s="1"/>
  <c r="P37" i="16"/>
  <c r="Q37" i="16"/>
  <c r="R37" i="16"/>
  <c r="T37" i="16"/>
  <c r="S37" i="16"/>
  <c r="Q39" i="14"/>
  <c r="S39" i="14"/>
  <c r="T39" i="14"/>
  <c r="R39" i="14"/>
  <c r="Q28" i="16" l="1"/>
  <c r="E48" i="16" s="1"/>
  <c r="R28" i="16"/>
  <c r="F48" i="16" s="1"/>
  <c r="T28" i="16"/>
  <c r="H48" i="16" s="1"/>
  <c r="C48" i="16"/>
  <c r="O30" i="16"/>
  <c r="T44" i="16"/>
  <c r="H50" i="16" s="1"/>
  <c r="S38" i="16"/>
  <c r="S40" i="16"/>
  <c r="G49" i="16" s="1"/>
  <c r="S28" i="16"/>
  <c r="P38" i="16"/>
  <c r="P40" i="16"/>
  <c r="D49" i="16" s="1"/>
  <c r="O40" i="16"/>
  <c r="T38" i="16"/>
  <c r="T40" i="16"/>
  <c r="H49" i="16" s="1"/>
  <c r="R38" i="16"/>
  <c r="R40" i="16"/>
  <c r="F49" i="16" s="1"/>
  <c r="Q38" i="16"/>
  <c r="Q40" i="16"/>
  <c r="E49" i="16" s="1"/>
  <c r="P28" i="16"/>
  <c r="O39" i="16" l="1"/>
  <c r="C49" i="16" s="1"/>
  <c r="G48" i="16"/>
  <c r="S44" i="16"/>
  <c r="H51" i="16"/>
  <c r="H53" i="16" s="1"/>
  <c r="T54" i="16" s="1"/>
  <c r="D48" i="16"/>
  <c r="G50" i="16" l="1"/>
  <c r="G51" i="16" s="1"/>
  <c r="G53" i="16" s="1"/>
  <c r="S54" i="16" s="1"/>
  <c r="R44" i="16"/>
  <c r="F50" i="16" l="1"/>
  <c r="F51" i="16" s="1"/>
  <c r="F53" i="16" s="1"/>
  <c r="R54" i="16" s="1"/>
  <c r="Q44" i="16"/>
  <c r="E50" i="16" l="1"/>
  <c r="E51" i="16" s="1"/>
  <c r="E53" i="16" s="1"/>
  <c r="Q54" i="16" s="1"/>
  <c r="P44" i="16"/>
  <c r="D50" i="16" l="1"/>
  <c r="D51" i="16" s="1"/>
  <c r="D53" i="16" s="1"/>
  <c r="P54" i="16" s="1"/>
  <c r="O44" i="16"/>
  <c r="C50" i="16" s="1"/>
  <c r="C51" i="16" l="1"/>
  <c r="C53" i="16" s="1"/>
  <c r="O54" i="16" s="1"/>
  <c r="Z54" i="16" s="1"/>
  <c r="F28" i="8" l="1"/>
  <c r="F30" i="8" s="1"/>
  <c r="G28" i="8"/>
  <c r="H28" i="8"/>
  <c r="H41" i="8" l="1"/>
  <c r="I41" i="8"/>
  <c r="G41" i="8"/>
  <c r="F41" i="8"/>
  <c r="E41" i="8"/>
  <c r="E43" i="8" s="1"/>
  <c r="F14" i="8" l="1"/>
  <c r="F16" i="8" s="1"/>
  <c r="G14" i="8"/>
  <c r="G16" i="8" s="1"/>
  <c r="E14" i="8"/>
  <c r="E16" i="8" s="1"/>
  <c r="H14" i="8"/>
  <c r="N11" i="14" l="1"/>
  <c r="N10" i="14" l="1"/>
  <c r="N13" i="14" s="1"/>
  <c r="N26" i="14"/>
  <c r="F74" i="16" s="1"/>
  <c r="F75" i="16" s="1"/>
  <c r="F1065" i="16" l="1"/>
  <c r="R1065" i="16" s="1"/>
  <c r="F1078" i="16"/>
  <c r="R1078" i="16" s="1"/>
  <c r="F1046" i="16"/>
  <c r="R1046" i="16" s="1"/>
  <c r="F1048" i="16"/>
  <c r="R1048" i="16" s="1"/>
  <c r="F1068" i="16"/>
  <c r="R1068" i="16" s="1"/>
  <c r="F985" i="16"/>
  <c r="R985" i="16" s="1"/>
  <c r="F977" i="16"/>
  <c r="R977" i="16" s="1"/>
  <c r="F969" i="16"/>
  <c r="R969" i="16" s="1"/>
  <c r="F961" i="16"/>
  <c r="R961" i="16" s="1"/>
  <c r="F1001" i="16"/>
  <c r="R1001" i="16" s="1"/>
  <c r="F1018" i="16"/>
  <c r="R1018" i="16" s="1"/>
  <c r="F958" i="16"/>
  <c r="R958" i="16" s="1"/>
  <c r="F950" i="16"/>
  <c r="R950" i="16" s="1"/>
  <c r="F942" i="16"/>
  <c r="R942" i="16" s="1"/>
  <c r="F934" i="16"/>
  <c r="R934" i="16" s="1"/>
  <c r="F926" i="16"/>
  <c r="R926" i="16" s="1"/>
  <c r="F918" i="16"/>
  <c r="R918" i="16" s="1"/>
  <c r="F910" i="16"/>
  <c r="R910" i="16" s="1"/>
  <c r="F996" i="16"/>
  <c r="R996" i="16" s="1"/>
  <c r="F898" i="16"/>
  <c r="R898" i="16" s="1"/>
  <c r="F866" i="16"/>
  <c r="R866" i="16" s="1"/>
  <c r="F834" i="16"/>
  <c r="R834" i="16" s="1"/>
  <c r="F1009" i="16"/>
  <c r="R1009" i="16" s="1"/>
  <c r="F837" i="16"/>
  <c r="R837" i="16" s="1"/>
  <c r="F994" i="16"/>
  <c r="R994" i="16" s="1"/>
  <c r="F810" i="16"/>
  <c r="R810" i="16" s="1"/>
  <c r="F762" i="16"/>
  <c r="R762" i="16" s="1"/>
  <c r="F730" i="16"/>
  <c r="R730" i="16" s="1"/>
  <c r="F1030" i="16"/>
  <c r="R1030" i="16" s="1"/>
  <c r="F1020" i="16"/>
  <c r="R1020" i="16" s="1"/>
  <c r="F1036" i="16"/>
  <c r="R1036" i="16" s="1"/>
  <c r="F888" i="16"/>
  <c r="R888" i="16" s="1"/>
  <c r="F782" i="16"/>
  <c r="R782" i="16" s="1"/>
  <c r="F709" i="16"/>
  <c r="R709" i="16" s="1"/>
  <c r="F811" i="16"/>
  <c r="R811" i="16" s="1"/>
  <c r="F720" i="16"/>
  <c r="R720" i="16" s="1"/>
  <c r="F796" i="16"/>
  <c r="R796" i="16" s="1"/>
  <c r="F809" i="16"/>
  <c r="R809" i="16" s="1"/>
  <c r="F784" i="16"/>
  <c r="R784" i="16" s="1"/>
  <c r="F700" i="16"/>
  <c r="R700" i="16" s="1"/>
  <c r="F825" i="16"/>
  <c r="R825" i="16" s="1"/>
  <c r="F712" i="16"/>
  <c r="R712" i="16" s="1"/>
  <c r="F755" i="16"/>
  <c r="R755" i="16" s="1"/>
  <c r="F679" i="16"/>
  <c r="R679" i="16" s="1"/>
  <c r="F670" i="16"/>
  <c r="R670" i="16" s="1"/>
  <c r="F650" i="16"/>
  <c r="R650" i="16" s="1"/>
  <c r="F618" i="16"/>
  <c r="R618" i="16" s="1"/>
  <c r="F586" i="16"/>
  <c r="R586" i="16" s="1"/>
  <c r="F554" i="16"/>
  <c r="R554" i="16" s="1"/>
  <c r="F674" i="16"/>
  <c r="R674" i="16" s="1"/>
  <c r="F836" i="16"/>
  <c r="R836" i="16" s="1"/>
  <c r="F749" i="16"/>
  <c r="R749" i="16" s="1"/>
  <c r="F637" i="16"/>
  <c r="R637" i="16" s="1"/>
  <c r="F669" i="16"/>
  <c r="R669" i="16" s="1"/>
  <c r="F592" i="16"/>
  <c r="R592" i="16" s="1"/>
  <c r="F547" i="16"/>
  <c r="R547" i="16" s="1"/>
  <c r="F490" i="16"/>
  <c r="R490" i="16" s="1"/>
  <c r="F608" i="16"/>
  <c r="R608" i="16" s="1"/>
  <c r="F736" i="16"/>
  <c r="R736" i="16" s="1"/>
  <c r="F619" i="16"/>
  <c r="R619" i="16" s="1"/>
  <c r="F572" i="16"/>
  <c r="R572" i="16" s="1"/>
  <c r="F531" i="16"/>
  <c r="R531" i="16" s="1"/>
  <c r="F708" i="16"/>
  <c r="R708" i="16" s="1"/>
  <c r="F508" i="16"/>
  <c r="R508" i="16" s="1"/>
  <c r="F450" i="16"/>
  <c r="R450" i="16" s="1"/>
  <c r="F604" i="16"/>
  <c r="R604" i="16" s="1"/>
  <c r="F512" i="16"/>
  <c r="R512" i="16" s="1"/>
  <c r="F623" i="16"/>
  <c r="R623" i="16" s="1"/>
  <c r="F533" i="16"/>
  <c r="R533" i="16" s="1"/>
  <c r="F451" i="16"/>
  <c r="R451" i="16" s="1"/>
  <c r="F616" i="16"/>
  <c r="R616" i="16" s="1"/>
  <c r="F476" i="16"/>
  <c r="R476" i="16" s="1"/>
  <c r="F407" i="16"/>
  <c r="R407" i="16" s="1"/>
  <c r="F375" i="16"/>
  <c r="R375" i="16" s="1"/>
  <c r="F343" i="16"/>
  <c r="R343" i="16" s="1"/>
  <c r="F311" i="16"/>
  <c r="R311" i="16" s="1"/>
  <c r="F279" i="16"/>
  <c r="R279" i="16" s="1"/>
  <c r="F247" i="16"/>
  <c r="R247" i="16" s="1"/>
  <c r="F465" i="16"/>
  <c r="R465" i="16" s="1"/>
  <c r="F437" i="16"/>
  <c r="R437" i="16" s="1"/>
  <c r="F421" i="16"/>
  <c r="R421" i="16" s="1"/>
  <c r="F489" i="16"/>
  <c r="R489" i="16" s="1"/>
  <c r="F392" i="16"/>
  <c r="R392" i="16" s="1"/>
  <c r="F360" i="16"/>
  <c r="R360" i="16" s="1"/>
  <c r="F328" i="16"/>
  <c r="R328" i="16" s="1"/>
  <c r="F296" i="16"/>
  <c r="R296" i="16" s="1"/>
  <c r="F519" i="16"/>
  <c r="R519" i="16" s="1"/>
  <c r="F240" i="16"/>
  <c r="R240" i="16" s="1"/>
  <c r="F401" i="16"/>
  <c r="R401" i="16" s="1"/>
  <c r="F337" i="16"/>
  <c r="R337" i="16" s="1"/>
  <c r="F237" i="16"/>
  <c r="R237" i="16" s="1"/>
  <c r="F438" i="16"/>
  <c r="R438" i="16" s="1"/>
  <c r="F264" i="16"/>
  <c r="R264" i="16" s="1"/>
  <c r="F227" i="16"/>
  <c r="R227" i="16" s="1"/>
  <c r="F219" i="16"/>
  <c r="R219" i="16" s="1"/>
  <c r="F406" i="16"/>
  <c r="R406" i="16" s="1"/>
  <c r="F342" i="16"/>
  <c r="R342" i="16" s="1"/>
  <c r="F246" i="16"/>
  <c r="R246" i="16" s="1"/>
  <c r="F330" i="16"/>
  <c r="R330" i="16" s="1"/>
  <c r="F211" i="16"/>
  <c r="R211" i="16" s="1"/>
  <c r="F288" i="16"/>
  <c r="R288" i="16" s="1"/>
  <c r="F179" i="16"/>
  <c r="R179" i="16" s="1"/>
  <c r="F325" i="16"/>
  <c r="R325" i="16" s="1"/>
  <c r="F424" i="16"/>
  <c r="R424" i="16" s="1"/>
  <c r="F386" i="16"/>
  <c r="R386" i="16" s="1"/>
  <c r="F260" i="16"/>
  <c r="R260" i="16" s="1"/>
  <c r="F612" i="16"/>
  <c r="R612" i="16" s="1"/>
  <c r="F487" i="16"/>
  <c r="R487" i="16" s="1"/>
  <c r="F286" i="16"/>
  <c r="R286" i="16" s="1"/>
  <c r="F428" i="16"/>
  <c r="R428" i="16" s="1"/>
  <c r="F194" i="16"/>
  <c r="R194" i="16" s="1"/>
  <c r="F175" i="16"/>
  <c r="R175" i="16" s="1"/>
  <c r="F167" i="16"/>
  <c r="R167" i="16" s="1"/>
  <c r="F159" i="16"/>
  <c r="R159" i="16" s="1"/>
  <c r="F111" i="16"/>
  <c r="R111" i="16" s="1"/>
  <c r="F84" i="16"/>
  <c r="R84" i="16" s="1"/>
  <c r="F137" i="16"/>
  <c r="R137" i="16" s="1"/>
  <c r="F81" i="16"/>
  <c r="R81" i="16" s="1"/>
  <c r="F140" i="16"/>
  <c r="R140" i="16" s="1"/>
  <c r="F79" i="16"/>
  <c r="R79" i="16" s="1"/>
  <c r="F104" i="16"/>
  <c r="R104" i="16" s="1"/>
  <c r="F151" i="16"/>
  <c r="R151" i="16" s="1"/>
  <c r="F119" i="16"/>
  <c r="R119" i="16" s="1"/>
  <c r="F138" i="16"/>
  <c r="R138" i="16" s="1"/>
  <c r="F86" i="16"/>
  <c r="R86" i="16" s="1"/>
  <c r="F589" i="16"/>
  <c r="R589" i="16" s="1"/>
  <c r="F447" i="16"/>
  <c r="R447" i="16" s="1"/>
  <c r="F403" i="16"/>
  <c r="R403" i="16" s="1"/>
  <c r="F339" i="16"/>
  <c r="R339" i="16" s="1"/>
  <c r="F275" i="16"/>
  <c r="R275" i="16" s="1"/>
  <c r="F457" i="16"/>
  <c r="R457" i="16" s="1"/>
  <c r="F435" i="16"/>
  <c r="R435" i="16" s="1"/>
  <c r="F467" i="16"/>
  <c r="R467" i="16" s="1"/>
  <c r="F388" i="16"/>
  <c r="R388" i="16" s="1"/>
  <c r="F356" i="16"/>
  <c r="R356" i="16" s="1"/>
  <c r="F704" i="16"/>
  <c r="R704" i="16" s="1"/>
  <c r="F452" i="16"/>
  <c r="R452" i="16" s="1"/>
  <c r="F711" i="16"/>
  <c r="R711" i="16" s="1"/>
  <c r="F329" i="16"/>
  <c r="R329" i="16" s="1"/>
  <c r="F577" i="16"/>
  <c r="R577" i="16" s="1"/>
  <c r="F434" i="16"/>
  <c r="R434" i="16" s="1"/>
  <c r="F226" i="16"/>
  <c r="R226" i="16" s="1"/>
  <c r="F218" i="16"/>
  <c r="R218" i="16" s="1"/>
  <c r="F334" i="16"/>
  <c r="R334" i="16" s="1"/>
  <c r="F244" i="16"/>
  <c r="R244" i="16" s="1"/>
  <c r="F209" i="16"/>
  <c r="R209" i="16" s="1"/>
  <c r="F258" i="16"/>
  <c r="R258" i="16" s="1"/>
  <c r="F284" i="16"/>
  <c r="R284" i="16" s="1"/>
  <c r="F280" i="16"/>
  <c r="R280" i="16" s="1"/>
  <c r="F238" i="16"/>
  <c r="R238" i="16" s="1"/>
  <c r="F413" i="16"/>
  <c r="R413" i="16" s="1"/>
  <c r="F269" i="16"/>
  <c r="R269" i="16" s="1"/>
  <c r="F190" i="16"/>
  <c r="R190" i="16" s="1"/>
  <c r="F174" i="16"/>
  <c r="R174" i="16" s="1"/>
  <c r="F166" i="16"/>
  <c r="R166" i="16" s="1"/>
  <c r="F109" i="16"/>
  <c r="R109" i="16" s="1"/>
  <c r="F193" i="16"/>
  <c r="R193" i="16" s="1"/>
  <c r="F133" i="16"/>
  <c r="R133" i="16" s="1"/>
  <c r="F136" i="16"/>
  <c r="R136" i="16" s="1"/>
  <c r="F202" i="16"/>
  <c r="R202" i="16" s="1"/>
  <c r="F147" i="16"/>
  <c r="R147" i="16" s="1"/>
  <c r="F93" i="16"/>
  <c r="R93" i="16" s="1"/>
  <c r="F91" i="16"/>
  <c r="R91" i="16" s="1"/>
  <c r="F780" i="16"/>
  <c r="R780" i="16" s="1"/>
  <c r="F771" i="16"/>
  <c r="R771" i="16" s="1"/>
  <c r="F787" i="16"/>
  <c r="R787" i="16" s="1"/>
  <c r="F688" i="16"/>
  <c r="R688" i="16" s="1"/>
  <c r="F693" i="16"/>
  <c r="R693" i="16" s="1"/>
  <c r="F638" i="16"/>
  <c r="R638" i="16" s="1"/>
  <c r="F859" i="16"/>
  <c r="R859" i="16" s="1"/>
  <c r="F625" i="16"/>
  <c r="R625" i="16" s="1"/>
  <c r="F524" i="16"/>
  <c r="R524" i="16" s="1"/>
  <c r="F682" i="16"/>
  <c r="R682" i="16" s="1"/>
  <c r="F556" i="16"/>
  <c r="R556" i="16" s="1"/>
  <c r="F485" i="16"/>
  <c r="R485" i="16" s="1"/>
  <c r="F484" i="16"/>
  <c r="R484" i="16" s="1"/>
  <c r="F781" i="16"/>
  <c r="R781" i="16" s="1"/>
  <c r="F599" i="16"/>
  <c r="R599" i="16" s="1"/>
  <c r="F363" i="16"/>
  <c r="R363" i="16" s="1"/>
  <c r="F267" i="16"/>
  <c r="R267" i="16" s="1"/>
  <c r="F431" i="16"/>
  <c r="R431" i="16" s="1"/>
  <c r="F380" i="16"/>
  <c r="R380" i="16" s="1"/>
  <c r="F603" i="16"/>
  <c r="R603" i="16" s="1"/>
  <c r="F527" i="16"/>
  <c r="R527" i="16" s="1"/>
  <c r="F224" i="16"/>
  <c r="R224" i="16" s="1"/>
  <c r="F318" i="16"/>
  <c r="R318" i="16" s="1"/>
  <c r="F205" i="16"/>
  <c r="R205" i="16" s="1"/>
  <c r="F652" i="16"/>
  <c r="R652" i="16" s="1"/>
  <c r="F381" i="16"/>
  <c r="R381" i="16" s="1"/>
  <c r="F182" i="16"/>
  <c r="R182" i="16" s="1"/>
  <c r="F156" i="16"/>
  <c r="R156" i="16" s="1"/>
  <c r="F125" i="16"/>
  <c r="R125" i="16" s="1"/>
  <c r="F114" i="16"/>
  <c r="R114" i="16" s="1"/>
  <c r="F192" i="16"/>
  <c r="R192" i="16" s="1"/>
  <c r="F662" i="16"/>
  <c r="R662" i="16" s="1"/>
  <c r="F478" i="16"/>
  <c r="R478" i="16" s="1"/>
  <c r="F359" i="16"/>
  <c r="R359" i="16" s="1"/>
  <c r="F580" i="16"/>
  <c r="R580" i="16" s="1"/>
  <c r="F605" i="16"/>
  <c r="R605" i="16" s="1"/>
  <c r="F376" i="16"/>
  <c r="R376" i="16" s="1"/>
  <c r="F483" i="16"/>
  <c r="R483" i="16" s="1"/>
  <c r="F369" i="16"/>
  <c r="R369" i="16" s="1"/>
  <c r="F422" i="16"/>
  <c r="R422" i="16" s="1"/>
  <c r="F215" i="16"/>
  <c r="R215" i="16" s="1"/>
  <c r="F1061" i="16"/>
  <c r="R1061" i="16" s="1"/>
  <c r="F1074" i="16"/>
  <c r="R1074" i="16" s="1"/>
  <c r="F1042" i="16"/>
  <c r="R1042" i="16" s="1"/>
  <c r="F1038" i="16"/>
  <c r="R1038" i="16" s="1"/>
  <c r="F1059" i="16"/>
  <c r="R1059" i="16" s="1"/>
  <c r="F984" i="16"/>
  <c r="R984" i="16" s="1"/>
  <c r="F976" i="16"/>
  <c r="R976" i="16" s="1"/>
  <c r="F968" i="16"/>
  <c r="R968" i="16" s="1"/>
  <c r="F1047" i="16"/>
  <c r="R1047" i="16" s="1"/>
  <c r="F997" i="16"/>
  <c r="R997" i="16" s="1"/>
  <c r="F1013" i="16"/>
  <c r="R1013" i="16" s="1"/>
  <c r="F957" i="16"/>
  <c r="R957" i="16" s="1"/>
  <c r="F949" i="16"/>
  <c r="R949" i="16" s="1"/>
  <c r="F941" i="16"/>
  <c r="R941" i="16" s="1"/>
  <c r="F933" i="16"/>
  <c r="R933" i="16" s="1"/>
  <c r="F925" i="16"/>
  <c r="R925" i="16" s="1"/>
  <c r="F917" i="16"/>
  <c r="R917" i="16" s="1"/>
  <c r="F909" i="16"/>
  <c r="R909" i="16" s="1"/>
  <c r="F1007" i="16"/>
  <c r="R1007" i="16" s="1"/>
  <c r="F894" i="16"/>
  <c r="R894" i="16" s="1"/>
  <c r="F862" i="16"/>
  <c r="R862" i="16" s="1"/>
  <c r="F830" i="16"/>
  <c r="R830" i="16" s="1"/>
  <c r="F1032" i="16"/>
  <c r="R1032" i="16" s="1"/>
  <c r="F835" i="16"/>
  <c r="R835" i="16" s="1"/>
  <c r="F1002" i="16"/>
  <c r="R1002" i="16" s="1"/>
  <c r="F797" i="16"/>
  <c r="R797" i="16" s="1"/>
  <c r="F758" i="16"/>
  <c r="R758" i="16" s="1"/>
  <c r="F726" i="16"/>
  <c r="R726" i="16" s="1"/>
  <c r="F992" i="16"/>
  <c r="R992" i="16" s="1"/>
  <c r="F905" i="16"/>
  <c r="R905" i="16" s="1"/>
  <c r="F995" i="16"/>
  <c r="R995" i="16" s="1"/>
  <c r="F887" i="16"/>
  <c r="R887" i="16" s="1"/>
  <c r="F779" i="16"/>
  <c r="R779" i="16" s="1"/>
  <c r="F707" i="16"/>
  <c r="R707" i="16" s="1"/>
  <c r="F808" i="16"/>
  <c r="R808" i="16" s="1"/>
  <c r="F857" i="16"/>
  <c r="R857" i="16" s="1"/>
  <c r="F793" i="16"/>
  <c r="R793" i="16" s="1"/>
  <c r="F803" i="16"/>
  <c r="R803" i="16" s="1"/>
  <c r="F777" i="16"/>
  <c r="R777" i="16" s="1"/>
  <c r="F696" i="16"/>
  <c r="R696" i="16" s="1"/>
  <c r="F761" i="16"/>
  <c r="R761" i="16" s="1"/>
  <c r="F701" i="16"/>
  <c r="R701" i="16" s="1"/>
  <c r="F753" i="16"/>
  <c r="R753" i="16" s="1"/>
  <c r="F675" i="16"/>
  <c r="R675" i="16" s="1"/>
  <c r="F668" i="16"/>
  <c r="R668" i="16" s="1"/>
  <c r="F646" i="16"/>
  <c r="R646" i="16" s="1"/>
  <c r="F614" i="16"/>
  <c r="R614" i="16" s="1"/>
  <c r="F582" i="16"/>
  <c r="R582" i="16" s="1"/>
  <c r="F550" i="16"/>
  <c r="R550" i="16" s="1"/>
  <c r="F847" i="16"/>
  <c r="R847" i="16" s="1"/>
  <c r="F801" i="16"/>
  <c r="R801" i="16" s="1"/>
  <c r="F695" i="16"/>
  <c r="R695" i="16" s="1"/>
  <c r="F633" i="16"/>
  <c r="R633" i="16" s="1"/>
  <c r="F665" i="16"/>
  <c r="R665" i="16" s="1"/>
  <c r="F544" i="16"/>
  <c r="R544" i="16" s="1"/>
  <c r="F477" i="16"/>
  <c r="R477" i="16" s="1"/>
  <c r="F607" i="16"/>
  <c r="R607" i="16" s="1"/>
  <c r="F729" i="16"/>
  <c r="R729" i="16" s="1"/>
  <c r="F597" i="16"/>
  <c r="R597" i="16" s="1"/>
  <c r="F569" i="16"/>
  <c r="R569" i="16" s="1"/>
  <c r="F516" i="16"/>
  <c r="R516" i="16" s="1"/>
  <c r="F677" i="16"/>
  <c r="R677" i="16" s="1"/>
  <c r="F498" i="16"/>
  <c r="R498" i="16" s="1"/>
  <c r="F446" i="16"/>
  <c r="R446" i="16" s="1"/>
  <c r="F587" i="16"/>
  <c r="R587" i="16" s="1"/>
  <c r="F504" i="16"/>
  <c r="R504" i="16" s="1"/>
  <c r="F613" i="16"/>
  <c r="R613" i="16" s="1"/>
  <c r="F511" i="16"/>
  <c r="R511" i="16" s="1"/>
  <c r="F681" i="16"/>
  <c r="R681" i="16" s="1"/>
  <c r="F468" i="16"/>
  <c r="R468" i="16" s="1"/>
  <c r="F371" i="16"/>
  <c r="R371" i="16" s="1"/>
  <c r="F307" i="16"/>
  <c r="R307" i="16" s="1"/>
  <c r="F243" i="16"/>
  <c r="R243" i="16" s="1"/>
  <c r="F419" i="16"/>
  <c r="R419" i="16" s="1"/>
  <c r="F324" i="16"/>
  <c r="R324" i="16" s="1"/>
  <c r="F393" i="16"/>
  <c r="R393" i="16" s="1"/>
  <c r="F249" i="16"/>
  <c r="R249" i="16" s="1"/>
  <c r="F398" i="16"/>
  <c r="R398" i="16" s="1"/>
  <c r="F314" i="16"/>
  <c r="R314" i="16" s="1"/>
  <c r="F571" i="16"/>
  <c r="R571" i="16" s="1"/>
  <c r="F370" i="16"/>
  <c r="R370" i="16" s="1"/>
  <c r="F517" i="16"/>
  <c r="R517" i="16" s="1"/>
  <c r="F420" i="16"/>
  <c r="R420" i="16" s="1"/>
  <c r="F158" i="16"/>
  <c r="R158" i="16" s="1"/>
  <c r="F80" i="16"/>
  <c r="R80" i="16" s="1"/>
  <c r="F102" i="16"/>
  <c r="R102" i="16" s="1"/>
  <c r="F134" i="16"/>
  <c r="R134" i="16" s="1"/>
  <c r="F907" i="16"/>
  <c r="R907" i="16" s="1"/>
  <c r="F899" i="16"/>
  <c r="R899" i="16" s="1"/>
  <c r="F750" i="16"/>
  <c r="R750" i="16" s="1"/>
  <c r="F891" i="16"/>
  <c r="R891" i="16" s="1"/>
  <c r="F896" i="16"/>
  <c r="R896" i="16" s="1"/>
  <c r="F839" i="16"/>
  <c r="R839" i="16" s="1"/>
  <c r="F851" i="16"/>
  <c r="R851" i="16" s="1"/>
  <c r="F757" i="16"/>
  <c r="R757" i="16" s="1"/>
  <c r="F845" i="16"/>
  <c r="R845" i="16" s="1"/>
  <c r="F574" i="16"/>
  <c r="R574" i="16" s="1"/>
  <c r="F657" i="16"/>
  <c r="R657" i="16" s="1"/>
  <c r="F576" i="16"/>
  <c r="R576" i="16" s="1"/>
  <c r="F518" i="16"/>
  <c r="R518" i="16" s="1"/>
  <c r="F798" i="16"/>
  <c r="R798" i="16" s="1"/>
  <c r="F743" i="16"/>
  <c r="R743" i="16" s="1"/>
  <c r="F581" i="16"/>
  <c r="R581" i="16" s="1"/>
  <c r="F473" i="16"/>
  <c r="R473" i="16" s="1"/>
  <c r="F568" i="16"/>
  <c r="R568" i="16" s="1"/>
  <c r="F331" i="16"/>
  <c r="R331" i="16" s="1"/>
  <c r="F299" i="16"/>
  <c r="R299" i="16" s="1"/>
  <c r="F448" i="16"/>
  <c r="R448" i="16" s="1"/>
  <c r="F412" i="16"/>
  <c r="R412" i="16" s="1"/>
  <c r="F348" i="16"/>
  <c r="R348" i="16" s="1"/>
  <c r="F545" i="16"/>
  <c r="R545" i="16" s="1"/>
  <c r="F377" i="16"/>
  <c r="R377" i="16" s="1"/>
  <c r="F426" i="16"/>
  <c r="R426" i="16" s="1"/>
  <c r="F216" i="16"/>
  <c r="R216" i="16" s="1"/>
  <c r="F410" i="16"/>
  <c r="R410" i="16" s="1"/>
  <c r="F199" i="16"/>
  <c r="R199" i="16" s="1"/>
  <c r="F338" i="16"/>
  <c r="R338" i="16" s="1"/>
  <c r="F239" i="16"/>
  <c r="R239" i="16" s="1"/>
  <c r="F172" i="16"/>
  <c r="R172" i="16" s="1"/>
  <c r="F105" i="16"/>
  <c r="R105" i="16" s="1"/>
  <c r="F188" i="16"/>
  <c r="R188" i="16" s="1"/>
  <c r="F98" i="16"/>
  <c r="R98" i="16" s="1"/>
  <c r="F126" i="16"/>
  <c r="R126" i="16" s="1"/>
  <c r="F1067" i="16"/>
  <c r="R1067" i="16" s="1"/>
  <c r="F981" i="16"/>
  <c r="R981" i="16" s="1"/>
  <c r="F965" i="16"/>
  <c r="R965" i="16" s="1"/>
  <c r="F1060" i="16"/>
  <c r="R1060" i="16" s="1"/>
  <c r="F954" i="16"/>
  <c r="R954" i="16" s="1"/>
  <c r="F946" i="16"/>
  <c r="R946" i="16" s="1"/>
  <c r="F930" i="16"/>
  <c r="R930" i="16" s="1"/>
  <c r="F906" i="16"/>
  <c r="R906" i="16" s="1"/>
  <c r="F882" i="16"/>
  <c r="R882" i="16" s="1"/>
  <c r="F1033" i="16"/>
  <c r="R1033" i="16" s="1"/>
  <c r="F884" i="16"/>
  <c r="R884" i="16" s="1"/>
  <c r="F832" i="16"/>
  <c r="R832" i="16" s="1"/>
  <c r="F746" i="16"/>
  <c r="R746" i="16" s="1"/>
  <c r="F885" i="16"/>
  <c r="R885" i="16" s="1"/>
  <c r="F889" i="16"/>
  <c r="R889" i="16" s="1"/>
  <c r="F756" i="16"/>
  <c r="R756" i="16" s="1"/>
  <c r="F767" i="16"/>
  <c r="R767" i="16" s="1"/>
  <c r="F765" i="16"/>
  <c r="R765" i="16" s="1"/>
  <c r="F791" i="16"/>
  <c r="R791" i="16" s="1"/>
  <c r="F684" i="16"/>
  <c r="R684" i="16" s="1"/>
  <c r="F689" i="16"/>
  <c r="R689" i="16" s="1"/>
  <c r="F831" i="16"/>
  <c r="R831" i="16" s="1"/>
  <c r="F634" i="16"/>
  <c r="R634" i="16" s="1"/>
  <c r="F570" i="16"/>
  <c r="R570" i="16" s="1"/>
  <c r="F819" i="16"/>
  <c r="R819" i="16" s="1"/>
  <c r="F786" i="16"/>
  <c r="R786" i="16" s="1"/>
  <c r="F621" i="16"/>
  <c r="R621" i="16" s="1"/>
  <c r="F648" i="16"/>
  <c r="R648" i="16" s="1"/>
  <c r="F522" i="16"/>
  <c r="R522" i="16" s="1"/>
  <c r="F723" i="16"/>
  <c r="R723" i="16" s="1"/>
  <c r="F651" i="16"/>
  <c r="R651" i="16" s="1"/>
  <c r="F553" i="16"/>
  <c r="R553" i="16" s="1"/>
  <c r="F772" i="16"/>
  <c r="R772" i="16" s="1"/>
  <c r="F466" i="16"/>
  <c r="R466" i="16" s="1"/>
  <c r="F555" i="16"/>
  <c r="R555" i="16" s="1"/>
  <c r="F471" i="16"/>
  <c r="R471" i="16" s="1"/>
  <c r="F764" i="16"/>
  <c r="R764" i="16" s="1"/>
  <c r="F535" i="16"/>
  <c r="R535" i="16" s="1"/>
  <c r="F327" i="16"/>
  <c r="R327" i="16" s="1"/>
  <c r="F263" i="16"/>
  <c r="R263" i="16" s="1"/>
  <c r="F429" i="16"/>
  <c r="R429" i="16" s="1"/>
  <c r="F344" i="16"/>
  <c r="R344" i="16" s="1"/>
  <c r="F565" i="16"/>
  <c r="R565" i="16" s="1"/>
  <c r="F499" i="16"/>
  <c r="R499" i="16" s="1"/>
  <c r="F231" i="16"/>
  <c r="R231" i="16" s="1"/>
  <c r="F1057" i="16"/>
  <c r="R1057" i="16" s="1"/>
  <c r="F1070" i="16"/>
  <c r="R1070" i="16" s="1"/>
  <c r="F1075" i="16"/>
  <c r="R1075" i="16" s="1"/>
  <c r="F1035" i="16"/>
  <c r="R1035" i="16" s="1"/>
  <c r="F1028" i="16"/>
  <c r="R1028" i="16" s="1"/>
  <c r="F983" i="16"/>
  <c r="R983" i="16" s="1"/>
  <c r="F975" i="16"/>
  <c r="R975" i="16" s="1"/>
  <c r="F967" i="16"/>
  <c r="R967" i="16" s="1"/>
  <c r="F1044" i="16"/>
  <c r="R1044" i="16" s="1"/>
  <c r="F993" i="16"/>
  <c r="R993" i="16" s="1"/>
  <c r="F1011" i="16"/>
  <c r="R1011" i="16" s="1"/>
  <c r="F956" i="16"/>
  <c r="R956" i="16" s="1"/>
  <c r="F948" i="16"/>
  <c r="R948" i="16" s="1"/>
  <c r="F940" i="16"/>
  <c r="R940" i="16" s="1"/>
  <c r="F932" i="16"/>
  <c r="R932" i="16" s="1"/>
  <c r="F924" i="16"/>
  <c r="R924" i="16" s="1"/>
  <c r="F916" i="16"/>
  <c r="R916" i="16" s="1"/>
  <c r="F908" i="16"/>
  <c r="R908" i="16" s="1"/>
  <c r="F1000" i="16"/>
  <c r="R1000" i="16" s="1"/>
  <c r="F890" i="16"/>
  <c r="R890" i="16" s="1"/>
  <c r="F858" i="16"/>
  <c r="R858" i="16" s="1"/>
  <c r="F826" i="16"/>
  <c r="R826" i="16" s="1"/>
  <c r="F901" i="16"/>
  <c r="R901" i="16" s="1"/>
  <c r="F820" i="16"/>
  <c r="R820" i="16" s="1"/>
  <c r="F879" i="16"/>
  <c r="R879" i="16" s="1"/>
  <c r="F795" i="16"/>
  <c r="R795" i="16" s="1"/>
  <c r="F754" i="16"/>
  <c r="R754" i="16" s="1"/>
  <c r="F722" i="16"/>
  <c r="R722" i="16" s="1"/>
  <c r="F892" i="16"/>
  <c r="R892" i="16" s="1"/>
  <c r="F904" i="16"/>
  <c r="R904" i="16" s="1"/>
  <c r="F903" i="16"/>
  <c r="R903" i="16" s="1"/>
  <c r="F900" i="16"/>
  <c r="R900" i="16" s="1"/>
  <c r="F773" i="16"/>
  <c r="R773" i="16" s="1"/>
  <c r="F872" i="16"/>
  <c r="R872" i="16" s="1"/>
  <c r="F802" i="16"/>
  <c r="R802" i="16" s="1"/>
  <c r="F855" i="16"/>
  <c r="R855" i="16" s="1"/>
  <c r="F790" i="16"/>
  <c r="R790" i="16" s="1"/>
  <c r="F800" i="16"/>
  <c r="R800" i="16" s="1"/>
  <c r="F759" i="16"/>
  <c r="R759" i="16" s="1"/>
  <c r="F692" i="16"/>
  <c r="R692" i="16" s="1"/>
  <c r="F733" i="16"/>
  <c r="R733" i="16" s="1"/>
  <c r="F697" i="16"/>
  <c r="R697" i="16" s="1"/>
  <c r="F715" i="16"/>
  <c r="R715" i="16" s="1"/>
  <c r="F853" i="16"/>
  <c r="R853" i="16" s="1"/>
  <c r="F666" i="16"/>
  <c r="R666" i="16" s="1"/>
  <c r="F642" i="16"/>
  <c r="R642" i="16" s="1"/>
  <c r="F610" i="16"/>
  <c r="R610" i="16" s="1"/>
  <c r="F578" i="16"/>
  <c r="R578" i="16" s="1"/>
  <c r="F546" i="16"/>
  <c r="R546" i="16" s="1"/>
  <c r="F843" i="16"/>
  <c r="R843" i="16" s="1"/>
  <c r="F792" i="16"/>
  <c r="R792" i="16" s="1"/>
  <c r="F687" i="16"/>
  <c r="R687" i="16" s="1"/>
  <c r="F629" i="16"/>
  <c r="R629" i="16" s="1"/>
  <c r="F661" i="16"/>
  <c r="R661" i="16" s="1"/>
  <c r="F579" i="16"/>
  <c r="R579" i="16" s="1"/>
  <c r="F541" i="16"/>
  <c r="R541" i="16" s="1"/>
  <c r="F475" i="16"/>
  <c r="R475" i="16" s="1"/>
  <c r="F520" i="16"/>
  <c r="R520" i="16" s="1"/>
  <c r="F691" i="16"/>
  <c r="R691" i="16" s="1"/>
  <c r="F596" i="16"/>
  <c r="R596" i="16" s="1"/>
  <c r="F559" i="16"/>
  <c r="R559" i="16" s="1"/>
  <c r="F514" i="16"/>
  <c r="R514" i="16" s="1"/>
  <c r="F617" i="16"/>
  <c r="R617" i="16" s="1"/>
  <c r="F491" i="16"/>
  <c r="R491" i="16" s="1"/>
  <c r="F768" i="16"/>
  <c r="R768" i="16" s="1"/>
  <c r="F584" i="16"/>
  <c r="R584" i="16" s="1"/>
  <c r="F497" i="16"/>
  <c r="R497" i="16" s="1"/>
  <c r="F611" i="16"/>
  <c r="R611" i="16" s="1"/>
  <c r="F481" i="16"/>
  <c r="R481" i="16" s="1"/>
  <c r="F600" i="16"/>
  <c r="R600" i="16" s="1"/>
  <c r="F601" i="16"/>
  <c r="R601" i="16" s="1"/>
  <c r="F659" i="16"/>
  <c r="R659" i="16" s="1"/>
  <c r="F399" i="16"/>
  <c r="R399" i="16" s="1"/>
  <c r="F367" i="16"/>
  <c r="R367" i="16" s="1"/>
  <c r="F335" i="16"/>
  <c r="R335" i="16" s="1"/>
  <c r="F303" i="16"/>
  <c r="R303" i="16" s="1"/>
  <c r="F271" i="16"/>
  <c r="R271" i="16" s="1"/>
  <c r="F699" i="16"/>
  <c r="R699" i="16" s="1"/>
  <c r="F449" i="16"/>
  <c r="R449" i="16" s="1"/>
  <c r="F433" i="16"/>
  <c r="R433" i="16" s="1"/>
  <c r="F667" i="16"/>
  <c r="R667" i="16" s="1"/>
  <c r="F416" i="16"/>
  <c r="R416" i="16" s="1"/>
  <c r="F384" i="16"/>
  <c r="R384" i="16" s="1"/>
  <c r="F352" i="16"/>
  <c r="R352" i="16" s="1"/>
  <c r="F320" i="16"/>
  <c r="R320" i="16" s="1"/>
  <c r="F551" i="16"/>
  <c r="R551" i="16" s="1"/>
  <c r="F297" i="16"/>
  <c r="R297" i="16" s="1"/>
  <c r="F636" i="16"/>
  <c r="R636" i="16" s="1"/>
  <c r="F385" i="16"/>
  <c r="R385" i="16" s="1"/>
  <c r="F321" i="16"/>
  <c r="R321" i="16" s="1"/>
  <c r="F536" i="16"/>
  <c r="R536" i="16" s="1"/>
  <c r="F430" i="16"/>
  <c r="R430" i="16" s="1"/>
  <c r="F233" i="16"/>
  <c r="R233" i="16" s="1"/>
  <c r="F225" i="16"/>
  <c r="R225" i="16" s="1"/>
  <c r="F217" i="16"/>
  <c r="R217" i="16" s="1"/>
  <c r="F390" i="16"/>
  <c r="R390" i="16" s="1"/>
  <c r="F326" i="16"/>
  <c r="R326" i="16" s="1"/>
  <c r="F236" i="16"/>
  <c r="R236" i="16" s="1"/>
  <c r="F310" i="16"/>
  <c r="R310" i="16" s="1"/>
  <c r="F207" i="16"/>
  <c r="R207" i="16" s="1"/>
  <c r="F241" i="16"/>
  <c r="R241" i="16" s="1"/>
  <c r="F521" i="16"/>
  <c r="R521" i="16" s="1"/>
  <c r="F254" i="16"/>
  <c r="R254" i="16" s="1"/>
  <c r="F250" i="16"/>
  <c r="R250" i="16" s="1"/>
  <c r="F354" i="16"/>
  <c r="R354" i="16" s="1"/>
  <c r="F214" i="16"/>
  <c r="R214" i="16" s="1"/>
  <c r="F501" i="16"/>
  <c r="R501" i="16" s="1"/>
  <c r="F397" i="16"/>
  <c r="R397" i="16" s="1"/>
  <c r="F252" i="16"/>
  <c r="R252" i="16" s="1"/>
  <c r="F301" i="16"/>
  <c r="R301" i="16" s="1"/>
  <c r="F186" i="16"/>
  <c r="R186" i="16" s="1"/>
  <c r="F173" i="16"/>
  <c r="R173" i="16" s="1"/>
  <c r="F165" i="16"/>
  <c r="R165" i="16" s="1"/>
  <c r="F157" i="16"/>
  <c r="R157" i="16" s="1"/>
  <c r="F107" i="16"/>
  <c r="R107" i="16" s="1"/>
  <c r="F185" i="16"/>
  <c r="R185" i="16" s="1"/>
  <c r="F129" i="16"/>
  <c r="R129" i="16" s="1"/>
  <c r="F196" i="16"/>
  <c r="R196" i="16" s="1"/>
  <c r="F132" i="16"/>
  <c r="R132" i="16" s="1"/>
  <c r="F116" i="16"/>
  <c r="R116" i="16" s="1"/>
  <c r="F100" i="16"/>
  <c r="R100" i="16" s="1"/>
  <c r="F143" i="16"/>
  <c r="R143" i="16" s="1"/>
  <c r="F92" i="16"/>
  <c r="R92" i="16" s="1"/>
  <c r="F130" i="16"/>
  <c r="R130" i="16" s="1"/>
  <c r="F89" i="16"/>
  <c r="R89" i="16" s="1"/>
  <c r="F1053" i="16"/>
  <c r="R1053" i="16" s="1"/>
  <c r="F1066" i="16"/>
  <c r="R1066" i="16" s="1"/>
  <c r="F1071" i="16"/>
  <c r="R1071" i="16" s="1"/>
  <c r="F1031" i="16"/>
  <c r="R1031" i="16" s="1"/>
  <c r="F1025" i="16"/>
  <c r="R1025" i="16" s="1"/>
  <c r="F982" i="16"/>
  <c r="R982" i="16" s="1"/>
  <c r="F974" i="16"/>
  <c r="R974" i="16" s="1"/>
  <c r="F966" i="16"/>
  <c r="R966" i="16" s="1"/>
  <c r="F1043" i="16"/>
  <c r="R1043" i="16" s="1"/>
  <c r="F989" i="16"/>
  <c r="R989" i="16" s="1"/>
  <c r="F1056" i="16"/>
  <c r="R1056" i="16" s="1"/>
  <c r="F955" i="16"/>
  <c r="R955" i="16" s="1"/>
  <c r="F947" i="16"/>
  <c r="R947" i="16" s="1"/>
  <c r="F939" i="16"/>
  <c r="R939" i="16" s="1"/>
  <c r="F931" i="16"/>
  <c r="R931" i="16" s="1"/>
  <c r="F923" i="16"/>
  <c r="R923" i="16" s="1"/>
  <c r="F915" i="16"/>
  <c r="R915" i="16" s="1"/>
  <c r="F1026" i="16"/>
  <c r="R1026" i="16" s="1"/>
  <c r="F886" i="16"/>
  <c r="R886" i="16" s="1"/>
  <c r="F854" i="16"/>
  <c r="R854" i="16" s="1"/>
  <c r="F822" i="16"/>
  <c r="R822" i="16" s="1"/>
  <c r="F1072" i="16"/>
  <c r="R1072" i="16" s="1"/>
  <c r="F841" i="16"/>
  <c r="R841" i="16" s="1"/>
  <c r="F718" i="16"/>
  <c r="R718" i="16" s="1"/>
  <c r="F849" i="16"/>
  <c r="R849" i="16" s="1"/>
  <c r="F893" i="16"/>
  <c r="R893" i="16" s="1"/>
  <c r="F769" i="16"/>
  <c r="R769" i="16" s="1"/>
  <c r="F794" i="16"/>
  <c r="R794" i="16" s="1"/>
  <c r="F860" i="16"/>
  <c r="R860" i="16" s="1"/>
  <c r="F818" i="16"/>
  <c r="R818" i="16" s="1"/>
  <c r="F664" i="16"/>
  <c r="R664" i="16" s="1"/>
  <c r="F606" i="16"/>
  <c r="R606" i="16" s="1"/>
  <c r="F542" i="16"/>
  <c r="R542" i="16" s="1"/>
  <c r="F789" i="16"/>
  <c r="R789" i="16" s="1"/>
  <c r="F656" i="16"/>
  <c r="R656" i="16" s="1"/>
  <c r="F745" i="16"/>
  <c r="R745" i="16" s="1"/>
  <c r="F595" i="16"/>
  <c r="R595" i="16" s="1"/>
  <c r="F615" i="16"/>
  <c r="R615" i="16" s="1"/>
  <c r="F593" i="16"/>
  <c r="R593" i="16" s="1"/>
  <c r="F395" i="16"/>
  <c r="R395" i="16" s="1"/>
  <c r="F631" i="16"/>
  <c r="R631" i="16" s="1"/>
  <c r="F620" i="16"/>
  <c r="R620" i="16" s="1"/>
  <c r="F316" i="16"/>
  <c r="R316" i="16" s="1"/>
  <c r="F289" i="16"/>
  <c r="R289" i="16" s="1"/>
  <c r="F313" i="16"/>
  <c r="R313" i="16" s="1"/>
  <c r="F232" i="16"/>
  <c r="R232" i="16" s="1"/>
  <c r="F382" i="16"/>
  <c r="R382" i="16" s="1"/>
  <c r="F292" i="16"/>
  <c r="R292" i="16" s="1"/>
  <c r="F405" i="16"/>
  <c r="R405" i="16" s="1"/>
  <c r="F235" i="16"/>
  <c r="R235" i="16" s="1"/>
  <c r="F212" i="16"/>
  <c r="R212" i="16" s="1"/>
  <c r="F460" i="16"/>
  <c r="R460" i="16" s="1"/>
  <c r="F298" i="16"/>
  <c r="R298" i="16" s="1"/>
  <c r="F164" i="16"/>
  <c r="R164" i="16" s="1"/>
  <c r="F177" i="16"/>
  <c r="R177" i="16" s="1"/>
  <c r="F128" i="16"/>
  <c r="R128" i="16" s="1"/>
  <c r="F139" i="16"/>
  <c r="R139" i="16" s="1"/>
  <c r="F87" i="16"/>
  <c r="R87" i="16" s="1"/>
  <c r="F1049" i="16"/>
  <c r="R1049" i="16" s="1"/>
  <c r="F1062" i="16"/>
  <c r="R1062" i="16" s="1"/>
  <c r="F1027" i="16"/>
  <c r="R1027" i="16" s="1"/>
  <c r="F1022" i="16"/>
  <c r="R1022" i="16" s="1"/>
  <c r="F973" i="16"/>
  <c r="R973" i="16" s="1"/>
  <c r="F1040" i="16"/>
  <c r="R1040" i="16" s="1"/>
  <c r="F1012" i="16"/>
  <c r="R1012" i="16" s="1"/>
  <c r="F938" i="16"/>
  <c r="R938" i="16" s="1"/>
  <c r="F922" i="16"/>
  <c r="R922" i="16" s="1"/>
  <c r="F914" i="16"/>
  <c r="R914" i="16" s="1"/>
  <c r="F1017" i="16"/>
  <c r="R1017" i="16" s="1"/>
  <c r="F850" i="16"/>
  <c r="R850" i="16" s="1"/>
  <c r="F897" i="16"/>
  <c r="R897" i="16" s="1"/>
  <c r="F778" i="16"/>
  <c r="R778" i="16" s="1"/>
  <c r="F714" i="16"/>
  <c r="R714" i="16" s="1"/>
  <c r="F1029" i="16"/>
  <c r="R1029" i="16" s="1"/>
  <c r="F863" i="16"/>
  <c r="R863" i="16" s="1"/>
  <c r="F833" i="16"/>
  <c r="R833" i="16" s="1"/>
  <c r="F848" i="16"/>
  <c r="R848" i="16" s="1"/>
  <c r="F728" i="16"/>
  <c r="R728" i="16" s="1"/>
  <c r="F760" i="16"/>
  <c r="R760" i="16" s="1"/>
  <c r="F815" i="16"/>
  <c r="R815" i="16" s="1"/>
  <c r="F602" i="16"/>
  <c r="R602" i="16" s="1"/>
  <c r="F538" i="16"/>
  <c r="R538" i="16" s="1"/>
  <c r="F653" i="16"/>
  <c r="R653" i="16" s="1"/>
  <c r="F573" i="16"/>
  <c r="R573" i="16" s="1"/>
  <c r="F505" i="16"/>
  <c r="R505" i="16" s="1"/>
  <c r="F591" i="16"/>
  <c r="R591" i="16" s="1"/>
  <c r="F548" i="16"/>
  <c r="R548" i="16" s="1"/>
  <c r="F671" i="16"/>
  <c r="R671" i="16" s="1"/>
  <c r="F567" i="16"/>
  <c r="R567" i="16" s="1"/>
  <c r="F529" i="16"/>
  <c r="R529" i="16" s="1"/>
  <c r="F391" i="16"/>
  <c r="R391" i="16" s="1"/>
  <c r="F295" i="16"/>
  <c r="R295" i="16" s="1"/>
  <c r="F445" i="16"/>
  <c r="R445" i="16" s="1"/>
  <c r="F408" i="16"/>
  <c r="R408" i="16" s="1"/>
  <c r="F312" i="16"/>
  <c r="R312" i="16" s="1"/>
  <c r="F274" i="16"/>
  <c r="R274" i="16" s="1"/>
  <c r="F285" i="16"/>
  <c r="R285" i="16" s="1"/>
  <c r="F223" i="16"/>
  <c r="R223" i="16" s="1"/>
  <c r="F1077" i="16"/>
  <c r="R1077" i="16" s="1"/>
  <c r="F1045" i="16"/>
  <c r="R1045" i="16" s="1"/>
  <c r="F1058" i="16"/>
  <c r="R1058" i="16" s="1"/>
  <c r="F1064" i="16"/>
  <c r="R1064" i="16" s="1"/>
  <c r="F1023" i="16"/>
  <c r="R1023" i="16" s="1"/>
  <c r="F988" i="16"/>
  <c r="R988" i="16" s="1"/>
  <c r="F980" i="16"/>
  <c r="R980" i="16" s="1"/>
  <c r="F972" i="16"/>
  <c r="R972" i="16" s="1"/>
  <c r="F964" i="16"/>
  <c r="R964" i="16" s="1"/>
  <c r="F1039" i="16"/>
  <c r="R1039" i="16" s="1"/>
  <c r="F1034" i="16"/>
  <c r="R1034" i="16" s="1"/>
  <c r="F1010" i="16"/>
  <c r="R1010" i="16" s="1"/>
  <c r="F953" i="16"/>
  <c r="R953" i="16" s="1"/>
  <c r="F945" i="16"/>
  <c r="R945" i="16" s="1"/>
  <c r="F937" i="16"/>
  <c r="R937" i="16" s="1"/>
  <c r="F929" i="16"/>
  <c r="R929" i="16" s="1"/>
  <c r="F921" i="16"/>
  <c r="R921" i="16" s="1"/>
  <c r="F913" i="16"/>
  <c r="R913" i="16" s="1"/>
  <c r="F1055" i="16"/>
  <c r="R1055" i="16" s="1"/>
  <c r="F1006" i="16"/>
  <c r="R1006" i="16" s="1"/>
  <c r="F878" i="16"/>
  <c r="R878" i="16" s="1"/>
  <c r="F846" i="16"/>
  <c r="R846" i="16" s="1"/>
  <c r="F998" i="16"/>
  <c r="R998" i="16" s="1"/>
  <c r="F869" i="16"/>
  <c r="R869" i="16" s="1"/>
  <c r="F895" i="16"/>
  <c r="R895" i="16" s="1"/>
  <c r="F829" i="16"/>
  <c r="R829" i="16" s="1"/>
  <c r="F774" i="16"/>
  <c r="R774" i="16" s="1"/>
  <c r="F742" i="16"/>
  <c r="R742" i="16" s="1"/>
  <c r="F710" i="16"/>
  <c r="R710" i="16" s="1"/>
  <c r="F873" i="16"/>
  <c r="R873" i="16" s="1"/>
  <c r="F883" i="16"/>
  <c r="R883" i="16" s="1"/>
  <c r="F1004" i="16"/>
  <c r="R1004" i="16" s="1"/>
  <c r="F828" i="16"/>
  <c r="R828" i="16" s="1"/>
  <c r="F741" i="16"/>
  <c r="R741" i="16" s="1"/>
  <c r="F827" i="16"/>
  <c r="R827" i="16" s="1"/>
  <c r="F752" i="16"/>
  <c r="R752" i="16" s="1"/>
  <c r="F821" i="16"/>
  <c r="R821" i="16" s="1"/>
  <c r="F763" i="16"/>
  <c r="R763" i="16" s="1"/>
  <c r="F881" i="16"/>
  <c r="R881" i="16" s="1"/>
  <c r="F727" i="16"/>
  <c r="R727" i="16" s="1"/>
  <c r="F871" i="16"/>
  <c r="R871" i="16" s="1"/>
  <c r="F740" i="16"/>
  <c r="R740" i="16" s="1"/>
  <c r="F685" i="16"/>
  <c r="R685" i="16" s="1"/>
  <c r="F806" i="16"/>
  <c r="R806" i="16" s="1"/>
  <c r="F698" i="16"/>
  <c r="R698" i="16" s="1"/>
  <c r="F660" i="16"/>
  <c r="R660" i="16" s="1"/>
  <c r="F630" i="16"/>
  <c r="R630" i="16" s="1"/>
  <c r="F598" i="16"/>
  <c r="R598" i="16" s="1"/>
  <c r="F566" i="16"/>
  <c r="R566" i="16" s="1"/>
  <c r="F534" i="16"/>
  <c r="R534" i="16" s="1"/>
  <c r="F816" i="16"/>
  <c r="R816" i="16" s="1"/>
  <c r="F783" i="16"/>
  <c r="R783" i="16" s="1"/>
  <c r="F649" i="16"/>
  <c r="R649" i="16" s="1"/>
  <c r="F804" i="16"/>
  <c r="R804" i="16" s="1"/>
  <c r="F640" i="16"/>
  <c r="R640" i="16" s="1"/>
  <c r="F563" i="16"/>
  <c r="R563" i="16" s="1"/>
  <c r="F509" i="16"/>
  <c r="R509" i="16" s="1"/>
  <c r="F716" i="16"/>
  <c r="R716" i="16" s="1"/>
  <c r="F503" i="16"/>
  <c r="R503" i="16" s="1"/>
  <c r="F643" i="16"/>
  <c r="R643" i="16" s="1"/>
  <c r="F588" i="16"/>
  <c r="R588" i="16" s="1"/>
  <c r="F543" i="16"/>
  <c r="R543" i="16" s="1"/>
  <c r="F747" i="16"/>
  <c r="R747" i="16" s="1"/>
  <c r="F530" i="16"/>
  <c r="R530" i="16" s="1"/>
  <c r="F462" i="16"/>
  <c r="R462" i="16" s="1"/>
  <c r="F663" i="16"/>
  <c r="R663" i="16" s="1"/>
  <c r="F552" i="16"/>
  <c r="R552" i="16" s="1"/>
  <c r="F683" i="16"/>
  <c r="R683" i="16" s="1"/>
  <c r="F564" i="16"/>
  <c r="R564" i="16" s="1"/>
  <c r="F463" i="16"/>
  <c r="R463" i="16" s="1"/>
  <c r="F732" i="16"/>
  <c r="R732" i="16" s="1"/>
  <c r="F526" i="16"/>
  <c r="R526" i="16" s="1"/>
  <c r="F474" i="16"/>
  <c r="R474" i="16" s="1"/>
  <c r="F387" i="16"/>
  <c r="R387" i="16" s="1"/>
  <c r="F355" i="16"/>
  <c r="R355" i="16" s="1"/>
  <c r="F323" i="16"/>
  <c r="R323" i="16" s="1"/>
  <c r="F291" i="16"/>
  <c r="R291" i="16" s="1"/>
  <c r="F259" i="16"/>
  <c r="R259" i="16" s="1"/>
  <c r="F500" i="16"/>
  <c r="R500" i="16" s="1"/>
  <c r="F443" i="16"/>
  <c r="R443" i="16" s="1"/>
  <c r="F427" i="16"/>
  <c r="R427" i="16" s="1"/>
  <c r="F515" i="16"/>
  <c r="R515" i="16" s="1"/>
  <c r="F404" i="16"/>
  <c r="R404" i="16" s="1"/>
  <c r="F372" i="16"/>
  <c r="R372" i="16" s="1"/>
  <c r="F340" i="16"/>
  <c r="R340" i="16" s="1"/>
  <c r="F308" i="16"/>
  <c r="R308" i="16" s="1"/>
  <c r="F480" i="16"/>
  <c r="R480" i="16" s="1"/>
  <c r="F272" i="16"/>
  <c r="R272" i="16" s="1"/>
  <c r="F523" i="16"/>
  <c r="R523" i="16" s="1"/>
  <c r="F361" i="16"/>
  <c r="R361" i="16" s="1"/>
  <c r="F270" i="16"/>
  <c r="R270" i="16" s="1"/>
  <c r="F482" i="16"/>
  <c r="R482" i="16" s="1"/>
  <c r="F306" i="16"/>
  <c r="R306" i="16" s="1"/>
  <c r="F230" i="16"/>
  <c r="R230" i="16" s="1"/>
  <c r="F222" i="16"/>
  <c r="R222" i="16" s="1"/>
  <c r="F686" i="16"/>
  <c r="R686" i="16" s="1"/>
  <c r="F366" i="16"/>
  <c r="R366" i="16" s="1"/>
  <c r="F278" i="16"/>
  <c r="R278" i="16" s="1"/>
  <c r="F378" i="16"/>
  <c r="R378" i="16" s="1"/>
  <c r="F245" i="16"/>
  <c r="R245" i="16" s="1"/>
  <c r="F201" i="16"/>
  <c r="R201" i="16" s="1"/>
  <c r="F191" i="16"/>
  <c r="R191" i="16" s="1"/>
  <c r="F373" i="16"/>
  <c r="R373" i="16" s="1"/>
  <c r="F453" i="16"/>
  <c r="R453" i="16" s="1"/>
  <c r="F495" i="16"/>
  <c r="R495" i="16" s="1"/>
  <c r="F309" i="16"/>
  <c r="R309" i="16" s="1"/>
  <c r="F208" i="16"/>
  <c r="R208" i="16" s="1"/>
  <c r="F273" i="16"/>
  <c r="R273" i="16" s="1"/>
  <c r="F349" i="16"/>
  <c r="R349" i="16" s="1"/>
  <c r="F525" i="16"/>
  <c r="R525" i="16" s="1"/>
  <c r="F265" i="16"/>
  <c r="R265" i="16" s="1"/>
  <c r="F204" i="16"/>
  <c r="R204" i="16" s="1"/>
  <c r="F170" i="16"/>
  <c r="R170" i="16" s="1"/>
  <c r="F162" i="16"/>
  <c r="R162" i="16" s="1"/>
  <c r="F154" i="16"/>
  <c r="R154" i="16" s="1"/>
  <c r="F101" i="16"/>
  <c r="R101" i="16" s="1"/>
  <c r="F149" i="16"/>
  <c r="R149" i="16" s="1"/>
  <c r="F117" i="16"/>
  <c r="R117" i="16" s="1"/>
  <c r="F152" i="16"/>
  <c r="R152" i="16" s="1"/>
  <c r="F120" i="16"/>
  <c r="R120" i="16" s="1"/>
  <c r="F110" i="16"/>
  <c r="R110" i="16" s="1"/>
  <c r="F197" i="16"/>
  <c r="R197" i="16" s="1"/>
  <c r="F131" i="16"/>
  <c r="R131" i="16" s="1"/>
  <c r="F150" i="16"/>
  <c r="R150" i="16" s="1"/>
  <c r="F118" i="16"/>
  <c r="R118" i="16" s="1"/>
  <c r="F1073" i="16"/>
  <c r="R1073" i="16" s="1"/>
  <c r="F1041" i="16"/>
  <c r="R1041" i="16" s="1"/>
  <c r="F1054" i="16"/>
  <c r="R1054" i="16" s="1"/>
  <c r="F1063" i="16"/>
  <c r="R1063" i="16" s="1"/>
  <c r="F1019" i="16"/>
  <c r="R1019" i="16" s="1"/>
  <c r="F987" i="16"/>
  <c r="R987" i="16" s="1"/>
  <c r="F979" i="16"/>
  <c r="R979" i="16" s="1"/>
  <c r="F971" i="16"/>
  <c r="R971" i="16" s="1"/>
  <c r="F963" i="16"/>
  <c r="R963" i="16" s="1"/>
  <c r="F1015" i="16"/>
  <c r="R1015" i="16" s="1"/>
  <c r="F1024" i="16"/>
  <c r="R1024" i="16" s="1"/>
  <c r="F960" i="16"/>
  <c r="R960" i="16" s="1"/>
  <c r="F952" i="16"/>
  <c r="R952" i="16" s="1"/>
  <c r="F944" i="16"/>
  <c r="R944" i="16" s="1"/>
  <c r="F936" i="16"/>
  <c r="R936" i="16" s="1"/>
  <c r="F928" i="16"/>
  <c r="R928" i="16" s="1"/>
  <c r="F920" i="16"/>
  <c r="R920" i="16" s="1"/>
  <c r="F912" i="16"/>
  <c r="R912" i="16" s="1"/>
  <c r="F1014" i="16"/>
  <c r="R1014" i="16" s="1"/>
  <c r="F1003" i="16"/>
  <c r="R1003" i="16" s="1"/>
  <c r="F874" i="16"/>
  <c r="R874" i="16" s="1"/>
  <c r="F842" i="16"/>
  <c r="R842" i="16" s="1"/>
  <c r="F990" i="16"/>
  <c r="R990" i="16" s="1"/>
  <c r="F867" i="16"/>
  <c r="R867" i="16" s="1"/>
  <c r="F880" i="16"/>
  <c r="R880" i="16" s="1"/>
  <c r="F823" i="16"/>
  <c r="R823" i="16" s="1"/>
  <c r="F770" i="16"/>
  <c r="R770" i="16" s="1"/>
  <c r="F738" i="16"/>
  <c r="R738" i="16" s="1"/>
  <c r="F706" i="16"/>
  <c r="R706" i="16" s="1"/>
  <c r="F864" i="16"/>
  <c r="R864" i="16" s="1"/>
  <c r="F877" i="16"/>
  <c r="R877" i="16" s="1"/>
  <c r="F875" i="16"/>
  <c r="R875" i="16" s="1"/>
  <c r="F788" i="16"/>
  <c r="R788" i="16" s="1"/>
  <c r="F739" i="16"/>
  <c r="R739" i="16" s="1"/>
  <c r="F817" i="16"/>
  <c r="R817" i="16" s="1"/>
  <c r="F737" i="16"/>
  <c r="R737" i="16" s="1"/>
  <c r="F805" i="16"/>
  <c r="R805" i="16" s="1"/>
  <c r="F748" i="16"/>
  <c r="R748" i="16" s="1"/>
  <c r="F856" i="16"/>
  <c r="R856" i="16" s="1"/>
  <c r="F721" i="16"/>
  <c r="R721" i="16" s="1"/>
  <c r="F868" i="16"/>
  <c r="R868" i="16" s="1"/>
  <c r="F719" i="16"/>
  <c r="R719" i="16" s="1"/>
  <c r="F824" i="16"/>
  <c r="R824" i="16" s="1"/>
  <c r="F744" i="16"/>
  <c r="R744" i="16" s="1"/>
  <c r="F690" i="16"/>
  <c r="R690" i="16" s="1"/>
  <c r="F658" i="16"/>
  <c r="R658" i="16" s="1"/>
  <c r="F626" i="16"/>
  <c r="R626" i="16" s="1"/>
  <c r="F594" i="16"/>
  <c r="R594" i="16" s="1"/>
  <c r="F562" i="16"/>
  <c r="R562" i="16" s="1"/>
  <c r="F717" i="16"/>
  <c r="R717" i="16" s="1"/>
  <c r="F813" i="16"/>
  <c r="R813" i="16" s="1"/>
  <c r="F776" i="16"/>
  <c r="R776" i="16" s="1"/>
  <c r="F645" i="16"/>
  <c r="R645" i="16" s="1"/>
  <c r="F694" i="16"/>
  <c r="R694" i="16" s="1"/>
  <c r="F1050" i="16"/>
  <c r="R1050" i="16" s="1"/>
  <c r="F1021" i="16"/>
  <c r="R1021" i="16" s="1"/>
  <c r="F999" i="16"/>
  <c r="R999" i="16" s="1"/>
  <c r="F766" i="16"/>
  <c r="R766" i="16" s="1"/>
  <c r="F814" i="16"/>
  <c r="R814" i="16" s="1"/>
  <c r="F775" i="16"/>
  <c r="R775" i="16" s="1"/>
  <c r="F807" i="16"/>
  <c r="R807" i="16" s="1"/>
  <c r="F507" i="16"/>
  <c r="R507" i="16" s="1"/>
  <c r="F585" i="16"/>
  <c r="R585" i="16" s="1"/>
  <c r="F458" i="16"/>
  <c r="R458" i="16" s="1"/>
  <c r="F561" i="16"/>
  <c r="R561" i="16" s="1"/>
  <c r="F415" i="16"/>
  <c r="R415" i="16" s="1"/>
  <c r="F287" i="16"/>
  <c r="R287" i="16" s="1"/>
  <c r="F425" i="16"/>
  <c r="R425" i="16" s="1"/>
  <c r="F336" i="16"/>
  <c r="R336" i="16" s="1"/>
  <c r="F417" i="16"/>
  <c r="R417" i="16" s="1"/>
  <c r="F281" i="16"/>
  <c r="R281" i="16" s="1"/>
  <c r="F374" i="16"/>
  <c r="R374" i="16" s="1"/>
  <c r="F346" i="16"/>
  <c r="R346" i="16" s="1"/>
  <c r="F187" i="16"/>
  <c r="R187" i="16" s="1"/>
  <c r="F502" i="16"/>
  <c r="R502" i="16" s="1"/>
  <c r="F647" i="16"/>
  <c r="R647" i="16" s="1"/>
  <c r="F444" i="16"/>
  <c r="R444" i="16" s="1"/>
  <c r="F171" i="16"/>
  <c r="R171" i="16" s="1"/>
  <c r="F113" i="16"/>
  <c r="R113" i="16" s="1"/>
  <c r="F96" i="16"/>
  <c r="R96" i="16" s="1"/>
  <c r="F112" i="16"/>
  <c r="R112" i="16" s="1"/>
  <c r="F123" i="16"/>
  <c r="R123" i="16" s="1"/>
  <c r="F861" i="16"/>
  <c r="R861" i="16" s="1"/>
  <c r="F673" i="16"/>
  <c r="R673" i="16" s="1"/>
  <c r="F628" i="16"/>
  <c r="R628" i="16" s="1"/>
  <c r="F251" i="16"/>
  <c r="R251" i="16" s="1"/>
  <c r="F345" i="16"/>
  <c r="R345" i="16" s="1"/>
  <c r="F213" i="16"/>
  <c r="R213" i="16" s="1"/>
  <c r="F322" i="16"/>
  <c r="R322" i="16" s="1"/>
  <c r="F248" i="16"/>
  <c r="R248" i="16" s="1"/>
  <c r="F148" i="16"/>
  <c r="R148" i="16" s="1"/>
  <c r="F978" i="16"/>
  <c r="R978" i="16" s="1"/>
  <c r="F991" i="16"/>
  <c r="R991" i="16" s="1"/>
  <c r="F622" i="16"/>
  <c r="R622" i="16" s="1"/>
  <c r="F702" i="16"/>
  <c r="R702" i="16" s="1"/>
  <c r="F725" i="16"/>
  <c r="R725" i="16" s="1"/>
  <c r="F400" i="16"/>
  <c r="R400" i="16" s="1"/>
  <c r="F221" i="16"/>
  <c r="R221" i="16" s="1"/>
  <c r="F341" i="16"/>
  <c r="R341" i="16" s="1"/>
  <c r="F198" i="16"/>
  <c r="R198" i="16" s="1"/>
  <c r="F153" i="16"/>
  <c r="R153" i="16" s="1"/>
  <c r="F122" i="16"/>
  <c r="R122" i="16" s="1"/>
  <c r="F558" i="16"/>
  <c r="R558" i="16" s="1"/>
  <c r="F441" i="16"/>
  <c r="R441" i="16" s="1"/>
  <c r="F394" i="16"/>
  <c r="R394" i="16" s="1"/>
  <c r="F200" i="16"/>
  <c r="R200" i="16" s="1"/>
  <c r="F135" i="16"/>
  <c r="R135" i="16" s="1"/>
  <c r="F1005" i="16"/>
  <c r="R1005" i="16" s="1"/>
  <c r="F713" i="16"/>
  <c r="R713" i="16" s="1"/>
  <c r="F510" i="16"/>
  <c r="R510" i="16" s="1"/>
  <c r="F439" i="16"/>
  <c r="R439" i="16" s="1"/>
  <c r="F414" i="16"/>
  <c r="R414" i="16" s="1"/>
  <c r="F206" i="16"/>
  <c r="R206" i="16" s="1"/>
  <c r="F115" i="16"/>
  <c r="R115" i="16" s="1"/>
  <c r="F95" i="16"/>
  <c r="R95" i="16" s="1"/>
  <c r="F1051" i="16"/>
  <c r="R1051" i="16" s="1"/>
  <c r="F959" i="16"/>
  <c r="R959" i="16" s="1"/>
  <c r="F902" i="16"/>
  <c r="R902" i="16" s="1"/>
  <c r="F734" i="16"/>
  <c r="R734" i="16" s="1"/>
  <c r="F735" i="16"/>
  <c r="R735" i="16" s="1"/>
  <c r="F731" i="16"/>
  <c r="R731" i="16" s="1"/>
  <c r="F751" i="16"/>
  <c r="R751" i="16" s="1"/>
  <c r="F492" i="16"/>
  <c r="R492" i="16" s="1"/>
  <c r="F575" i="16"/>
  <c r="R575" i="16" s="1"/>
  <c r="F454" i="16"/>
  <c r="R454" i="16" s="1"/>
  <c r="F539" i="16"/>
  <c r="R539" i="16" s="1"/>
  <c r="F411" i="16"/>
  <c r="R411" i="16" s="1"/>
  <c r="F283" i="16"/>
  <c r="R283" i="16" s="1"/>
  <c r="F423" i="16"/>
  <c r="R423" i="16" s="1"/>
  <c r="F332" i="16"/>
  <c r="R332" i="16" s="1"/>
  <c r="F409" i="16"/>
  <c r="R409" i="16" s="1"/>
  <c r="F266" i="16"/>
  <c r="R266" i="16" s="1"/>
  <c r="F358" i="16"/>
  <c r="R358" i="16" s="1"/>
  <c r="F262" i="16"/>
  <c r="R262" i="16" s="1"/>
  <c r="F183" i="16"/>
  <c r="R183" i="16" s="1"/>
  <c r="F418" i="16"/>
  <c r="R418" i="16" s="1"/>
  <c r="F290" i="16"/>
  <c r="R290" i="16" s="1"/>
  <c r="F436" i="16"/>
  <c r="R436" i="16" s="1"/>
  <c r="F169" i="16"/>
  <c r="R169" i="16" s="1"/>
  <c r="F103" i="16"/>
  <c r="R103" i="16" s="1"/>
  <c r="F82" i="16"/>
  <c r="R82" i="16" s="1"/>
  <c r="F108" i="16"/>
  <c r="R108" i="16" s="1"/>
  <c r="F184" i="16"/>
  <c r="R184" i="16" s="1"/>
  <c r="F943" i="16"/>
  <c r="R943" i="16" s="1"/>
  <c r="F654" i="16"/>
  <c r="R654" i="16" s="1"/>
  <c r="F537" i="16"/>
  <c r="R537" i="16" s="1"/>
  <c r="F379" i="16"/>
  <c r="R379" i="16" s="1"/>
  <c r="F300" i="16"/>
  <c r="R300" i="16" s="1"/>
  <c r="F293" i="16"/>
  <c r="R293" i="16" s="1"/>
  <c r="F494" i="16"/>
  <c r="R494" i="16" s="1"/>
  <c r="F85" i="16"/>
  <c r="R85" i="16" s="1"/>
  <c r="F94" i="16"/>
  <c r="R94" i="16" s="1"/>
  <c r="F935" i="16"/>
  <c r="R935" i="16" s="1"/>
  <c r="F844" i="16"/>
  <c r="R844" i="16" s="1"/>
  <c r="F632" i="16"/>
  <c r="R632" i="16" s="1"/>
  <c r="F549" i="16"/>
  <c r="R549" i="16" s="1"/>
  <c r="F493" i="16"/>
  <c r="R493" i="16" s="1"/>
  <c r="F464" i="16"/>
  <c r="R464" i="16" s="1"/>
  <c r="F276" i="16"/>
  <c r="R276" i="16" s="1"/>
  <c r="F294" i="16"/>
  <c r="R294" i="16" s="1"/>
  <c r="F161" i="16"/>
  <c r="R161" i="16" s="1"/>
  <c r="F189" i="16"/>
  <c r="R189" i="16" s="1"/>
  <c r="F635" i="16"/>
  <c r="R635" i="16" s="1"/>
  <c r="F257" i="16"/>
  <c r="R257" i="16" s="1"/>
  <c r="F440" i="16"/>
  <c r="R440" i="16" s="1"/>
  <c r="F155" i="16"/>
  <c r="R155" i="16" s="1"/>
  <c r="F812" i="16"/>
  <c r="R812" i="16" s="1"/>
  <c r="F557" i="16"/>
  <c r="R557" i="16" s="1"/>
  <c r="F639" i="16"/>
  <c r="R639" i="16" s="1"/>
  <c r="F364" i="16"/>
  <c r="R364" i="16" s="1"/>
  <c r="F362" i="16"/>
  <c r="R362" i="16" s="1"/>
  <c r="F176" i="16"/>
  <c r="R176" i="16" s="1"/>
  <c r="F83" i="16"/>
  <c r="R83" i="16" s="1"/>
  <c r="F1076" i="16"/>
  <c r="R1076" i="16" s="1"/>
  <c r="F951" i="16"/>
  <c r="R951" i="16" s="1"/>
  <c r="F870" i="16"/>
  <c r="R870" i="16" s="1"/>
  <c r="F1052" i="16"/>
  <c r="R1052" i="16" s="1"/>
  <c r="F799" i="16"/>
  <c r="R799" i="16" s="1"/>
  <c r="F672" i="16"/>
  <c r="R672" i="16" s="1"/>
  <c r="F641" i="16"/>
  <c r="R641" i="16" s="1"/>
  <c r="F676" i="16"/>
  <c r="R676" i="16" s="1"/>
  <c r="F540" i="16"/>
  <c r="R540" i="16" s="1"/>
  <c r="F644" i="16"/>
  <c r="R644" i="16" s="1"/>
  <c r="F459" i="16"/>
  <c r="R459" i="16" s="1"/>
  <c r="F383" i="16"/>
  <c r="R383" i="16" s="1"/>
  <c r="F255" i="16"/>
  <c r="R255" i="16" s="1"/>
  <c r="F513" i="16"/>
  <c r="R513" i="16" s="1"/>
  <c r="F304" i="16"/>
  <c r="R304" i="16" s="1"/>
  <c r="F353" i="16"/>
  <c r="R353" i="16" s="1"/>
  <c r="F229" i="16"/>
  <c r="R229" i="16" s="1"/>
  <c r="F350" i="16"/>
  <c r="R350" i="16" s="1"/>
  <c r="F234" i="16"/>
  <c r="R234" i="16" s="1"/>
  <c r="F389" i="16"/>
  <c r="R389" i="16" s="1"/>
  <c r="F402" i="16"/>
  <c r="R402" i="16" s="1"/>
  <c r="F256" i="16"/>
  <c r="R256" i="16" s="1"/>
  <c r="F282" i="16"/>
  <c r="R282" i="16" s="1"/>
  <c r="F168" i="16"/>
  <c r="R168" i="16" s="1"/>
  <c r="F99" i="16"/>
  <c r="R99" i="16" s="1"/>
  <c r="F180" i="16"/>
  <c r="R180" i="16" s="1"/>
  <c r="F106" i="16"/>
  <c r="R106" i="16" s="1"/>
  <c r="F146" i="16"/>
  <c r="R146" i="16" s="1"/>
  <c r="F986" i="16"/>
  <c r="R986" i="16" s="1"/>
  <c r="F838" i="16"/>
  <c r="R838" i="16" s="1"/>
  <c r="F840" i="16"/>
  <c r="R840" i="16" s="1"/>
  <c r="F609" i="16"/>
  <c r="R609" i="16" s="1"/>
  <c r="F455" i="16"/>
  <c r="R455" i="16" s="1"/>
  <c r="F496" i="16"/>
  <c r="R496" i="16" s="1"/>
  <c r="F228" i="16"/>
  <c r="R228" i="16" s="1"/>
  <c r="F357" i="16"/>
  <c r="R357" i="16" s="1"/>
  <c r="F163" i="16"/>
  <c r="R163" i="16" s="1"/>
  <c r="F142" i="16"/>
  <c r="R142" i="16" s="1"/>
  <c r="F876" i="16"/>
  <c r="R876" i="16" s="1"/>
  <c r="F488" i="16"/>
  <c r="R488" i="16" s="1"/>
  <c r="F351" i="16"/>
  <c r="R351" i="16" s="1"/>
  <c r="F268" i="16"/>
  <c r="R268" i="16" s="1"/>
  <c r="F203" i="16"/>
  <c r="R203" i="16" s="1"/>
  <c r="F365" i="16"/>
  <c r="R365" i="16" s="1"/>
  <c r="F144" i="16"/>
  <c r="R144" i="16" s="1"/>
  <c r="F865" i="16"/>
  <c r="R865" i="16" s="1"/>
  <c r="F319" i="16"/>
  <c r="R319" i="16" s="1"/>
  <c r="F469" i="16"/>
  <c r="R469" i="16" s="1"/>
  <c r="F210" i="16"/>
  <c r="R210" i="16" s="1"/>
  <c r="F97" i="16"/>
  <c r="R97" i="16" s="1"/>
  <c r="F911" i="16"/>
  <c r="R911" i="16" s="1"/>
  <c r="F724" i="16"/>
  <c r="R724" i="16" s="1"/>
  <c r="F627" i="16"/>
  <c r="R627" i="16" s="1"/>
  <c r="F315" i="16"/>
  <c r="R315" i="16" s="1"/>
  <c r="F442" i="16"/>
  <c r="R442" i="16" s="1"/>
  <c r="F195" i="16"/>
  <c r="R195" i="16" s="1"/>
  <c r="F583" i="16"/>
  <c r="R583" i="16" s="1"/>
  <c r="F127" i="16"/>
  <c r="R127" i="16" s="1"/>
  <c r="F970" i="16"/>
  <c r="R970" i="16" s="1"/>
  <c r="F927" i="16"/>
  <c r="R927" i="16" s="1"/>
  <c r="F852" i="16"/>
  <c r="R852" i="16" s="1"/>
  <c r="F1016" i="16"/>
  <c r="R1016" i="16" s="1"/>
  <c r="F703" i="16"/>
  <c r="R703" i="16" s="1"/>
  <c r="F590" i="16"/>
  <c r="R590" i="16" s="1"/>
  <c r="F624" i="16"/>
  <c r="R624" i="16" s="1"/>
  <c r="F486" i="16"/>
  <c r="R486" i="16" s="1"/>
  <c r="F680" i="16"/>
  <c r="R680" i="16" s="1"/>
  <c r="F532" i="16"/>
  <c r="R532" i="16" s="1"/>
  <c r="F705" i="16"/>
  <c r="R705" i="16" s="1"/>
  <c r="F347" i="16"/>
  <c r="R347" i="16" s="1"/>
  <c r="F470" i="16"/>
  <c r="R470" i="16" s="1"/>
  <c r="F396" i="16"/>
  <c r="R396" i="16" s="1"/>
  <c r="F456" i="16"/>
  <c r="R456" i="16" s="1"/>
  <c r="F253" i="16"/>
  <c r="R253" i="16" s="1"/>
  <c r="F220" i="16"/>
  <c r="R220" i="16" s="1"/>
  <c r="F261" i="16"/>
  <c r="R261" i="16" s="1"/>
  <c r="F305" i="16"/>
  <c r="R305" i="16" s="1"/>
  <c r="F472" i="16"/>
  <c r="R472" i="16" s="1"/>
  <c r="F277" i="16"/>
  <c r="R277" i="16" s="1"/>
  <c r="F333" i="16"/>
  <c r="R333" i="16" s="1"/>
  <c r="F178" i="16"/>
  <c r="R178" i="16" s="1"/>
  <c r="F160" i="16"/>
  <c r="R160" i="16" s="1"/>
  <c r="F145" i="16"/>
  <c r="R145" i="16" s="1"/>
  <c r="F124" i="16"/>
  <c r="R124" i="16" s="1"/>
  <c r="F181" i="16"/>
  <c r="R181" i="16" s="1"/>
  <c r="F90" i="16"/>
  <c r="R90" i="16" s="1"/>
  <c r="F1069" i="16"/>
  <c r="R1069" i="16" s="1"/>
  <c r="F962" i="16"/>
  <c r="R962" i="16" s="1"/>
  <c r="F919" i="16"/>
  <c r="R919" i="16" s="1"/>
  <c r="F1008" i="16"/>
  <c r="R1008" i="16" s="1"/>
  <c r="F785" i="16"/>
  <c r="R785" i="16" s="1"/>
  <c r="F560" i="16"/>
  <c r="R560" i="16" s="1"/>
  <c r="F528" i="16"/>
  <c r="R528" i="16" s="1"/>
  <c r="F655" i="16"/>
  <c r="R655" i="16" s="1"/>
  <c r="F506" i="16"/>
  <c r="R506" i="16" s="1"/>
  <c r="F368" i="16"/>
  <c r="R368" i="16" s="1"/>
  <c r="F461" i="16"/>
  <c r="R461" i="16" s="1"/>
  <c r="F302" i="16"/>
  <c r="R302" i="16" s="1"/>
  <c r="F317" i="16"/>
  <c r="R317" i="16" s="1"/>
  <c r="F141" i="16"/>
  <c r="R141" i="16" s="1"/>
  <c r="F88" i="16"/>
  <c r="R88" i="16" s="1"/>
  <c r="F1037" i="16"/>
  <c r="R1037" i="16" s="1"/>
  <c r="F678" i="16"/>
  <c r="R678" i="16" s="1"/>
  <c r="F479" i="16"/>
  <c r="R479" i="16" s="1"/>
  <c r="F242" i="16"/>
  <c r="R242" i="16" s="1"/>
  <c r="F432" i="16"/>
  <c r="R432" i="16" s="1"/>
  <c r="F121" i="16"/>
  <c r="R121" i="16" s="1"/>
  <c r="N14" i="14"/>
  <c r="AL44" i="14"/>
  <c r="R77" i="16" l="1"/>
  <c r="AL45" i="14"/>
  <c r="AL46" i="14"/>
  <c r="AL47" i="14" s="1"/>
  <c r="AL48" i="14" s="1"/>
  <c r="AM44" i="14" s="1"/>
  <c r="AL49" i="14"/>
  <c r="AM45" i="14" l="1"/>
  <c r="AM49" i="14"/>
  <c r="AM46" i="14"/>
  <c r="AM47" i="14" s="1"/>
  <c r="AM48" i="14" s="1"/>
  <c r="AN44" i="14" s="1"/>
  <c r="AL50" i="14"/>
  <c r="AN46" i="14" l="1"/>
  <c r="AN47" i="14" s="1"/>
  <c r="AN48" i="14" s="1"/>
  <c r="AO44" i="14" s="1"/>
  <c r="AN49" i="14"/>
  <c r="AN45" i="14"/>
  <c r="AM50" i="14"/>
  <c r="AN50" i="14" l="1"/>
  <c r="AO45" i="14"/>
  <c r="AO49" i="14"/>
  <c r="AO46" i="14"/>
  <c r="AO47" i="14" s="1"/>
  <c r="AO48" i="14" s="1"/>
  <c r="AP44" i="14" s="1"/>
  <c r="AP45" i="14" l="1"/>
  <c r="AP46" i="14"/>
  <c r="AP47" i="14" s="1"/>
  <c r="AP48" i="14" s="1"/>
  <c r="AQ44" i="14" s="1"/>
  <c r="AP49" i="14"/>
  <c r="AO50" i="14"/>
  <c r="O6" i="14"/>
  <c r="AP50" i="14" l="1"/>
  <c r="AQ49" i="14"/>
  <c r="AQ45" i="14"/>
  <c r="AQ46" i="14"/>
  <c r="AQ47" i="14" s="1"/>
  <c r="AQ48" i="14" s="1"/>
  <c r="AR44" i="14" s="1"/>
  <c r="O15" i="14"/>
  <c r="O20" i="14"/>
  <c r="O24" i="14" s="1"/>
  <c r="O26" i="14" s="1"/>
  <c r="G74" i="16" s="1"/>
  <c r="G75" i="16" s="1"/>
  <c r="O17" i="14"/>
  <c r="O18" i="14" s="1"/>
  <c r="O7" i="14"/>
  <c r="O11" i="14"/>
  <c r="O23" i="14"/>
  <c r="P6" i="14"/>
  <c r="G1078" i="16" l="1"/>
  <c r="S1078" i="16" s="1"/>
  <c r="G1054" i="16"/>
  <c r="S1054" i="16" s="1"/>
  <c r="G1011" i="16"/>
  <c r="S1011" i="16" s="1"/>
  <c r="G1064" i="16"/>
  <c r="S1064" i="16" s="1"/>
  <c r="G989" i="16"/>
  <c r="S989" i="16" s="1"/>
  <c r="G1018" i="16"/>
  <c r="S1018" i="16" s="1"/>
  <c r="G1045" i="16"/>
  <c r="S1045" i="16" s="1"/>
  <c r="G1026" i="16"/>
  <c r="S1026" i="16" s="1"/>
  <c r="G1072" i="16"/>
  <c r="S1072" i="16" s="1"/>
  <c r="G983" i="16"/>
  <c r="S983" i="16" s="1"/>
  <c r="G967" i="16"/>
  <c r="S967" i="16" s="1"/>
  <c r="G915" i="16"/>
  <c r="S915" i="16" s="1"/>
  <c r="G945" i="16"/>
  <c r="S945" i="16" s="1"/>
  <c r="G815" i="16"/>
  <c r="S815" i="16" s="1"/>
  <c r="G807" i="16"/>
  <c r="S807" i="16" s="1"/>
  <c r="G799" i="16"/>
  <c r="S799" i="16" s="1"/>
  <c r="G791" i="16"/>
  <c r="S791" i="16" s="1"/>
  <c r="G783" i="16"/>
  <c r="S783" i="16" s="1"/>
  <c r="G951" i="16"/>
  <c r="S951" i="16" s="1"/>
  <c r="G960" i="16"/>
  <c r="S960" i="16" s="1"/>
  <c r="G950" i="16"/>
  <c r="S950" i="16" s="1"/>
  <c r="G863" i="16"/>
  <c r="S863" i="16" s="1"/>
  <c r="G774" i="16"/>
  <c r="S774" i="16" s="1"/>
  <c r="G766" i="16"/>
  <c r="S766" i="16" s="1"/>
  <c r="G758" i="16"/>
  <c r="S758" i="16" s="1"/>
  <c r="G750" i="16"/>
  <c r="S750" i="16" s="1"/>
  <c r="G742" i="16"/>
  <c r="S742" i="16" s="1"/>
  <c r="G734" i="16"/>
  <c r="S734" i="16" s="1"/>
  <c r="G726" i="16"/>
  <c r="S726" i="16" s="1"/>
  <c r="G718" i="16"/>
  <c r="S718" i="16" s="1"/>
  <c r="G710" i="16"/>
  <c r="S710" i="16" s="1"/>
  <c r="G1008" i="16"/>
  <c r="S1008" i="16" s="1"/>
  <c r="G930" i="16"/>
  <c r="S930" i="16" s="1"/>
  <c r="G976" i="16"/>
  <c r="S976" i="16" s="1"/>
  <c r="G937" i="16"/>
  <c r="S937" i="16" s="1"/>
  <c r="G984" i="16"/>
  <c r="S984" i="16" s="1"/>
  <c r="G885" i="16"/>
  <c r="S885" i="16" s="1"/>
  <c r="G820" i="16"/>
  <c r="S820" i="16" s="1"/>
  <c r="G883" i="16"/>
  <c r="S883" i="16" s="1"/>
  <c r="G1061" i="16"/>
  <c r="S1061" i="16" s="1"/>
  <c r="G1059" i="16"/>
  <c r="S1059" i="16" s="1"/>
  <c r="G925" i="16"/>
  <c r="S925" i="16" s="1"/>
  <c r="G909" i="16"/>
  <c r="S909" i="16" s="1"/>
  <c r="G821" i="16"/>
  <c r="S821" i="16" s="1"/>
  <c r="G845" i="16"/>
  <c r="S845" i="16" s="1"/>
  <c r="G837" i="16"/>
  <c r="S837" i="16" s="1"/>
  <c r="G685" i="16"/>
  <c r="S685" i="16" s="1"/>
  <c r="G675" i="16"/>
  <c r="S675" i="16" s="1"/>
  <c r="G684" i="16"/>
  <c r="S684" i="16" s="1"/>
  <c r="G664" i="16"/>
  <c r="S664" i="16" s="1"/>
  <c r="G638" i="16"/>
  <c r="S638" i="16" s="1"/>
  <c r="G606" i="16"/>
  <c r="S606" i="16" s="1"/>
  <c r="G574" i="16"/>
  <c r="S574" i="16" s="1"/>
  <c r="G542" i="16"/>
  <c r="S542" i="16" s="1"/>
  <c r="G510" i="16"/>
  <c r="S510" i="16" s="1"/>
  <c r="G478" i="16"/>
  <c r="S478" i="16" s="1"/>
  <c r="G651" i="16"/>
  <c r="S651" i="16" s="1"/>
  <c r="G619" i="16"/>
  <c r="S619" i="16" s="1"/>
  <c r="G824" i="16"/>
  <c r="S824" i="16" s="1"/>
  <c r="G608" i="16"/>
  <c r="S608" i="16" s="1"/>
  <c r="G641" i="16"/>
  <c r="S641" i="16" s="1"/>
  <c r="G575" i="16"/>
  <c r="S575" i="16" s="1"/>
  <c r="G537" i="16"/>
  <c r="S537" i="16" s="1"/>
  <c r="G527" i="16"/>
  <c r="S527" i="16" s="1"/>
  <c r="G613" i="16"/>
  <c r="S613" i="16" s="1"/>
  <c r="G561" i="16"/>
  <c r="S561" i="16" s="1"/>
  <c r="G584" i="16"/>
  <c r="S584" i="16" s="1"/>
  <c r="G497" i="16"/>
  <c r="S497" i="16" s="1"/>
  <c r="G475" i="16"/>
  <c r="S475" i="16" s="1"/>
  <c r="G544" i="16"/>
  <c r="S544" i="16" s="1"/>
  <c r="G673" i="16"/>
  <c r="S673" i="16" s="1"/>
  <c r="G667" i="16"/>
  <c r="S667" i="16" s="1"/>
  <c r="G565" i="16"/>
  <c r="S565" i="16" s="1"/>
  <c r="G589" i="16"/>
  <c r="S589" i="16" s="1"/>
  <c r="G491" i="16"/>
  <c r="S491" i="16" s="1"/>
  <c r="G493" i="16"/>
  <c r="S493" i="16" s="1"/>
  <c r="G439" i="16"/>
  <c r="S439" i="16" s="1"/>
  <c r="G423" i="16"/>
  <c r="S423" i="16" s="1"/>
  <c r="G404" i="16"/>
  <c r="S404" i="16" s="1"/>
  <c r="G372" i="16"/>
  <c r="S372" i="16" s="1"/>
  <c r="G340" i="16"/>
  <c r="S340" i="16" s="1"/>
  <c r="G517" i="16"/>
  <c r="S517" i="16" s="1"/>
  <c r="G407" i="16"/>
  <c r="S407" i="16" s="1"/>
  <c r="G375" i="16"/>
  <c r="S375" i="16" s="1"/>
  <c r="G343" i="16"/>
  <c r="S343" i="16" s="1"/>
  <c r="G311" i="16"/>
  <c r="S311" i="16" s="1"/>
  <c r="G369" i="16"/>
  <c r="S369" i="16" s="1"/>
  <c r="G312" i="16"/>
  <c r="S312" i="16" s="1"/>
  <c r="G237" i="16"/>
  <c r="S237" i="16" s="1"/>
  <c r="G422" i="16"/>
  <c r="S422" i="16" s="1"/>
  <c r="G249" i="16"/>
  <c r="S249" i="16" s="1"/>
  <c r="G226" i="16"/>
  <c r="S226" i="16" s="1"/>
  <c r="G218" i="16"/>
  <c r="S218" i="16" s="1"/>
  <c r="G410" i="16"/>
  <c r="S410" i="16" s="1"/>
  <c r="G346" i="16"/>
  <c r="S346" i="16" s="1"/>
  <c r="G294" i="16"/>
  <c r="S294" i="16" s="1"/>
  <c r="G238" i="16"/>
  <c r="S238" i="16" s="1"/>
  <c r="G289" i="16"/>
  <c r="S289" i="16" s="1"/>
  <c r="G305" i="16"/>
  <c r="S305" i="16" s="1"/>
  <c r="G199" i="16"/>
  <c r="S199" i="16" s="1"/>
  <c r="G389" i="16"/>
  <c r="S389" i="16" s="1"/>
  <c r="G254" i="16"/>
  <c r="S254" i="16" s="1"/>
  <c r="G267" i="16"/>
  <c r="S267" i="16" s="1"/>
  <c r="G398" i="16"/>
  <c r="S398" i="16" s="1"/>
  <c r="G263" i="16"/>
  <c r="S263" i="16" s="1"/>
  <c r="G456" i="16"/>
  <c r="S456" i="16" s="1"/>
  <c r="G397" i="16"/>
  <c r="S397" i="16" s="1"/>
  <c r="G252" i="16"/>
  <c r="S252" i="16" s="1"/>
  <c r="G298" i="16"/>
  <c r="S298" i="16" s="1"/>
  <c r="G342" i="16"/>
  <c r="S342" i="16" s="1"/>
  <c r="G211" i="16"/>
  <c r="S211" i="16" s="1"/>
  <c r="G185" i="16"/>
  <c r="S185" i="16" s="1"/>
  <c r="G129" i="16"/>
  <c r="S129" i="16" s="1"/>
  <c r="G178" i="16"/>
  <c r="S178" i="16" s="1"/>
  <c r="G124" i="16"/>
  <c r="S124" i="16" s="1"/>
  <c r="G112" i="16"/>
  <c r="S112" i="16" s="1"/>
  <c r="G94" i="16"/>
  <c r="S94" i="16" s="1"/>
  <c r="G135" i="16"/>
  <c r="S135" i="16" s="1"/>
  <c r="G190" i="16"/>
  <c r="S190" i="16" s="1"/>
  <c r="G126" i="16"/>
  <c r="S126" i="16" s="1"/>
  <c r="G86" i="16"/>
  <c r="S86" i="16" s="1"/>
  <c r="G171" i="16"/>
  <c r="S171" i="16" s="1"/>
  <c r="G163" i="16"/>
  <c r="S163" i="16" s="1"/>
  <c r="G155" i="16"/>
  <c r="S155" i="16" s="1"/>
  <c r="G103" i="16"/>
  <c r="S103" i="16" s="1"/>
  <c r="G1074" i="16"/>
  <c r="S1074" i="16" s="1"/>
  <c r="G1038" i="16"/>
  <c r="S1038" i="16" s="1"/>
  <c r="G1076" i="16"/>
  <c r="S1076" i="16" s="1"/>
  <c r="G1043" i="16"/>
  <c r="S1043" i="16" s="1"/>
  <c r="G1060" i="16"/>
  <c r="S1060" i="16" s="1"/>
  <c r="G1013" i="16"/>
  <c r="S1013" i="16" s="1"/>
  <c r="G1037" i="16"/>
  <c r="S1037" i="16" s="1"/>
  <c r="G1028" i="16"/>
  <c r="S1028" i="16" s="1"/>
  <c r="G1065" i="16"/>
  <c r="S1065" i="16" s="1"/>
  <c r="G981" i="16"/>
  <c r="S981" i="16" s="1"/>
  <c r="G965" i="16"/>
  <c r="S965" i="16" s="1"/>
  <c r="G911" i="16"/>
  <c r="S911" i="16" s="1"/>
  <c r="G932" i="16"/>
  <c r="S932" i="16" s="1"/>
  <c r="G814" i="16"/>
  <c r="S814" i="16" s="1"/>
  <c r="G806" i="16"/>
  <c r="S806" i="16" s="1"/>
  <c r="G798" i="16"/>
  <c r="S798" i="16" s="1"/>
  <c r="G790" i="16"/>
  <c r="S790" i="16" s="1"/>
  <c r="G782" i="16"/>
  <c r="S782" i="16" s="1"/>
  <c r="G938" i="16"/>
  <c r="S938" i="16" s="1"/>
  <c r="G957" i="16"/>
  <c r="S957" i="16" s="1"/>
  <c r="G928" i="16"/>
  <c r="S928" i="16" s="1"/>
  <c r="G850" i="16"/>
  <c r="S850" i="16" s="1"/>
  <c r="G773" i="16"/>
  <c r="S773" i="16" s="1"/>
  <c r="G765" i="16"/>
  <c r="S765" i="16" s="1"/>
  <c r="G757" i="16"/>
  <c r="S757" i="16" s="1"/>
  <c r="G749" i="16"/>
  <c r="S749" i="16" s="1"/>
  <c r="G741" i="16"/>
  <c r="S741" i="16" s="1"/>
  <c r="G733" i="16"/>
  <c r="S733" i="16" s="1"/>
  <c r="G725" i="16"/>
  <c r="S725" i="16" s="1"/>
  <c r="G717" i="16"/>
  <c r="S717" i="16" s="1"/>
  <c r="G709" i="16"/>
  <c r="S709" i="16" s="1"/>
  <c r="G1000" i="16"/>
  <c r="S1000" i="16" s="1"/>
  <c r="G908" i="16"/>
  <c r="S908" i="16" s="1"/>
  <c r="G974" i="16"/>
  <c r="S974" i="16" s="1"/>
  <c r="G936" i="16"/>
  <c r="S936" i="16" s="1"/>
  <c r="G980" i="16"/>
  <c r="S980" i="16" s="1"/>
  <c r="G873" i="16"/>
  <c r="S873" i="16" s="1"/>
  <c r="G912" i="16"/>
  <c r="S912" i="16" s="1"/>
  <c r="G877" i="16"/>
  <c r="S877" i="16" s="1"/>
  <c r="G982" i="16"/>
  <c r="S982" i="16" s="1"/>
  <c r="G1010" i="16"/>
  <c r="S1010" i="16" s="1"/>
  <c r="G918" i="16"/>
  <c r="S918" i="16" s="1"/>
  <c r="G879" i="16"/>
  <c r="S879" i="16" s="1"/>
  <c r="G856" i="16"/>
  <c r="S856" i="16" s="1"/>
  <c r="G844" i="16"/>
  <c r="S844" i="16" s="1"/>
  <c r="G825" i="16"/>
  <c r="S825" i="16" s="1"/>
  <c r="G830" i="16"/>
  <c r="S830" i="16" s="1"/>
  <c r="G674" i="16"/>
  <c r="S674" i="16" s="1"/>
  <c r="G835" i="16"/>
  <c r="S835" i="16" s="1"/>
  <c r="G662" i="16"/>
  <c r="S662" i="16" s="1"/>
  <c r="G634" i="16"/>
  <c r="S634" i="16" s="1"/>
  <c r="G602" i="16"/>
  <c r="S602" i="16" s="1"/>
  <c r="G570" i="16"/>
  <c r="S570" i="16" s="1"/>
  <c r="G538" i="16"/>
  <c r="S538" i="16" s="1"/>
  <c r="G506" i="16"/>
  <c r="S506" i="16" s="1"/>
  <c r="G474" i="16"/>
  <c r="S474" i="16" s="1"/>
  <c r="G647" i="16"/>
  <c r="S647" i="16" s="1"/>
  <c r="G615" i="16"/>
  <c r="S615" i="16" s="1"/>
  <c r="G840" i="16"/>
  <c r="S840" i="16" s="1"/>
  <c r="G520" i="16"/>
  <c r="S520" i="16" s="1"/>
  <c r="G633" i="16"/>
  <c r="S633" i="16" s="1"/>
  <c r="G572" i="16"/>
  <c r="S572" i="16" s="1"/>
  <c r="G531" i="16"/>
  <c r="S531" i="16" s="1"/>
  <c r="G512" i="16"/>
  <c r="S512" i="16" s="1"/>
  <c r="G612" i="16"/>
  <c r="S612" i="16" s="1"/>
  <c r="G551" i="16"/>
  <c r="S551" i="16" s="1"/>
  <c r="G581" i="16"/>
  <c r="S581" i="16" s="1"/>
  <c r="G484" i="16"/>
  <c r="S484" i="16" s="1"/>
  <c r="G473" i="16"/>
  <c r="S473" i="16" s="1"/>
  <c r="G515" i="16"/>
  <c r="S515" i="16" s="1"/>
  <c r="G665" i="16"/>
  <c r="S665" i="16" s="1"/>
  <c r="G659" i="16"/>
  <c r="S659" i="16" s="1"/>
  <c r="G694" i="16"/>
  <c r="S694" i="16" s="1"/>
  <c r="G563" i="16"/>
  <c r="S563" i="16" s="1"/>
  <c r="G485" i="16"/>
  <c r="S485" i="16" s="1"/>
  <c r="G465" i="16"/>
  <c r="S465" i="16" s="1"/>
  <c r="G437" i="16"/>
  <c r="S437" i="16" s="1"/>
  <c r="G421" i="16"/>
  <c r="S421" i="16" s="1"/>
  <c r="G400" i="16"/>
  <c r="S400" i="16" s="1"/>
  <c r="G368" i="16"/>
  <c r="S368" i="16" s="1"/>
  <c r="G336" i="16"/>
  <c r="S336" i="16" s="1"/>
  <c r="G460" i="16"/>
  <c r="S460" i="16" s="1"/>
  <c r="G403" i="16"/>
  <c r="S403" i="16" s="1"/>
  <c r="G371" i="16"/>
  <c r="S371" i="16" s="1"/>
  <c r="G339" i="16"/>
  <c r="S339" i="16" s="1"/>
  <c r="G523" i="16"/>
  <c r="S523" i="16" s="1"/>
  <c r="G361" i="16"/>
  <c r="S361" i="16" s="1"/>
  <c r="G300" i="16"/>
  <c r="S300" i="16" s="1"/>
  <c r="G536" i="16"/>
  <c r="S536" i="16" s="1"/>
  <c r="G306" i="16"/>
  <c r="S306" i="16" s="1"/>
  <c r="G233" i="16"/>
  <c r="S233" i="16" s="1"/>
  <c r="G225" i="16"/>
  <c r="S225" i="16" s="1"/>
  <c r="G217" i="16"/>
  <c r="S217" i="16" s="1"/>
  <c r="G402" i="16"/>
  <c r="S402" i="16" s="1"/>
  <c r="G338" i="16"/>
  <c r="S338" i="16" s="1"/>
  <c r="G292" i="16"/>
  <c r="S292" i="16" s="1"/>
  <c r="G234" i="16"/>
  <c r="S234" i="16" s="1"/>
  <c r="G274" i="16"/>
  <c r="S274" i="16" s="1"/>
  <c r="G302" i="16"/>
  <c r="S302" i="16" s="1"/>
  <c r="G195" i="16"/>
  <c r="S195" i="16" s="1"/>
  <c r="G373" i="16"/>
  <c r="S373" i="16" s="1"/>
  <c r="G235" i="16"/>
  <c r="S235" i="16" s="1"/>
  <c r="G250" i="16"/>
  <c r="S250" i="16" s="1"/>
  <c r="G382" i="16"/>
  <c r="S382" i="16" s="1"/>
  <c r="G246" i="16"/>
  <c r="S246" i="16" s="1"/>
  <c r="G290" i="16"/>
  <c r="S290" i="16" s="1"/>
  <c r="G381" i="16"/>
  <c r="S381" i="16" s="1"/>
  <c r="G239" i="16"/>
  <c r="S239" i="16" s="1"/>
  <c r="G282" i="16"/>
  <c r="S282" i="16" s="1"/>
  <c r="G326" i="16"/>
  <c r="S326" i="16" s="1"/>
  <c r="G209" i="16"/>
  <c r="S209" i="16" s="1"/>
  <c r="G177" i="16"/>
  <c r="S177" i="16" s="1"/>
  <c r="G125" i="16"/>
  <c r="S125" i="16" s="1"/>
  <c r="G152" i="16"/>
  <c r="S152" i="16" s="1"/>
  <c r="G120" i="16"/>
  <c r="S120" i="16" s="1"/>
  <c r="G110" i="16"/>
  <c r="S110" i="16" s="1"/>
  <c r="G197" i="16"/>
  <c r="S197" i="16" s="1"/>
  <c r="G131" i="16"/>
  <c r="S131" i="16" s="1"/>
  <c r="G182" i="16"/>
  <c r="S182" i="16" s="1"/>
  <c r="G122" i="16"/>
  <c r="S122" i="16" s="1"/>
  <c r="G204" i="16"/>
  <c r="S204" i="16" s="1"/>
  <c r="G170" i="16"/>
  <c r="S170" i="16" s="1"/>
  <c r="G162" i="16"/>
  <c r="S162" i="16" s="1"/>
  <c r="G154" i="16"/>
  <c r="S154" i="16" s="1"/>
  <c r="G101" i="16"/>
  <c r="S101" i="16" s="1"/>
  <c r="G1070" i="16"/>
  <c r="S1070" i="16" s="1"/>
  <c r="G1035" i="16"/>
  <c r="S1035" i="16" s="1"/>
  <c r="G1068" i="16"/>
  <c r="S1068" i="16" s="1"/>
  <c r="G1040" i="16"/>
  <c r="S1040" i="16" s="1"/>
  <c r="G1050" i="16"/>
  <c r="S1050" i="16" s="1"/>
  <c r="G1055" i="16"/>
  <c r="S1055" i="16" s="1"/>
  <c r="G1009" i="16"/>
  <c r="S1009" i="16" s="1"/>
  <c r="G1025" i="16"/>
  <c r="S1025" i="16" s="1"/>
  <c r="G1020" i="16"/>
  <c r="S1020" i="16" s="1"/>
  <c r="G979" i="16"/>
  <c r="S979" i="16" s="1"/>
  <c r="G986" i="16"/>
  <c r="S986" i="16" s="1"/>
  <c r="G907" i="16"/>
  <c r="S907" i="16" s="1"/>
  <c r="G929" i="16"/>
  <c r="S929" i="16" s="1"/>
  <c r="G813" i="16"/>
  <c r="S813" i="16" s="1"/>
  <c r="G805" i="16"/>
  <c r="S805" i="16" s="1"/>
  <c r="G797" i="16"/>
  <c r="S797" i="16" s="1"/>
  <c r="G789" i="16"/>
  <c r="S789" i="16" s="1"/>
  <c r="G781" i="16"/>
  <c r="S781" i="16" s="1"/>
  <c r="G935" i="16"/>
  <c r="S935" i="16" s="1"/>
  <c r="G1057" i="16"/>
  <c r="S1057" i="16" s="1"/>
  <c r="G922" i="16"/>
  <c r="S922" i="16" s="1"/>
  <c r="G848" i="16"/>
  <c r="S848" i="16" s="1"/>
  <c r="G772" i="16"/>
  <c r="S772" i="16" s="1"/>
  <c r="G764" i="16"/>
  <c r="S764" i="16" s="1"/>
  <c r="G756" i="16"/>
  <c r="S756" i="16" s="1"/>
  <c r="G748" i="16"/>
  <c r="S748" i="16" s="1"/>
  <c r="G740" i="16"/>
  <c r="S740" i="16" s="1"/>
  <c r="G732" i="16"/>
  <c r="S732" i="16" s="1"/>
  <c r="G724" i="16"/>
  <c r="S724" i="16" s="1"/>
  <c r="G716" i="16"/>
  <c r="S716" i="16" s="1"/>
  <c r="G708" i="16"/>
  <c r="S708" i="16" s="1"/>
  <c r="G968" i="16"/>
  <c r="S968" i="16" s="1"/>
  <c r="G893" i="16"/>
  <c r="S893" i="16" s="1"/>
  <c r="G972" i="16"/>
  <c r="S972" i="16" s="1"/>
  <c r="G933" i="16"/>
  <c r="S933" i="16" s="1"/>
  <c r="G946" i="16"/>
  <c r="S946" i="16" s="1"/>
  <c r="G870" i="16"/>
  <c r="S870" i="16" s="1"/>
  <c r="G905" i="16"/>
  <c r="S905" i="16" s="1"/>
  <c r="G872" i="16"/>
  <c r="S872" i="16" s="1"/>
  <c r="G962" i="16"/>
  <c r="S962" i="16" s="1"/>
  <c r="G888" i="16"/>
  <c r="S888" i="16" s="1"/>
  <c r="G901" i="16"/>
  <c r="S901" i="16" s="1"/>
  <c r="G862" i="16"/>
  <c r="S862" i="16" s="1"/>
  <c r="G854" i="16"/>
  <c r="S854" i="16" s="1"/>
  <c r="G843" i="16"/>
  <c r="S843" i="16" s="1"/>
  <c r="G860" i="16"/>
  <c r="S860" i="16" s="1"/>
  <c r="G681" i="16"/>
  <c r="S681" i="16" s="1"/>
  <c r="G841" i="16"/>
  <c r="S841" i="16" s="1"/>
  <c r="G698" i="16"/>
  <c r="S698" i="16" s="1"/>
  <c r="G660" i="16"/>
  <c r="S660" i="16" s="1"/>
  <c r="G630" i="16"/>
  <c r="S630" i="16" s="1"/>
  <c r="G598" i="16"/>
  <c r="S598" i="16" s="1"/>
  <c r="G566" i="16"/>
  <c r="S566" i="16" s="1"/>
  <c r="G534" i="16"/>
  <c r="S534" i="16" s="1"/>
  <c r="G502" i="16"/>
  <c r="S502" i="16" s="1"/>
  <c r="G470" i="16"/>
  <c r="S470" i="16" s="1"/>
  <c r="G643" i="16"/>
  <c r="S643" i="16" s="1"/>
  <c r="G611" i="16"/>
  <c r="S611" i="16" s="1"/>
  <c r="G823" i="16"/>
  <c r="S823" i="16" s="1"/>
  <c r="G505" i="16"/>
  <c r="S505" i="16" s="1"/>
  <c r="G625" i="16"/>
  <c r="S625" i="16" s="1"/>
  <c r="G569" i="16"/>
  <c r="S569" i="16" s="1"/>
  <c r="G516" i="16"/>
  <c r="S516" i="16" s="1"/>
  <c r="G695" i="16"/>
  <c r="S695" i="16" s="1"/>
  <c r="G593" i="16"/>
  <c r="S593" i="16" s="1"/>
  <c r="G671" i="16"/>
  <c r="S671" i="16" s="1"/>
  <c r="G555" i="16"/>
  <c r="S555" i="16" s="1"/>
  <c r="G702" i="16"/>
  <c r="S702" i="16" s="1"/>
  <c r="G471" i="16"/>
  <c r="S471" i="16" s="1"/>
  <c r="G513" i="16"/>
  <c r="S513" i="16" s="1"/>
  <c r="G648" i="16"/>
  <c r="S648" i="16" s="1"/>
  <c r="G652" i="16"/>
  <c r="S652" i="16" s="1"/>
  <c r="G669" i="16"/>
  <c r="S669" i="16" s="1"/>
  <c r="G560" i="16"/>
  <c r="S560" i="16" s="1"/>
  <c r="G466" i="16"/>
  <c r="S466" i="16" s="1"/>
  <c r="G457" i="16"/>
  <c r="S457" i="16" s="1"/>
  <c r="G435" i="16"/>
  <c r="S435" i="16" s="1"/>
  <c r="G419" i="16"/>
  <c r="S419" i="16" s="1"/>
  <c r="G396" i="16"/>
  <c r="S396" i="16" s="1"/>
  <c r="G364" i="16"/>
  <c r="S364" i="16" s="1"/>
  <c r="G332" i="16"/>
  <c r="S332" i="16" s="1"/>
  <c r="G452" i="16"/>
  <c r="S452" i="16" s="1"/>
  <c r="G399" i="16"/>
  <c r="S399" i="16" s="1"/>
  <c r="G367" i="16"/>
  <c r="S367" i="16" s="1"/>
  <c r="G335" i="16"/>
  <c r="S335" i="16" s="1"/>
  <c r="G417" i="16"/>
  <c r="S417" i="16" s="1"/>
  <c r="G353" i="16"/>
  <c r="S353" i="16" s="1"/>
  <c r="G287" i="16"/>
  <c r="S287" i="16" s="1"/>
  <c r="G461" i="16"/>
  <c r="S461" i="16" s="1"/>
  <c r="G303" i="16"/>
  <c r="S303" i="16" s="1"/>
  <c r="G232" i="16"/>
  <c r="S232" i="16" s="1"/>
  <c r="G224" i="16"/>
  <c r="S224" i="16" s="1"/>
  <c r="G216" i="16"/>
  <c r="S216" i="16" s="1"/>
  <c r="G394" i="16"/>
  <c r="S394" i="16" s="1"/>
  <c r="G330" i="16"/>
  <c r="S330" i="16" s="1"/>
  <c r="G279" i="16"/>
  <c r="S279" i="16" s="1"/>
  <c r="G483" i="16"/>
  <c r="S483" i="16" s="1"/>
  <c r="G272" i="16"/>
  <c r="S272" i="16" s="1"/>
  <c r="G299" i="16"/>
  <c r="S299" i="16" s="1"/>
  <c r="G191" i="16"/>
  <c r="S191" i="16" s="1"/>
  <c r="G357" i="16"/>
  <c r="S357" i="16" s="1"/>
  <c r="G472" i="16"/>
  <c r="S472" i="16" s="1"/>
  <c r="G196" i="16"/>
  <c r="S196" i="16" s="1"/>
  <c r="G366" i="16"/>
  <c r="S366" i="16" s="1"/>
  <c r="G236" i="16"/>
  <c r="S236" i="16" s="1"/>
  <c r="G273" i="16"/>
  <c r="S273" i="16" s="1"/>
  <c r="G365" i="16"/>
  <c r="S365" i="16" s="1"/>
  <c r="G525" i="16"/>
  <c r="S525" i="16" s="1"/>
  <c r="G265" i="16"/>
  <c r="S265" i="16" s="1"/>
  <c r="G304" i="16"/>
  <c r="S304" i="16" s="1"/>
  <c r="G207" i="16"/>
  <c r="S207" i="16" s="1"/>
  <c r="G153" i="16"/>
  <c r="S153" i="16" s="1"/>
  <c r="G121" i="16"/>
  <c r="S121" i="16" s="1"/>
  <c r="G148" i="16"/>
  <c r="S148" i="16" s="1"/>
  <c r="G97" i="16"/>
  <c r="S97" i="16" s="1"/>
  <c r="G108" i="16"/>
  <c r="S108" i="16" s="1"/>
  <c r="G189" i="16"/>
  <c r="S189" i="16" s="1"/>
  <c r="G127" i="16"/>
  <c r="S127" i="16" s="1"/>
  <c r="G150" i="16"/>
  <c r="S150" i="16" s="1"/>
  <c r="G118" i="16"/>
  <c r="S118" i="16" s="1"/>
  <c r="G200" i="16"/>
  <c r="S200" i="16" s="1"/>
  <c r="G169" i="16"/>
  <c r="S169" i="16" s="1"/>
  <c r="G161" i="16"/>
  <c r="S161" i="16" s="1"/>
  <c r="G115" i="16"/>
  <c r="S115" i="16" s="1"/>
  <c r="G99" i="16"/>
  <c r="S99" i="16" s="1"/>
  <c r="G1058" i="16"/>
  <c r="S1058" i="16" s="1"/>
  <c r="G1023" i="16"/>
  <c r="S1023" i="16" s="1"/>
  <c r="G1041" i="16"/>
  <c r="S1041" i="16" s="1"/>
  <c r="G1001" i="16"/>
  <c r="S1001" i="16" s="1"/>
  <c r="G1034" i="16"/>
  <c r="S1034" i="16" s="1"/>
  <c r="G1051" i="16"/>
  <c r="S1051" i="16" s="1"/>
  <c r="G1077" i="16"/>
  <c r="S1077" i="16" s="1"/>
  <c r="G999" i="16"/>
  <c r="S999" i="16" s="1"/>
  <c r="G1003" i="16"/>
  <c r="S1003" i="16" s="1"/>
  <c r="G973" i="16"/>
  <c r="S973" i="16" s="1"/>
  <c r="G927" i="16"/>
  <c r="S927" i="16" s="1"/>
  <c r="G998" i="16"/>
  <c r="S998" i="16" s="1"/>
  <c r="G818" i="16"/>
  <c r="S818" i="16" s="1"/>
  <c r="G810" i="16"/>
  <c r="S810" i="16" s="1"/>
  <c r="G802" i="16"/>
  <c r="S802" i="16" s="1"/>
  <c r="G794" i="16"/>
  <c r="S794" i="16" s="1"/>
  <c r="G786" i="16"/>
  <c r="S786" i="16" s="1"/>
  <c r="G778" i="16"/>
  <c r="S778" i="16" s="1"/>
  <c r="G1030" i="16"/>
  <c r="S1030" i="16" s="1"/>
  <c r="G958" i="16"/>
  <c r="S958" i="16" s="1"/>
  <c r="G882" i="16"/>
  <c r="S882" i="16" s="1"/>
  <c r="G777" i="16"/>
  <c r="S777" i="16" s="1"/>
  <c r="G769" i="16"/>
  <c r="S769" i="16" s="1"/>
  <c r="G761" i="16"/>
  <c r="S761" i="16" s="1"/>
  <c r="G753" i="16"/>
  <c r="S753" i="16" s="1"/>
  <c r="G745" i="16"/>
  <c r="S745" i="16" s="1"/>
  <c r="G737" i="16"/>
  <c r="S737" i="16" s="1"/>
  <c r="G729" i="16"/>
  <c r="S729" i="16" s="1"/>
  <c r="G721" i="16"/>
  <c r="S721" i="16" s="1"/>
  <c r="G713" i="16"/>
  <c r="S713" i="16" s="1"/>
  <c r="G705" i="16"/>
  <c r="S705" i="16" s="1"/>
  <c r="G953" i="16"/>
  <c r="S953" i="16" s="1"/>
  <c r="G876" i="16"/>
  <c r="S876" i="16" s="1"/>
  <c r="G944" i="16"/>
  <c r="S944" i="16" s="1"/>
  <c r="G913" i="16"/>
  <c r="S913" i="16" s="1"/>
  <c r="G899" i="16"/>
  <c r="S899" i="16" s="1"/>
  <c r="G861" i="16"/>
  <c r="S861" i="16" s="1"/>
  <c r="G858" i="16"/>
  <c r="S858" i="16" s="1"/>
  <c r="G896" i="16"/>
  <c r="S896" i="16" s="1"/>
  <c r="G939" i="16"/>
  <c r="S939" i="16" s="1"/>
  <c r="G874" i="16"/>
  <c r="S874" i="16" s="1"/>
  <c r="G952" i="16"/>
  <c r="S952" i="16" s="1"/>
  <c r="G822" i="16"/>
  <c r="S822" i="16" s="1"/>
  <c r="G849" i="16"/>
  <c r="S849" i="16" s="1"/>
  <c r="G834" i="16"/>
  <c r="S834" i="16" s="1"/>
  <c r="G697" i="16"/>
  <c r="S697" i="16" s="1"/>
  <c r="G678" i="16"/>
  <c r="S678" i="16" s="1"/>
  <c r="G696" i="16"/>
  <c r="S696" i="16" s="1"/>
  <c r="G670" i="16"/>
  <c r="S670" i="16" s="1"/>
  <c r="G650" i="16"/>
  <c r="S650" i="16" s="1"/>
  <c r="G618" i="16"/>
  <c r="S618" i="16" s="1"/>
  <c r="G586" i="16"/>
  <c r="S586" i="16" s="1"/>
  <c r="G554" i="16"/>
  <c r="S554" i="16" s="1"/>
  <c r="G522" i="16"/>
  <c r="S522" i="16" s="1"/>
  <c r="G490" i="16"/>
  <c r="S490" i="16" s="1"/>
  <c r="G683" i="16"/>
  <c r="S683" i="16" s="1"/>
  <c r="G631" i="16"/>
  <c r="S631" i="16" s="1"/>
  <c r="G599" i="16"/>
  <c r="S599" i="16" s="1"/>
  <c r="G836" i="16"/>
  <c r="S836" i="16" s="1"/>
  <c r="G687" i="16"/>
  <c r="S687" i="16" s="1"/>
  <c r="G591" i="16"/>
  <c r="S591" i="16" s="1"/>
  <c r="G553" i="16"/>
  <c r="S553" i="16" s="1"/>
  <c r="G617" i="16"/>
  <c r="S617" i="16" s="1"/>
  <c r="G637" i="16"/>
  <c r="S637" i="16" s="1"/>
  <c r="G577" i="16"/>
  <c r="S577" i="16" s="1"/>
  <c r="G628" i="16"/>
  <c r="S628" i="16" s="1"/>
  <c r="G532" i="16"/>
  <c r="S532" i="16" s="1"/>
  <c r="G511" i="16"/>
  <c r="S511" i="16" s="1"/>
  <c r="G455" i="16"/>
  <c r="S455" i="16" s="1"/>
  <c r="G489" i="16"/>
  <c r="S489" i="16" s="1"/>
  <c r="G576" i="16"/>
  <c r="S576" i="16" s="1"/>
  <c r="G605" i="16"/>
  <c r="S605" i="16" s="1"/>
  <c r="G640" i="16"/>
  <c r="S640" i="16" s="1"/>
  <c r="G528" i="16"/>
  <c r="S528" i="16" s="1"/>
  <c r="G454" i="16"/>
  <c r="S454" i="16" s="1"/>
  <c r="G445" i="16"/>
  <c r="S445" i="16" s="1"/>
  <c r="G429" i="16"/>
  <c r="S429" i="16" s="1"/>
  <c r="G416" i="16"/>
  <c r="S416" i="16" s="1"/>
  <c r="G384" i="16"/>
  <c r="S384" i="16" s="1"/>
  <c r="G352" i="16"/>
  <c r="S352" i="16" s="1"/>
  <c r="G320" i="16"/>
  <c r="S320" i="16" s="1"/>
  <c r="G477" i="16"/>
  <c r="S477" i="16" s="1"/>
  <c r="G387" i="16"/>
  <c r="S387" i="16" s="1"/>
  <c r="G355" i="16"/>
  <c r="S355" i="16" s="1"/>
  <c r="G323" i="16"/>
  <c r="S323" i="16" s="1"/>
  <c r="G393" i="16"/>
  <c r="S393" i="16" s="1"/>
  <c r="G329" i="16"/>
  <c r="S329" i="16" s="1"/>
  <c r="G268" i="16"/>
  <c r="S268" i="16" s="1"/>
  <c r="G434" i="16"/>
  <c r="S434" i="16" s="1"/>
  <c r="G266" i="16"/>
  <c r="S266" i="16" s="1"/>
  <c r="G229" i="16"/>
  <c r="S229" i="16" s="1"/>
  <c r="G221" i="16"/>
  <c r="S221" i="16" s="1"/>
  <c r="G476" i="16"/>
  <c r="S476" i="16" s="1"/>
  <c r="G370" i="16"/>
  <c r="S370" i="16" s="1"/>
  <c r="G310" i="16"/>
  <c r="S310" i="16" s="1"/>
  <c r="G260" i="16"/>
  <c r="S260" i="16" s="1"/>
  <c r="G307" i="16"/>
  <c r="S307" i="16" s="1"/>
  <c r="G242" i="16"/>
  <c r="S242" i="16" s="1"/>
  <c r="G258" i="16"/>
  <c r="S258" i="16" s="1"/>
  <c r="G179" i="16"/>
  <c r="S179" i="16" s="1"/>
  <c r="G308" i="16"/>
  <c r="S308" i="16" s="1"/>
  <c r="G432" i="16"/>
  <c r="S432" i="16" s="1"/>
  <c r="G184" i="16"/>
  <c r="S184" i="16" s="1"/>
  <c r="G318" i="16"/>
  <c r="S318" i="16" s="1"/>
  <c r="G210" i="16"/>
  <c r="S210" i="16" s="1"/>
  <c r="G487" i="16"/>
  <c r="S487" i="16" s="1"/>
  <c r="G317" i="16"/>
  <c r="S317" i="16" s="1"/>
  <c r="G428" i="16"/>
  <c r="S428" i="16" s="1"/>
  <c r="G390" i="16"/>
  <c r="S390" i="16" s="1"/>
  <c r="G261" i="16"/>
  <c r="S261" i="16" s="1"/>
  <c r="G201" i="16"/>
  <c r="S201" i="16" s="1"/>
  <c r="G141" i="16"/>
  <c r="S141" i="16" s="1"/>
  <c r="G96" i="16"/>
  <c r="S96" i="16" s="1"/>
  <c r="G136" i="16"/>
  <c r="S136" i="16" s="1"/>
  <c r="G202" i="16"/>
  <c r="S202" i="16" s="1"/>
  <c r="G102" i="16"/>
  <c r="S102" i="16" s="1"/>
  <c r="G147" i="16"/>
  <c r="S147" i="16" s="1"/>
  <c r="G93" i="16"/>
  <c r="S93" i="16" s="1"/>
  <c r="G138" i="16"/>
  <c r="S138" i="16" s="1"/>
  <c r="G89" i="16"/>
  <c r="S89" i="16" s="1"/>
  <c r="G174" i="16"/>
  <c r="S174" i="16" s="1"/>
  <c r="G166" i="16"/>
  <c r="S166" i="16" s="1"/>
  <c r="G158" i="16"/>
  <c r="S158" i="16" s="1"/>
  <c r="G109" i="16"/>
  <c r="S109" i="16" s="1"/>
  <c r="G80" i="16"/>
  <c r="S80" i="16" s="1"/>
  <c r="G1066" i="16"/>
  <c r="S1066" i="16" s="1"/>
  <c r="G1047" i="16"/>
  <c r="S1047" i="16" s="1"/>
  <c r="G1046" i="16"/>
  <c r="S1046" i="16" s="1"/>
  <c r="G1006" i="16"/>
  <c r="S1006" i="16" s="1"/>
  <c r="G1016" i="16"/>
  <c r="S1016" i="16" s="1"/>
  <c r="G978" i="16"/>
  <c r="S978" i="16" s="1"/>
  <c r="G921" i="16"/>
  <c r="S921" i="16" s="1"/>
  <c r="G804" i="16"/>
  <c r="S804" i="16" s="1"/>
  <c r="G788" i="16"/>
  <c r="S788" i="16" s="1"/>
  <c r="G917" i="16"/>
  <c r="S917" i="16" s="1"/>
  <c r="G897" i="16"/>
  <c r="S897" i="16" s="1"/>
  <c r="G771" i="16"/>
  <c r="S771" i="16" s="1"/>
  <c r="G755" i="16"/>
  <c r="S755" i="16" s="1"/>
  <c r="G739" i="16"/>
  <c r="S739" i="16" s="1"/>
  <c r="G723" i="16"/>
  <c r="S723" i="16" s="1"/>
  <c r="G707" i="16"/>
  <c r="S707" i="16" s="1"/>
  <c r="G891" i="16"/>
  <c r="S891" i="16" s="1"/>
  <c r="G920" i="16"/>
  <c r="S920" i="16" s="1"/>
  <c r="G867" i="16"/>
  <c r="S867" i="16" s="1"/>
  <c r="G910" i="16"/>
  <c r="S910" i="16" s="1"/>
  <c r="G887" i="16"/>
  <c r="S887" i="16" s="1"/>
  <c r="G839" i="16"/>
  <c r="S839" i="16" s="1"/>
  <c r="G838" i="16"/>
  <c r="S838" i="16" s="1"/>
  <c r="G680" i="16"/>
  <c r="S680" i="16" s="1"/>
  <c r="G690" i="16"/>
  <c r="S690" i="16" s="1"/>
  <c r="G626" i="16"/>
  <c r="S626" i="16" s="1"/>
  <c r="G562" i="16"/>
  <c r="S562" i="16" s="1"/>
  <c r="G498" i="16"/>
  <c r="S498" i="16" s="1"/>
  <c r="G639" i="16"/>
  <c r="S639" i="16" s="1"/>
  <c r="G859" i="16"/>
  <c r="S859" i="16" s="1"/>
  <c r="G597" i="16"/>
  <c r="S597" i="16" s="1"/>
  <c r="G501" i="16"/>
  <c r="S501" i="16" s="1"/>
  <c r="G583" i="16"/>
  <c r="S583" i="16" s="1"/>
  <c r="G552" i="16"/>
  <c r="S552" i="16" s="1"/>
  <c r="G463" i="16"/>
  <c r="S463" i="16" s="1"/>
  <c r="G632" i="16"/>
  <c r="S632" i="16" s="1"/>
  <c r="G661" i="16"/>
  <c r="S661" i="16" s="1"/>
  <c r="G462" i="16"/>
  <c r="S462" i="16" s="1"/>
  <c r="G433" i="16"/>
  <c r="S433" i="16" s="1"/>
  <c r="G392" i="16"/>
  <c r="S392" i="16" s="1"/>
  <c r="G328" i="16"/>
  <c r="S328" i="16" s="1"/>
  <c r="G395" i="16"/>
  <c r="S395" i="16" s="1"/>
  <c r="G331" i="16"/>
  <c r="S331" i="16" s="1"/>
  <c r="G345" i="16"/>
  <c r="S345" i="16" s="1"/>
  <c r="G442" i="16"/>
  <c r="S442" i="16" s="1"/>
  <c r="G231" i="16"/>
  <c r="S231" i="16" s="1"/>
  <c r="G541" i="16"/>
  <c r="S541" i="16" s="1"/>
  <c r="G322" i="16"/>
  <c r="S322" i="16" s="1"/>
  <c r="G480" i="16"/>
  <c r="S480" i="16" s="1"/>
  <c r="G288" i="16"/>
  <c r="S288" i="16" s="1"/>
  <c r="G341" i="16"/>
  <c r="S341" i="16" s="1"/>
  <c r="G192" i="16"/>
  <c r="S192" i="16" s="1"/>
  <c r="G214" i="16"/>
  <c r="S214" i="16" s="1"/>
  <c r="G349" i="16"/>
  <c r="S349" i="16" s="1"/>
  <c r="G248" i="16"/>
  <c r="S248" i="16" s="1"/>
  <c r="G205" i="16"/>
  <c r="S205" i="16" s="1"/>
  <c r="G117" i="16"/>
  <c r="S117" i="16" s="1"/>
  <c r="G95" i="16"/>
  <c r="S95" i="16" s="1"/>
  <c r="G181" i="16"/>
  <c r="S181" i="16" s="1"/>
  <c r="G146" i="16"/>
  <c r="S146" i="16" s="1"/>
  <c r="G176" i="16"/>
  <c r="S176" i="16" s="1"/>
  <c r="G160" i="16"/>
  <c r="S160" i="16" s="1"/>
  <c r="G84" i="16"/>
  <c r="S84" i="16" s="1"/>
  <c r="G1067" i="16"/>
  <c r="S1067" i="16" s="1"/>
  <c r="G1069" i="16"/>
  <c r="S1069" i="16" s="1"/>
  <c r="G1021" i="16"/>
  <c r="S1021" i="16" s="1"/>
  <c r="G1029" i="16"/>
  <c r="S1029" i="16" s="1"/>
  <c r="G985" i="16"/>
  <c r="S985" i="16" s="1"/>
  <c r="G919" i="16"/>
  <c r="S919" i="16" s="1"/>
  <c r="G800" i="16"/>
  <c r="S800" i="16" s="1"/>
  <c r="G992" i="16"/>
  <c r="S992" i="16" s="1"/>
  <c r="G865" i="16"/>
  <c r="S865" i="16" s="1"/>
  <c r="G767" i="16"/>
  <c r="S767" i="16" s="1"/>
  <c r="G751" i="16"/>
  <c r="S751" i="16" s="1"/>
  <c r="G735" i="16"/>
  <c r="S735" i="16" s="1"/>
  <c r="G719" i="16"/>
  <c r="S719" i="16" s="1"/>
  <c r="G703" i="16"/>
  <c r="S703" i="16" s="1"/>
  <c r="G995" i="16"/>
  <c r="S995" i="16" s="1"/>
  <c r="G826" i="16"/>
  <c r="S826" i="16" s="1"/>
  <c r="G994" i="16"/>
  <c r="S994" i="16" s="1"/>
  <c r="G851" i="16"/>
  <c r="S851" i="16" s="1"/>
  <c r="G676" i="16"/>
  <c r="S676" i="16" s="1"/>
  <c r="G666" i="16"/>
  <c r="S666" i="16" s="1"/>
  <c r="G482" i="16"/>
  <c r="S482" i="16" s="1"/>
  <c r="G609" i="16"/>
  <c r="S609" i="16" s="1"/>
  <c r="G564" i="16"/>
  <c r="S564" i="16" s="1"/>
  <c r="G686" i="16"/>
  <c r="S686" i="16" s="1"/>
  <c r="G425" i="16"/>
  <c r="S425" i="16" s="1"/>
  <c r="G519" i="16"/>
  <c r="S519" i="16" s="1"/>
  <c r="G315" i="16"/>
  <c r="S315" i="16" s="1"/>
  <c r="G426" i="16"/>
  <c r="S426" i="16" s="1"/>
  <c r="G296" i="16"/>
  <c r="S296" i="16" s="1"/>
  <c r="G271" i="16"/>
  <c r="S271" i="16" s="1"/>
  <c r="G269" i="16"/>
  <c r="S269" i="16" s="1"/>
  <c r="G114" i="16"/>
  <c r="S114" i="16" s="1"/>
  <c r="G172" i="16"/>
  <c r="S172" i="16" s="1"/>
  <c r="G594" i="16"/>
  <c r="S594" i="16" s="1"/>
  <c r="G360" i="16"/>
  <c r="S360" i="16" s="1"/>
  <c r="G223" i="16"/>
  <c r="S223" i="16" s="1"/>
  <c r="G259" i="16"/>
  <c r="S259" i="16" s="1"/>
  <c r="G350" i="16"/>
  <c r="S350" i="16" s="1"/>
  <c r="G444" i="16"/>
  <c r="S444" i="16" s="1"/>
  <c r="G144" i="16"/>
  <c r="S144" i="16" s="1"/>
  <c r="G123" i="16"/>
  <c r="S123" i="16" s="1"/>
  <c r="G113" i="16"/>
  <c r="S113" i="16" s="1"/>
  <c r="G1062" i="16"/>
  <c r="S1062" i="16" s="1"/>
  <c r="G1044" i="16"/>
  <c r="S1044" i="16" s="1"/>
  <c r="G1042" i="16"/>
  <c r="S1042" i="16" s="1"/>
  <c r="G1002" i="16"/>
  <c r="S1002" i="16" s="1"/>
  <c r="G1004" i="16"/>
  <c r="S1004" i="16" s="1"/>
  <c r="G970" i="16"/>
  <c r="S970" i="16" s="1"/>
  <c r="G906" i="16"/>
  <c r="S906" i="16" s="1"/>
  <c r="G803" i="16"/>
  <c r="S803" i="16" s="1"/>
  <c r="G787" i="16"/>
  <c r="S787" i="16" s="1"/>
  <c r="G1056" i="16"/>
  <c r="S1056" i="16" s="1"/>
  <c r="G895" i="16"/>
  <c r="S895" i="16" s="1"/>
  <c r="G770" i="16"/>
  <c r="S770" i="16" s="1"/>
  <c r="G754" i="16"/>
  <c r="S754" i="16" s="1"/>
  <c r="G738" i="16"/>
  <c r="S738" i="16" s="1"/>
  <c r="G722" i="16"/>
  <c r="S722" i="16" s="1"/>
  <c r="G706" i="16"/>
  <c r="S706" i="16" s="1"/>
  <c r="G878" i="16"/>
  <c r="S878" i="16" s="1"/>
  <c r="G914" i="16"/>
  <c r="S914" i="16" s="1"/>
  <c r="G864" i="16"/>
  <c r="S864" i="16" s="1"/>
  <c r="G903" i="16"/>
  <c r="S903" i="16" s="1"/>
  <c r="G881" i="16"/>
  <c r="S881" i="16" s="1"/>
  <c r="G827" i="16"/>
  <c r="S827" i="16" s="1"/>
  <c r="G832" i="16"/>
  <c r="S832" i="16" s="1"/>
  <c r="G679" i="16"/>
  <c r="S679" i="16" s="1"/>
  <c r="G672" i="16"/>
  <c r="S672" i="16" s="1"/>
  <c r="G622" i="16"/>
  <c r="S622" i="16" s="1"/>
  <c r="G558" i="16"/>
  <c r="S558" i="16" s="1"/>
  <c r="G494" i="16"/>
  <c r="S494" i="16" s="1"/>
  <c r="G635" i="16"/>
  <c r="S635" i="16" s="1"/>
  <c r="G819" i="16"/>
  <c r="S819" i="16" s="1"/>
  <c r="G596" i="16"/>
  <c r="S596" i="16" s="1"/>
  <c r="G499" i="16"/>
  <c r="S499" i="16" s="1"/>
  <c r="G580" i="16"/>
  <c r="S580" i="16" s="1"/>
  <c r="G549" i="16"/>
  <c r="S549" i="16" s="1"/>
  <c r="G459" i="16"/>
  <c r="S459" i="16" s="1"/>
  <c r="G579" i="16"/>
  <c r="S579" i="16" s="1"/>
  <c r="G656" i="16"/>
  <c r="S656" i="16" s="1"/>
  <c r="G458" i="16"/>
  <c r="S458" i="16" s="1"/>
  <c r="G431" i="16"/>
  <c r="S431" i="16" s="1"/>
  <c r="G388" i="16"/>
  <c r="S388" i="16" s="1"/>
  <c r="G324" i="16"/>
  <c r="S324" i="16" s="1"/>
  <c r="G391" i="16"/>
  <c r="S391" i="16" s="1"/>
  <c r="G327" i="16"/>
  <c r="S327" i="16" s="1"/>
  <c r="G337" i="16"/>
  <c r="S337" i="16" s="1"/>
  <c r="G438" i="16"/>
  <c r="S438" i="16" s="1"/>
  <c r="G230" i="16"/>
  <c r="S230" i="16" s="1"/>
  <c r="G479" i="16"/>
  <c r="S479" i="16" s="1"/>
  <c r="G314" i="16"/>
  <c r="S314" i="16" s="1"/>
  <c r="G464" i="16"/>
  <c r="S464" i="16" s="1"/>
  <c r="G275" i="16"/>
  <c r="S275" i="16" s="1"/>
  <c r="G325" i="16"/>
  <c r="S325" i="16" s="1"/>
  <c r="G188" i="16"/>
  <c r="S188" i="16" s="1"/>
  <c r="G212" i="16"/>
  <c r="S212" i="16" s="1"/>
  <c r="G333" i="16"/>
  <c r="S333" i="16" s="1"/>
  <c r="G406" i="16"/>
  <c r="S406" i="16" s="1"/>
  <c r="G203" i="16"/>
  <c r="S203" i="16" s="1"/>
  <c r="G83" i="16"/>
  <c r="S83" i="16" s="1"/>
  <c r="G79" i="16"/>
  <c r="S79" i="16" s="1"/>
  <c r="G151" i="16"/>
  <c r="S151" i="16" s="1"/>
  <c r="G142" i="16"/>
  <c r="S142" i="16" s="1"/>
  <c r="G175" i="16"/>
  <c r="S175" i="16" s="1"/>
  <c r="G159" i="16"/>
  <c r="S159" i="16" s="1"/>
  <c r="G82" i="16"/>
  <c r="S82" i="16" s="1"/>
  <c r="G784" i="16"/>
  <c r="S784" i="16" s="1"/>
  <c r="G1071" i="16"/>
  <c r="S1071" i="16" s="1"/>
  <c r="G868" i="16"/>
  <c r="S868" i="16" s="1"/>
  <c r="G610" i="16"/>
  <c r="S610" i="16" s="1"/>
  <c r="G623" i="16"/>
  <c r="S623" i="16" s="1"/>
  <c r="G585" i="16"/>
  <c r="S585" i="16" s="1"/>
  <c r="G504" i="16"/>
  <c r="S504" i="16" s="1"/>
  <c r="G592" i="16"/>
  <c r="S592" i="16" s="1"/>
  <c r="G376" i="16"/>
  <c r="S376" i="16" s="1"/>
  <c r="G313" i="16"/>
  <c r="S313" i="16" s="1"/>
  <c r="G418" i="16"/>
  <c r="S418" i="16" s="1"/>
  <c r="G291" i="16"/>
  <c r="S291" i="16" s="1"/>
  <c r="G414" i="16"/>
  <c r="S414" i="16" s="1"/>
  <c r="G358" i="16"/>
  <c r="S358" i="16" s="1"/>
  <c r="G193" i="16"/>
  <c r="S193" i="16" s="1"/>
  <c r="G139" i="16"/>
  <c r="S139" i="16" s="1"/>
  <c r="G156" i="16"/>
  <c r="S156" i="16" s="1"/>
  <c r="G1022" i="16"/>
  <c r="S1022" i="16" s="1"/>
  <c r="G812" i="16"/>
  <c r="S812" i="16" s="1"/>
  <c r="G1017" i="16"/>
  <c r="S1017" i="16" s="1"/>
  <c r="G763" i="16"/>
  <c r="S763" i="16" s="1"/>
  <c r="G731" i="16"/>
  <c r="S731" i="16" s="1"/>
  <c r="G966" i="16"/>
  <c r="S966" i="16" s="1"/>
  <c r="G964" i="16"/>
  <c r="S964" i="16" s="1"/>
  <c r="G904" i="16"/>
  <c r="S904" i="16" s="1"/>
  <c r="G900" i="16"/>
  <c r="S900" i="16" s="1"/>
  <c r="G842" i="16"/>
  <c r="S842" i="16" s="1"/>
  <c r="G658" i="16"/>
  <c r="S658" i="16" s="1"/>
  <c r="G607" i="16"/>
  <c r="S607" i="16" s="1"/>
  <c r="G559" i="16"/>
  <c r="S559" i="16" s="1"/>
  <c r="G663" i="16"/>
  <c r="S663" i="16" s="1"/>
  <c r="G539" i="16"/>
  <c r="S539" i="16" s="1"/>
  <c r="G636" i="16"/>
  <c r="S636" i="16" s="1"/>
  <c r="G557" i="16"/>
  <c r="S557" i="16" s="1"/>
  <c r="G547" i="16"/>
  <c r="S547" i="16" s="1"/>
  <c r="G601" i="16"/>
  <c r="S601" i="16" s="1"/>
  <c r="G409" i="16"/>
  <c r="S409" i="16" s="1"/>
  <c r="G283" i="16"/>
  <c r="S283" i="16" s="1"/>
  <c r="G277" i="16"/>
  <c r="S277" i="16" s="1"/>
  <c r="G453" i="16"/>
  <c r="S453" i="16" s="1"/>
  <c r="G295" i="16"/>
  <c r="S295" i="16" s="1"/>
  <c r="G106" i="16"/>
  <c r="S106" i="16" s="1"/>
  <c r="G168" i="16"/>
  <c r="S168" i="16" s="1"/>
  <c r="G1075" i="16"/>
  <c r="S1075" i="16" s="1"/>
  <c r="G1073" i="16"/>
  <c r="S1073" i="16" s="1"/>
  <c r="G1024" i="16"/>
  <c r="S1024" i="16" s="1"/>
  <c r="G1032" i="16"/>
  <c r="S1032" i="16" s="1"/>
  <c r="G987" i="16"/>
  <c r="S987" i="16" s="1"/>
  <c r="G923" i="16"/>
  <c r="S923" i="16" s="1"/>
  <c r="G817" i="16"/>
  <c r="S817" i="16" s="1"/>
  <c r="G801" i="16"/>
  <c r="S801" i="16" s="1"/>
  <c r="G785" i="16"/>
  <c r="S785" i="16" s="1"/>
  <c r="G1007" i="16"/>
  <c r="S1007" i="16" s="1"/>
  <c r="G880" i="16"/>
  <c r="S880" i="16" s="1"/>
  <c r="G768" i="16"/>
  <c r="S768" i="16" s="1"/>
  <c r="G752" i="16"/>
  <c r="S752" i="16" s="1"/>
  <c r="G736" i="16"/>
  <c r="S736" i="16" s="1"/>
  <c r="G720" i="16"/>
  <c r="S720" i="16" s="1"/>
  <c r="G704" i="16"/>
  <c r="S704" i="16" s="1"/>
  <c r="G1036" i="16"/>
  <c r="S1036" i="16" s="1"/>
  <c r="G963" i="16"/>
  <c r="S963" i="16" s="1"/>
  <c r="G855" i="16"/>
  <c r="S855" i="16" s="1"/>
  <c r="G890" i="16"/>
  <c r="S890" i="16" s="1"/>
  <c r="G871" i="16"/>
  <c r="S871" i="16" s="1"/>
  <c r="G857" i="16"/>
  <c r="S857" i="16" s="1"/>
  <c r="G828" i="16"/>
  <c r="S828" i="16" s="1"/>
  <c r="G677" i="16"/>
  <c r="S677" i="16" s="1"/>
  <c r="G668" i="16"/>
  <c r="S668" i="16" s="1"/>
  <c r="G614" i="16"/>
  <c r="S614" i="16" s="1"/>
  <c r="G550" i="16"/>
  <c r="S550" i="16" s="1"/>
  <c r="G486" i="16"/>
  <c r="S486" i="16" s="1"/>
  <c r="G627" i="16"/>
  <c r="S627" i="16" s="1"/>
  <c r="G869" i="16"/>
  <c r="S869" i="16" s="1"/>
  <c r="G588" i="16"/>
  <c r="S588" i="16" s="1"/>
  <c r="G616" i="16"/>
  <c r="S616" i="16" s="1"/>
  <c r="G567" i="16"/>
  <c r="S567" i="16" s="1"/>
  <c r="G507" i="16"/>
  <c r="S507" i="16" s="1"/>
  <c r="G451" i="16"/>
  <c r="S451" i="16" s="1"/>
  <c r="G573" i="16"/>
  <c r="S573" i="16" s="1"/>
  <c r="G624" i="16"/>
  <c r="S624" i="16" s="1"/>
  <c r="G450" i="16"/>
  <c r="S450" i="16" s="1"/>
  <c r="G427" i="16"/>
  <c r="S427" i="16" s="1"/>
  <c r="G380" i="16"/>
  <c r="S380" i="16" s="1"/>
  <c r="G316" i="16"/>
  <c r="S316" i="16" s="1"/>
  <c r="G383" i="16"/>
  <c r="S383" i="16" s="1"/>
  <c r="G319" i="16"/>
  <c r="S319" i="16" s="1"/>
  <c r="G321" i="16"/>
  <c r="S321" i="16" s="1"/>
  <c r="G430" i="16"/>
  <c r="S430" i="16" s="1"/>
  <c r="G228" i="16"/>
  <c r="S228" i="16" s="1"/>
  <c r="G468" i="16"/>
  <c r="S468" i="16" s="1"/>
  <c r="G309" i="16"/>
  <c r="S309" i="16" s="1"/>
  <c r="G297" i="16"/>
  <c r="S297" i="16" s="1"/>
  <c r="G241" i="16"/>
  <c r="S241" i="16" s="1"/>
  <c r="G284" i="16"/>
  <c r="S284" i="16" s="1"/>
  <c r="G180" i="16"/>
  <c r="S180" i="16" s="1"/>
  <c r="G208" i="16"/>
  <c r="S208" i="16" s="1"/>
  <c r="G286" i="16"/>
  <c r="S286" i="16" s="1"/>
  <c r="G374" i="16"/>
  <c r="S374" i="16" s="1"/>
  <c r="G206" i="16"/>
  <c r="S206" i="16" s="1"/>
  <c r="G194" i="16"/>
  <c r="S194" i="16" s="1"/>
  <c r="G116" i="16"/>
  <c r="S116" i="16" s="1"/>
  <c r="G143" i="16"/>
  <c r="S143" i="16" s="1"/>
  <c r="G134" i="16"/>
  <c r="S134" i="16" s="1"/>
  <c r="G173" i="16"/>
  <c r="S173" i="16" s="1"/>
  <c r="G157" i="16"/>
  <c r="S157" i="16" s="1"/>
  <c r="G81" i="16"/>
  <c r="S81" i="16" s="1"/>
  <c r="G816" i="16"/>
  <c r="S816" i="16" s="1"/>
  <c r="G889" i="16"/>
  <c r="S889" i="16" s="1"/>
  <c r="G546" i="16"/>
  <c r="S546" i="16" s="1"/>
  <c r="G529" i="16"/>
  <c r="S529" i="16" s="1"/>
  <c r="G600" i="16"/>
  <c r="S600" i="16" s="1"/>
  <c r="G500" i="16"/>
  <c r="S500" i="16" s="1"/>
  <c r="G379" i="16"/>
  <c r="S379" i="16" s="1"/>
  <c r="G227" i="16"/>
  <c r="S227" i="16" s="1"/>
  <c r="G215" i="16"/>
  <c r="S215" i="16" s="1"/>
  <c r="G545" i="16"/>
  <c r="S545" i="16" s="1"/>
  <c r="G186" i="16"/>
  <c r="S186" i="16" s="1"/>
  <c r="G130" i="16"/>
  <c r="S130" i="16" s="1"/>
  <c r="G85" i="16"/>
  <c r="S85" i="16" s="1"/>
  <c r="G1031" i="16"/>
  <c r="S1031" i="16" s="1"/>
  <c r="G1039" i="16"/>
  <c r="S1039" i="16" s="1"/>
  <c r="G1053" i="16"/>
  <c r="S1053" i="16" s="1"/>
  <c r="G977" i="16"/>
  <c r="S977" i="16" s="1"/>
  <c r="G1033" i="16"/>
  <c r="S1033" i="16" s="1"/>
  <c r="G796" i="16"/>
  <c r="S796" i="16" s="1"/>
  <c r="G833" i="16"/>
  <c r="S833" i="16" s="1"/>
  <c r="G747" i="16"/>
  <c r="S747" i="16" s="1"/>
  <c r="G715" i="16"/>
  <c r="S715" i="16" s="1"/>
  <c r="G942" i="16"/>
  <c r="S942" i="16" s="1"/>
  <c r="G947" i="16"/>
  <c r="S947" i="16" s="1"/>
  <c r="G853" i="16"/>
  <c r="S853" i="16" s="1"/>
  <c r="G829" i="16"/>
  <c r="S829" i="16" s="1"/>
  <c r="G530" i="16"/>
  <c r="S530" i="16" s="1"/>
  <c r="G699" i="16"/>
  <c r="S699" i="16" s="1"/>
  <c r="G503" i="16"/>
  <c r="S503" i="16" s="1"/>
  <c r="G653" i="16"/>
  <c r="S653" i="16" s="1"/>
  <c r="G496" i="16"/>
  <c r="S496" i="16" s="1"/>
  <c r="G449" i="16"/>
  <c r="S449" i="16" s="1"/>
  <c r="G363" i="16"/>
  <c r="S363" i="16" s="1"/>
  <c r="G285" i="16"/>
  <c r="S285" i="16" s="1"/>
  <c r="G386" i="16"/>
  <c r="S386" i="16" s="1"/>
  <c r="G187" i="16"/>
  <c r="S187" i="16" s="1"/>
  <c r="G256" i="16"/>
  <c r="S256" i="16" s="1"/>
  <c r="G149" i="16"/>
  <c r="S149" i="16" s="1"/>
  <c r="G91" i="16"/>
  <c r="S91" i="16" s="1"/>
  <c r="G701" i="16"/>
  <c r="S701" i="16" s="1"/>
  <c r="G1027" i="16"/>
  <c r="S1027" i="16" s="1"/>
  <c r="G1005" i="16"/>
  <c r="S1005" i="16" s="1"/>
  <c r="G1052" i="16"/>
  <c r="S1052" i="16" s="1"/>
  <c r="G1014" i="16"/>
  <c r="S1014" i="16" s="1"/>
  <c r="G975" i="16"/>
  <c r="S975" i="16" s="1"/>
  <c r="G1012" i="16"/>
  <c r="S1012" i="16" s="1"/>
  <c r="G811" i="16"/>
  <c r="S811" i="16" s="1"/>
  <c r="G795" i="16"/>
  <c r="S795" i="16" s="1"/>
  <c r="G779" i="16"/>
  <c r="S779" i="16" s="1"/>
  <c r="G988" i="16"/>
  <c r="S988" i="16" s="1"/>
  <c r="G831" i="16"/>
  <c r="S831" i="16" s="1"/>
  <c r="G762" i="16"/>
  <c r="S762" i="16" s="1"/>
  <c r="G746" i="16"/>
  <c r="S746" i="16" s="1"/>
  <c r="G730" i="16"/>
  <c r="S730" i="16" s="1"/>
  <c r="G714" i="16"/>
  <c r="S714" i="16" s="1"/>
  <c r="G956" i="16"/>
  <c r="S956" i="16" s="1"/>
  <c r="G959" i="16"/>
  <c r="S959" i="16" s="1"/>
  <c r="G926" i="16"/>
  <c r="S926" i="16" s="1"/>
  <c r="G898" i="16"/>
  <c r="S898" i="16" s="1"/>
  <c r="G943" i="16"/>
  <c r="S943" i="16" s="1"/>
  <c r="G894" i="16"/>
  <c r="S894" i="16" s="1"/>
  <c r="G852" i="16"/>
  <c r="S852" i="16" s="1"/>
  <c r="G590" i="16"/>
  <c r="S590" i="16" s="1"/>
  <c r="G526" i="16"/>
  <c r="S526" i="16" s="1"/>
  <c r="G1019" i="16"/>
  <c r="S1019" i="16" s="1"/>
  <c r="G997" i="16"/>
  <c r="S997" i="16" s="1"/>
  <c r="G1049" i="16"/>
  <c r="S1049" i="16" s="1"/>
  <c r="G996" i="16"/>
  <c r="S996" i="16" s="1"/>
  <c r="G971" i="16"/>
  <c r="S971" i="16" s="1"/>
  <c r="G990" i="16"/>
  <c r="S990" i="16" s="1"/>
  <c r="G809" i="16"/>
  <c r="S809" i="16" s="1"/>
  <c r="G793" i="16"/>
  <c r="S793" i="16" s="1"/>
  <c r="G991" i="16"/>
  <c r="S991" i="16" s="1"/>
  <c r="G955" i="16"/>
  <c r="S955" i="16" s="1"/>
  <c r="G776" i="16"/>
  <c r="S776" i="16" s="1"/>
  <c r="G760" i="16"/>
  <c r="S760" i="16" s="1"/>
  <c r="G744" i="16"/>
  <c r="S744" i="16" s="1"/>
  <c r="G728" i="16"/>
  <c r="S728" i="16" s="1"/>
  <c r="G712" i="16"/>
  <c r="S712" i="16" s="1"/>
  <c r="G934" i="16"/>
  <c r="S934" i="16" s="1"/>
  <c r="G941" i="16"/>
  <c r="S941" i="16" s="1"/>
  <c r="G892" i="16"/>
  <c r="S892" i="16" s="1"/>
  <c r="G924" i="16"/>
  <c r="S924" i="16" s="1"/>
  <c r="G902" i="16"/>
  <c r="S902" i="16" s="1"/>
  <c r="G949" i="16"/>
  <c r="S949" i="16" s="1"/>
  <c r="G847" i="16"/>
  <c r="S847" i="16" s="1"/>
  <c r="G693" i="16"/>
  <c r="S693" i="16" s="1"/>
  <c r="G692" i="16"/>
  <c r="S692" i="16" s="1"/>
  <c r="G646" i="16"/>
  <c r="S646" i="16" s="1"/>
  <c r="G582" i="16"/>
  <c r="S582" i="16" s="1"/>
  <c r="G518" i="16"/>
  <c r="S518" i="16" s="1"/>
  <c r="G682" i="16"/>
  <c r="S682" i="16" s="1"/>
  <c r="G595" i="16"/>
  <c r="S595" i="16" s="1"/>
  <c r="G657" i="16"/>
  <c r="S657" i="16" s="1"/>
  <c r="G543" i="16"/>
  <c r="S543" i="16" s="1"/>
  <c r="G629" i="16"/>
  <c r="S629" i="16" s="1"/>
  <c r="G604" i="16"/>
  <c r="S604" i="16" s="1"/>
  <c r="G509" i="16"/>
  <c r="S509" i="16" s="1"/>
  <c r="G469" i="16"/>
  <c r="S469" i="16" s="1"/>
  <c r="G571" i="16"/>
  <c r="S571" i="16" s="1"/>
  <c r="G508" i="16"/>
  <c r="S508" i="16" s="1"/>
  <c r="G443" i="16"/>
  <c r="S443" i="16" s="1"/>
  <c r="G412" i="16"/>
  <c r="S412" i="16" s="1"/>
  <c r="G348" i="16"/>
  <c r="S348" i="16" s="1"/>
  <c r="G415" i="16"/>
  <c r="S415" i="16" s="1"/>
  <c r="G351" i="16"/>
  <c r="S351" i="16" s="1"/>
  <c r="G385" i="16"/>
  <c r="S385" i="16" s="1"/>
  <c r="G255" i="16"/>
  <c r="S255" i="16" s="1"/>
  <c r="G264" i="16"/>
  <c r="S264" i="16" s="1"/>
  <c r="G220" i="16"/>
  <c r="S220" i="16" s="1"/>
  <c r="G362" i="16"/>
  <c r="S362" i="16" s="1"/>
  <c r="G247" i="16"/>
  <c r="S247" i="16" s="1"/>
  <c r="G240" i="16"/>
  <c r="S240" i="16" s="1"/>
  <c r="G521" i="16"/>
  <c r="S521" i="16" s="1"/>
  <c r="G424" i="16"/>
  <c r="S424" i="16" s="1"/>
  <c r="G293" i="16"/>
  <c r="S293" i="16" s="1"/>
  <c r="G447" i="16"/>
  <c r="S447" i="16" s="1"/>
  <c r="G420" i="16"/>
  <c r="S420" i="16" s="1"/>
  <c r="G244" i="16"/>
  <c r="S244" i="16" s="1"/>
  <c r="G137" i="16"/>
  <c r="S137" i="16" s="1"/>
  <c r="G132" i="16"/>
  <c r="S132" i="16" s="1"/>
  <c r="G100" i="16"/>
  <c r="S100" i="16" s="1"/>
  <c r="G92" i="16"/>
  <c r="S92" i="16" s="1"/>
  <c r="G88" i="16"/>
  <c r="S88" i="16" s="1"/>
  <c r="G165" i="16"/>
  <c r="S165" i="16" s="1"/>
  <c r="G107" i="16"/>
  <c r="S107" i="16" s="1"/>
  <c r="G1015" i="16"/>
  <c r="S1015" i="16" s="1"/>
  <c r="G993" i="16"/>
  <c r="S993" i="16" s="1"/>
  <c r="G1048" i="16"/>
  <c r="S1048" i="16" s="1"/>
  <c r="G961" i="16"/>
  <c r="S961" i="16" s="1"/>
  <c r="G969" i="16"/>
  <c r="S969" i="16" s="1"/>
  <c r="G948" i="16"/>
  <c r="S948" i="16" s="1"/>
  <c r="G808" i="16"/>
  <c r="S808" i="16" s="1"/>
  <c r="G792" i="16"/>
  <c r="S792" i="16" s="1"/>
  <c r="G954" i="16"/>
  <c r="S954" i="16" s="1"/>
  <c r="G1063" i="16"/>
  <c r="S1063" i="16" s="1"/>
  <c r="G775" i="16"/>
  <c r="S775" i="16" s="1"/>
  <c r="G759" i="16"/>
  <c r="S759" i="16" s="1"/>
  <c r="G743" i="16"/>
  <c r="S743" i="16" s="1"/>
  <c r="G727" i="16"/>
  <c r="S727" i="16" s="1"/>
  <c r="G711" i="16"/>
  <c r="S711" i="16" s="1"/>
  <c r="G931" i="16"/>
  <c r="S931" i="16" s="1"/>
  <c r="G940" i="16"/>
  <c r="S940" i="16" s="1"/>
  <c r="G886" i="16"/>
  <c r="S886" i="16" s="1"/>
  <c r="G884" i="16"/>
  <c r="S884" i="16" s="1"/>
  <c r="G875" i="16"/>
  <c r="S875" i="16" s="1"/>
  <c r="G916" i="16"/>
  <c r="S916" i="16" s="1"/>
  <c r="G846" i="16"/>
  <c r="S846" i="16" s="1"/>
  <c r="G689" i="16"/>
  <c r="S689" i="16" s="1"/>
  <c r="G688" i="16"/>
  <c r="S688" i="16" s="1"/>
  <c r="G642" i="16"/>
  <c r="S642" i="16" s="1"/>
  <c r="G578" i="16"/>
  <c r="S578" i="16" s="1"/>
  <c r="G514" i="16"/>
  <c r="S514" i="16" s="1"/>
  <c r="G655" i="16"/>
  <c r="S655" i="16" s="1"/>
  <c r="G866" i="16"/>
  <c r="S866" i="16" s="1"/>
  <c r="G649" i="16"/>
  <c r="S649" i="16" s="1"/>
  <c r="G540" i="16"/>
  <c r="S540" i="16" s="1"/>
  <c r="G621" i="16"/>
  <c r="S621" i="16" s="1"/>
  <c r="G587" i="16"/>
  <c r="S587" i="16" s="1"/>
  <c r="G481" i="16"/>
  <c r="S481" i="16" s="1"/>
  <c r="G467" i="16"/>
  <c r="S467" i="16" s="1"/>
  <c r="G568" i="16"/>
  <c r="S568" i="16" s="1"/>
  <c r="G492" i="16"/>
  <c r="S492" i="16" s="1"/>
  <c r="G441" i="16"/>
  <c r="S441" i="16" s="1"/>
  <c r="G408" i="16"/>
  <c r="S408" i="16" s="1"/>
  <c r="G344" i="16"/>
  <c r="S344" i="16" s="1"/>
  <c r="G411" i="16"/>
  <c r="S411" i="16" s="1"/>
  <c r="G347" i="16"/>
  <c r="S347" i="16" s="1"/>
  <c r="G377" i="16"/>
  <c r="S377" i="16" s="1"/>
  <c r="G253" i="16"/>
  <c r="S253" i="16" s="1"/>
  <c r="G251" i="16"/>
  <c r="S251" i="16" s="1"/>
  <c r="G219" i="16"/>
  <c r="S219" i="16" s="1"/>
  <c r="G780" i="16"/>
  <c r="S780" i="16" s="1"/>
  <c r="G644" i="16"/>
  <c r="S644" i="16" s="1"/>
  <c r="G535" i="16"/>
  <c r="S535" i="16" s="1"/>
  <c r="G262" i="16"/>
  <c r="S262" i="16" s="1"/>
  <c r="G334" i="16"/>
  <c r="S334" i="16" s="1"/>
  <c r="G145" i="16"/>
  <c r="S145" i="16" s="1"/>
  <c r="G90" i="16"/>
  <c r="S90" i="16" s="1"/>
  <c r="G620" i="16"/>
  <c r="S620" i="16" s="1"/>
  <c r="G270" i="16"/>
  <c r="S270" i="16" s="1"/>
  <c r="G446" i="16"/>
  <c r="S446" i="16" s="1"/>
  <c r="G413" i="16"/>
  <c r="S413" i="16" s="1"/>
  <c r="G128" i="16"/>
  <c r="S128" i="16" s="1"/>
  <c r="G164" i="16"/>
  <c r="S164" i="16" s="1"/>
  <c r="G222" i="16"/>
  <c r="S222" i="16" s="1"/>
  <c r="G440" i="16"/>
  <c r="S440" i="16" s="1"/>
  <c r="G645" i="16"/>
  <c r="S645" i="16" s="1"/>
  <c r="G213" i="16"/>
  <c r="S213" i="16" s="1"/>
  <c r="G700" i="16"/>
  <c r="S700" i="16" s="1"/>
  <c r="G533" i="16"/>
  <c r="S533" i="16" s="1"/>
  <c r="G359" i="16"/>
  <c r="S359" i="16" s="1"/>
  <c r="G245" i="16"/>
  <c r="S245" i="16" s="1"/>
  <c r="G276" i="16"/>
  <c r="S276" i="16" s="1"/>
  <c r="G133" i="16"/>
  <c r="S133" i="16" s="1"/>
  <c r="G87" i="16"/>
  <c r="S87" i="16" s="1"/>
  <c r="G691" i="16"/>
  <c r="S691" i="16" s="1"/>
  <c r="G301" i="16"/>
  <c r="S301" i="16" s="1"/>
  <c r="G524" i="16"/>
  <c r="S524" i="16" s="1"/>
  <c r="G278" i="16"/>
  <c r="S278" i="16" s="1"/>
  <c r="G356" i="16"/>
  <c r="S356" i="16" s="1"/>
  <c r="G654" i="16"/>
  <c r="S654" i="16" s="1"/>
  <c r="G495" i="16"/>
  <c r="S495" i="16" s="1"/>
  <c r="G401" i="16"/>
  <c r="S401" i="16" s="1"/>
  <c r="G257" i="16"/>
  <c r="S257" i="16" s="1"/>
  <c r="G243" i="16"/>
  <c r="S243" i="16" s="1"/>
  <c r="G140" i="16"/>
  <c r="S140" i="16" s="1"/>
  <c r="G167" i="16"/>
  <c r="S167" i="16" s="1"/>
  <c r="G111" i="16"/>
  <c r="S111" i="16" s="1"/>
  <c r="G448" i="16"/>
  <c r="S448" i="16" s="1"/>
  <c r="G556" i="16"/>
  <c r="S556" i="16" s="1"/>
  <c r="G119" i="16"/>
  <c r="S119" i="16" s="1"/>
  <c r="G280" i="16"/>
  <c r="S280" i="16" s="1"/>
  <c r="G405" i="16"/>
  <c r="S405" i="16" s="1"/>
  <c r="G378" i="16"/>
  <c r="S378" i="16" s="1"/>
  <c r="G354" i="16"/>
  <c r="S354" i="16" s="1"/>
  <c r="G198" i="16"/>
  <c r="S198" i="16" s="1"/>
  <c r="G603" i="16"/>
  <c r="S603" i="16" s="1"/>
  <c r="G548" i="16"/>
  <c r="S548" i="16" s="1"/>
  <c r="G281" i="16"/>
  <c r="S281" i="16" s="1"/>
  <c r="G183" i="16"/>
  <c r="S183" i="16" s="1"/>
  <c r="G436" i="16"/>
  <c r="S436" i="16" s="1"/>
  <c r="G104" i="16"/>
  <c r="S104" i="16" s="1"/>
  <c r="G488" i="16"/>
  <c r="S488" i="16" s="1"/>
  <c r="G98" i="16"/>
  <c r="S98" i="16" s="1"/>
  <c r="G105" i="16"/>
  <c r="S105" i="16" s="1"/>
  <c r="AR49" i="14"/>
  <c r="AR45" i="14"/>
  <c r="AR46" i="14"/>
  <c r="AR47" i="14" s="1"/>
  <c r="AR48" i="14" s="1"/>
  <c r="AS44" i="14" s="1"/>
  <c r="AQ50" i="14"/>
  <c r="P15" i="14"/>
  <c r="P17" i="14" s="1"/>
  <c r="P18" i="14" s="1"/>
  <c r="P20" i="14"/>
  <c r="P24" i="14" s="1"/>
  <c r="P26" i="14" s="1"/>
  <c r="H74" i="16" s="1"/>
  <c r="H75" i="16" s="1"/>
  <c r="Q6" i="14"/>
  <c r="R6" i="14" s="1"/>
  <c r="P7" i="14"/>
  <c r="P10" i="14" s="1"/>
  <c r="P11" i="14"/>
  <c r="O8" i="14"/>
  <c r="O10" i="14"/>
  <c r="O13" i="14" s="1"/>
  <c r="O14" i="14" l="1"/>
  <c r="AL54" i="14"/>
  <c r="S77" i="16"/>
  <c r="H79" i="16"/>
  <c r="T79" i="16" s="1"/>
  <c r="H1050" i="16"/>
  <c r="T1050" i="16" s="1"/>
  <c r="H1059" i="16"/>
  <c r="T1059" i="16" s="1"/>
  <c r="H1068" i="16"/>
  <c r="T1068" i="16" s="1"/>
  <c r="H1024" i="16"/>
  <c r="T1024" i="16" s="1"/>
  <c r="H1018" i="16"/>
  <c r="T1018" i="16" s="1"/>
  <c r="H1037" i="16"/>
  <c r="T1037" i="16" s="1"/>
  <c r="H1065" i="16"/>
  <c r="T1065" i="16" s="1"/>
  <c r="H1004" i="16"/>
  <c r="T1004" i="16" s="1"/>
  <c r="H975" i="16"/>
  <c r="T975" i="16" s="1"/>
  <c r="H989" i="16"/>
  <c r="T989" i="16" s="1"/>
  <c r="H954" i="16"/>
  <c r="T954" i="16" s="1"/>
  <c r="H895" i="16"/>
  <c r="T895" i="16" s="1"/>
  <c r="H863" i="16"/>
  <c r="T863" i="16" s="1"/>
  <c r="H831" i="16"/>
  <c r="T831" i="16" s="1"/>
  <c r="H960" i="16"/>
  <c r="T960" i="16" s="1"/>
  <c r="H1023" i="16"/>
  <c r="T1023" i="16" s="1"/>
  <c r="H1000" i="16"/>
  <c r="T1000" i="16" s="1"/>
  <c r="H908" i="16"/>
  <c r="T908" i="16" s="1"/>
  <c r="H818" i="16"/>
  <c r="T818" i="16" s="1"/>
  <c r="H786" i="16"/>
  <c r="T786" i="16" s="1"/>
  <c r="H964" i="16"/>
  <c r="T964" i="16" s="1"/>
  <c r="H921" i="16"/>
  <c r="T921" i="16" s="1"/>
  <c r="H982" i="16"/>
  <c r="T982" i="16" s="1"/>
  <c r="H927" i="16"/>
  <c r="T927" i="16" s="1"/>
  <c r="H1022" i="16"/>
  <c r="T1022" i="16" s="1"/>
  <c r="H852" i="16"/>
  <c r="T852" i="16" s="1"/>
  <c r="H700" i="16"/>
  <c r="T700" i="16" s="1"/>
  <c r="H692" i="16"/>
  <c r="T692" i="16" s="1"/>
  <c r="H684" i="16"/>
  <c r="T684" i="16" s="1"/>
  <c r="H897" i="16"/>
  <c r="T897" i="16" s="1"/>
  <c r="H902" i="16"/>
  <c r="T902" i="16" s="1"/>
  <c r="H911" i="16"/>
  <c r="T911" i="16" s="1"/>
  <c r="H892" i="16"/>
  <c r="T892" i="16" s="1"/>
  <c r="H811" i="16"/>
  <c r="T811" i="16" s="1"/>
  <c r="H720" i="16"/>
  <c r="T720" i="16" s="1"/>
  <c r="H838" i="16"/>
  <c r="T838" i="16" s="1"/>
  <c r="H750" i="16"/>
  <c r="T750" i="16" s="1"/>
  <c r="H850" i="16"/>
  <c r="T850" i="16" s="1"/>
  <c r="H761" i="16"/>
  <c r="T761" i="16" s="1"/>
  <c r="H785" i="16"/>
  <c r="T785" i="16" s="1"/>
  <c r="H830" i="16"/>
  <c r="T830" i="16" s="1"/>
  <c r="H681" i="16"/>
  <c r="T681" i="16" s="1"/>
  <c r="H673" i="16"/>
  <c r="T673" i="16" s="1"/>
  <c r="H665" i="16"/>
  <c r="T665" i="16" s="1"/>
  <c r="H815" i="16"/>
  <c r="T815" i="16" s="1"/>
  <c r="H725" i="16"/>
  <c r="T725" i="16" s="1"/>
  <c r="H714" i="16"/>
  <c r="T714" i="16" s="1"/>
  <c r="H717" i="16"/>
  <c r="T717" i="16" s="1"/>
  <c r="H627" i="16"/>
  <c r="T627" i="16" s="1"/>
  <c r="H595" i="16"/>
  <c r="T595" i="16" s="1"/>
  <c r="H563" i="16"/>
  <c r="T563" i="16" s="1"/>
  <c r="H824" i="16"/>
  <c r="T824" i="16" s="1"/>
  <c r="H836" i="16"/>
  <c r="T836" i="16" s="1"/>
  <c r="H650" i="16"/>
  <c r="T650" i="16" s="1"/>
  <c r="H618" i="16"/>
  <c r="T618" i="16" s="1"/>
  <c r="H625" i="16"/>
  <c r="T625" i="16" s="1"/>
  <c r="H569" i="16"/>
  <c r="T569" i="16" s="1"/>
  <c r="H531" i="16"/>
  <c r="T531" i="16" s="1"/>
  <c r="H795" i="16"/>
  <c r="T795" i="16" s="1"/>
  <c r="H529" i="16"/>
  <c r="T529" i="16" s="1"/>
  <c r="H652" i="16"/>
  <c r="T652" i="16" s="1"/>
  <c r="H584" i="16"/>
  <c r="T584" i="16" s="1"/>
  <c r="H546" i="16"/>
  <c r="T546" i="16" s="1"/>
  <c r="H751" i="16"/>
  <c r="T751" i="16" s="1"/>
  <c r="H481" i="16"/>
  <c r="T481" i="16" s="1"/>
  <c r="H451" i="16"/>
  <c r="T451" i="16" s="1"/>
  <c r="H564" i="16"/>
  <c r="T564" i="16" s="1"/>
  <c r="H496" i="16"/>
  <c r="T496" i="16" s="1"/>
  <c r="H576" i="16"/>
  <c r="T576" i="16" s="1"/>
  <c r="H480" i="16"/>
  <c r="T480" i="16" s="1"/>
  <c r="H609" i="16"/>
  <c r="T609" i="16" s="1"/>
  <c r="H505" i="16"/>
  <c r="T505" i="16" s="1"/>
  <c r="H470" i="16"/>
  <c r="T470" i="16" s="1"/>
  <c r="H388" i="16"/>
  <c r="T388" i="16" s="1"/>
  <c r="H356" i="16"/>
  <c r="T356" i="16" s="1"/>
  <c r="H324" i="16"/>
  <c r="T324" i="16" s="1"/>
  <c r="H292" i="16"/>
  <c r="T292" i="16" s="1"/>
  <c r="H260" i="16"/>
  <c r="T260" i="16" s="1"/>
  <c r="H586" i="16"/>
  <c r="T586" i="16" s="1"/>
  <c r="H747" i="16"/>
  <c r="T747" i="16" s="1"/>
  <c r="H405" i="16"/>
  <c r="T405" i="16" s="1"/>
  <c r="H373" i="16"/>
  <c r="T373" i="16" s="1"/>
  <c r="H341" i="16"/>
  <c r="T341" i="16" s="1"/>
  <c r="H309" i="16"/>
  <c r="T309" i="16" s="1"/>
  <c r="H493" i="16"/>
  <c r="T493" i="16" s="1"/>
  <c r="H439" i="16"/>
  <c r="T439" i="16" s="1"/>
  <c r="H423" i="16"/>
  <c r="T423" i="16" s="1"/>
  <c r="H434" i="16"/>
  <c r="T434" i="16" s="1"/>
  <c r="H266" i="16"/>
  <c r="T266" i="16" s="1"/>
  <c r="H228" i="16"/>
  <c r="T228" i="16" s="1"/>
  <c r="H220" i="16"/>
  <c r="T220" i="16" s="1"/>
  <c r="H212" i="16"/>
  <c r="T212" i="16" s="1"/>
  <c r="H204" i="16"/>
  <c r="T204" i="16" s="1"/>
  <c r="H196" i="16"/>
  <c r="T196" i="16" s="1"/>
  <c r="H188" i="16"/>
  <c r="T188" i="16" s="1"/>
  <c r="H180" i="16"/>
  <c r="T180" i="16" s="1"/>
  <c r="H479" i="16"/>
  <c r="T479" i="16" s="1"/>
  <c r="H378" i="16"/>
  <c r="T378" i="16" s="1"/>
  <c r="H314" i="16"/>
  <c r="T314" i="16" s="1"/>
  <c r="H245" i="16"/>
  <c r="T245" i="16" s="1"/>
  <c r="H446" i="16"/>
  <c r="T446" i="16" s="1"/>
  <c r="H241" i="16"/>
  <c r="T241" i="16" s="1"/>
  <c r="H367" i="16"/>
  <c r="T367" i="16" s="1"/>
  <c r="H285" i="16"/>
  <c r="T285" i="16" s="1"/>
  <c r="H355" i="16"/>
  <c r="T355" i="16" s="1"/>
  <c r="H440" i="16"/>
  <c r="T440" i="16" s="1"/>
  <c r="H366" i="16"/>
  <c r="T366" i="16" s="1"/>
  <c r="H176" i="16"/>
  <c r="T176" i="16" s="1"/>
  <c r="H168" i="16"/>
  <c r="T168" i="16" s="1"/>
  <c r="H160" i="16"/>
  <c r="T160" i="16" s="1"/>
  <c r="H152" i="16"/>
  <c r="T152" i="16" s="1"/>
  <c r="H144" i="16"/>
  <c r="T144" i="16" s="1"/>
  <c r="H136" i="16"/>
  <c r="T136" i="16" s="1"/>
  <c r="H128" i="16"/>
  <c r="T128" i="16" s="1"/>
  <c r="H120" i="16"/>
  <c r="T120" i="16" s="1"/>
  <c r="H112" i="16"/>
  <c r="T112" i="16" s="1"/>
  <c r="H104" i="16"/>
  <c r="T104" i="16" s="1"/>
  <c r="H462" i="16"/>
  <c r="T462" i="16" s="1"/>
  <c r="H363" i="16"/>
  <c r="T363" i="16" s="1"/>
  <c r="H494" i="16"/>
  <c r="T494" i="16" s="1"/>
  <c r="H645" i="16"/>
  <c r="T645" i="16" s="1"/>
  <c r="H278" i="16"/>
  <c r="T278" i="16" s="1"/>
  <c r="H81" i="16"/>
  <c r="T81" i="16" s="1"/>
  <c r="H90" i="16"/>
  <c r="T90" i="16" s="1"/>
  <c r="H1078" i="16"/>
  <c r="T1078" i="16" s="1"/>
  <c r="H1046" i="16"/>
  <c r="T1046" i="16" s="1"/>
  <c r="H1055" i="16"/>
  <c r="T1055" i="16" s="1"/>
  <c r="H1044" i="16"/>
  <c r="T1044" i="16" s="1"/>
  <c r="H1020" i="16"/>
  <c r="T1020" i="16" s="1"/>
  <c r="H1015" i="16"/>
  <c r="T1015" i="16" s="1"/>
  <c r="H1011" i="16"/>
  <c r="T1011" i="16" s="1"/>
  <c r="H1033" i="16"/>
  <c r="T1033" i="16" s="1"/>
  <c r="H1003" i="16"/>
  <c r="T1003" i="16" s="1"/>
  <c r="H973" i="16"/>
  <c r="T973" i="16" s="1"/>
  <c r="H962" i="16"/>
  <c r="T962" i="16" s="1"/>
  <c r="H951" i="16"/>
  <c r="T951" i="16" s="1"/>
  <c r="H891" i="16"/>
  <c r="T891" i="16" s="1"/>
  <c r="H859" i="16"/>
  <c r="T859" i="16" s="1"/>
  <c r="H827" i="16"/>
  <c r="T827" i="16" s="1"/>
  <c r="H957" i="16"/>
  <c r="T957" i="16" s="1"/>
  <c r="H1010" i="16"/>
  <c r="T1010" i="16" s="1"/>
  <c r="H968" i="16"/>
  <c r="T968" i="16" s="1"/>
  <c r="H893" i="16"/>
  <c r="T893" i="16" s="1"/>
  <c r="H814" i="16"/>
  <c r="T814" i="16" s="1"/>
  <c r="H782" i="16"/>
  <c r="T782" i="16" s="1"/>
  <c r="H959" i="16"/>
  <c r="T959" i="16" s="1"/>
  <c r="H920" i="16"/>
  <c r="T920" i="16" s="1"/>
  <c r="H980" i="16"/>
  <c r="T980" i="16" s="1"/>
  <c r="H926" i="16"/>
  <c r="T926" i="16" s="1"/>
  <c r="H1014" i="16"/>
  <c r="T1014" i="16" s="1"/>
  <c r="H849" i="16"/>
  <c r="T849" i="16" s="1"/>
  <c r="H699" i="16"/>
  <c r="T699" i="16" s="1"/>
  <c r="H691" i="16"/>
  <c r="T691" i="16" s="1"/>
  <c r="H683" i="16"/>
  <c r="T683" i="16" s="1"/>
  <c r="H896" i="16"/>
  <c r="T896" i="16" s="1"/>
  <c r="H986" i="16"/>
  <c r="T986" i="16" s="1"/>
  <c r="H901" i="16"/>
  <c r="T901" i="16" s="1"/>
  <c r="H886" i="16"/>
  <c r="T886" i="16" s="1"/>
  <c r="H769" i="16"/>
  <c r="T769" i="16" s="1"/>
  <c r="H705" i="16"/>
  <c r="T705" i="16" s="1"/>
  <c r="H832" i="16"/>
  <c r="T832" i="16" s="1"/>
  <c r="H748" i="16"/>
  <c r="T748" i="16" s="1"/>
  <c r="H837" i="16"/>
  <c r="T837" i="16" s="1"/>
  <c r="H759" i="16"/>
  <c r="T759" i="16" s="1"/>
  <c r="H865" i="16"/>
  <c r="T865" i="16" s="1"/>
  <c r="H779" i="16"/>
  <c r="T779" i="16" s="1"/>
  <c r="H680" i="16"/>
  <c r="T680" i="16" s="1"/>
  <c r="H672" i="16"/>
  <c r="T672" i="16" s="1"/>
  <c r="H664" i="16"/>
  <c r="T664" i="16" s="1"/>
  <c r="H780" i="16"/>
  <c r="T780" i="16" s="1"/>
  <c r="H708" i="16"/>
  <c r="T708" i="16" s="1"/>
  <c r="H828" i="16"/>
  <c r="T828" i="16" s="1"/>
  <c r="H655" i="16"/>
  <c r="T655" i="16" s="1"/>
  <c r="H623" i="16"/>
  <c r="T623" i="16" s="1"/>
  <c r="H591" i="16"/>
  <c r="T591" i="16" s="1"/>
  <c r="H559" i="16"/>
  <c r="T559" i="16" s="1"/>
  <c r="H771" i="16"/>
  <c r="T771" i="16" s="1"/>
  <c r="H816" i="16"/>
  <c r="T816" i="16" s="1"/>
  <c r="H646" i="16"/>
  <c r="T646" i="16" s="1"/>
  <c r="H770" i="16"/>
  <c r="T770" i="16" s="1"/>
  <c r="H598" i="16"/>
  <c r="T598" i="16" s="1"/>
  <c r="H566" i="16"/>
  <c r="T566" i="16" s="1"/>
  <c r="H518" i="16"/>
  <c r="T518" i="16" s="1"/>
  <c r="H789" i="16"/>
  <c r="T789" i="16" s="1"/>
  <c r="H527" i="16"/>
  <c r="T527" i="16" s="1"/>
  <c r="H644" i="16"/>
  <c r="T644" i="16" s="1"/>
  <c r="H581" i="16"/>
  <c r="T581" i="16" s="1"/>
  <c r="H536" i="16"/>
  <c r="T536" i="16" s="1"/>
  <c r="H602" i="16"/>
  <c r="T602" i="16" s="1"/>
  <c r="H478" i="16"/>
  <c r="T478" i="16" s="1"/>
  <c r="H447" i="16"/>
  <c r="T447" i="16" s="1"/>
  <c r="H561" i="16"/>
  <c r="T561" i="16" s="1"/>
  <c r="H490" i="16"/>
  <c r="T490" i="16" s="1"/>
  <c r="H573" i="16"/>
  <c r="T573" i="16" s="1"/>
  <c r="H464" i="16"/>
  <c r="T464" i="16" s="1"/>
  <c r="H711" i="16"/>
  <c r="T711" i="16" s="1"/>
  <c r="H504" i="16"/>
  <c r="T504" i="16" s="1"/>
  <c r="H416" i="16"/>
  <c r="T416" i="16" s="1"/>
  <c r="H384" i="16"/>
  <c r="T384" i="16" s="1"/>
  <c r="H352" i="16"/>
  <c r="T352" i="16" s="1"/>
  <c r="H320" i="16"/>
  <c r="T320" i="16" s="1"/>
  <c r="H288" i="16"/>
  <c r="T288" i="16" s="1"/>
  <c r="H256" i="16"/>
  <c r="T256" i="16" s="1"/>
  <c r="H542" i="16"/>
  <c r="T542" i="16" s="1"/>
  <c r="H629" i="16"/>
  <c r="T629" i="16" s="1"/>
  <c r="H401" i="16"/>
  <c r="T401" i="16" s="1"/>
  <c r="H369" i="16"/>
  <c r="T369" i="16" s="1"/>
  <c r="H337" i="16"/>
  <c r="T337" i="16" s="1"/>
  <c r="H305" i="16"/>
  <c r="T305" i="16" s="1"/>
  <c r="H474" i="16"/>
  <c r="T474" i="16" s="1"/>
  <c r="H437" i="16"/>
  <c r="T437" i="16" s="1"/>
  <c r="H421" i="16"/>
  <c r="T421" i="16" s="1"/>
  <c r="H430" i="16"/>
  <c r="T430" i="16" s="1"/>
  <c r="H251" i="16"/>
  <c r="T251" i="16" s="1"/>
  <c r="H227" i="16"/>
  <c r="T227" i="16" s="1"/>
  <c r="H219" i="16"/>
  <c r="T219" i="16" s="1"/>
  <c r="H211" i="16"/>
  <c r="T211" i="16" s="1"/>
  <c r="H203" i="16"/>
  <c r="T203" i="16" s="1"/>
  <c r="H195" i="16"/>
  <c r="T195" i="16" s="1"/>
  <c r="H187" i="16"/>
  <c r="T187" i="16" s="1"/>
  <c r="H179" i="16"/>
  <c r="T179" i="16" s="1"/>
  <c r="H476" i="16"/>
  <c r="T476" i="16" s="1"/>
  <c r="H370" i="16"/>
  <c r="T370" i="16" s="1"/>
  <c r="H311" i="16"/>
  <c r="T311" i="16" s="1"/>
  <c r="H238" i="16"/>
  <c r="T238" i="16" s="1"/>
  <c r="H302" i="16"/>
  <c r="T302" i="16" s="1"/>
  <c r="H477" i="16"/>
  <c r="T477" i="16" s="1"/>
  <c r="H359" i="16"/>
  <c r="T359" i="16" s="1"/>
  <c r="H270" i="16"/>
  <c r="T270" i="16" s="1"/>
  <c r="H339" i="16"/>
  <c r="T339" i="16" s="1"/>
  <c r="H432" i="16"/>
  <c r="T432" i="16" s="1"/>
  <c r="H350" i="16"/>
  <c r="T350" i="16" s="1"/>
  <c r="H175" i="16"/>
  <c r="T175" i="16" s="1"/>
  <c r="H167" i="16"/>
  <c r="T167" i="16" s="1"/>
  <c r="H159" i="16"/>
  <c r="T159" i="16" s="1"/>
  <c r="H151" i="16"/>
  <c r="T151" i="16" s="1"/>
  <c r="H143" i="16"/>
  <c r="T143" i="16" s="1"/>
  <c r="H135" i="16"/>
  <c r="T135" i="16" s="1"/>
  <c r="H127" i="16"/>
  <c r="T127" i="16" s="1"/>
  <c r="H119" i="16"/>
  <c r="T119" i="16" s="1"/>
  <c r="H111" i="16"/>
  <c r="T111" i="16" s="1"/>
  <c r="H103" i="16"/>
  <c r="T103" i="16" s="1"/>
  <c r="H289" i="16"/>
  <c r="T289" i="16" s="1"/>
  <c r="H347" i="16"/>
  <c r="T347" i="16" s="1"/>
  <c r="H444" i="16"/>
  <c r="T444" i="16" s="1"/>
  <c r="H406" i="16"/>
  <c r="T406" i="16" s="1"/>
  <c r="H261" i="16"/>
  <c r="T261" i="16" s="1"/>
  <c r="H80" i="16"/>
  <c r="T80" i="16" s="1"/>
  <c r="H89" i="16"/>
  <c r="T89" i="16" s="1"/>
  <c r="H1074" i="16"/>
  <c r="T1074" i="16" s="1"/>
  <c r="H1042" i="16"/>
  <c r="T1042" i="16" s="1"/>
  <c r="H1051" i="16"/>
  <c r="T1051" i="16" s="1"/>
  <c r="H1041" i="16"/>
  <c r="T1041" i="16" s="1"/>
  <c r="H1016" i="16"/>
  <c r="T1016" i="16" s="1"/>
  <c r="H1013" i="16"/>
  <c r="T1013" i="16" s="1"/>
  <c r="H1009" i="16"/>
  <c r="T1009" i="16" s="1"/>
  <c r="H1030" i="16"/>
  <c r="T1030" i="16" s="1"/>
  <c r="H987" i="16"/>
  <c r="T987" i="16" s="1"/>
  <c r="H971" i="16"/>
  <c r="T971" i="16" s="1"/>
  <c r="H1008" i="16"/>
  <c r="T1008" i="16" s="1"/>
  <c r="H938" i="16"/>
  <c r="T938" i="16" s="1"/>
  <c r="H887" i="16"/>
  <c r="T887" i="16" s="1"/>
  <c r="H855" i="16"/>
  <c r="T855" i="16" s="1"/>
  <c r="H823" i="16"/>
  <c r="T823" i="16" s="1"/>
  <c r="H944" i="16"/>
  <c r="T944" i="16" s="1"/>
  <c r="H999" i="16"/>
  <c r="T999" i="16" s="1"/>
  <c r="H966" i="16"/>
  <c r="T966" i="16" s="1"/>
  <c r="H878" i="16"/>
  <c r="T878" i="16" s="1"/>
  <c r="H810" i="16"/>
  <c r="T810" i="16" s="1"/>
  <c r="H778" i="16"/>
  <c r="T778" i="16" s="1"/>
  <c r="H940" i="16"/>
  <c r="T940" i="16" s="1"/>
  <c r="H914" i="16"/>
  <c r="T914" i="16" s="1"/>
  <c r="H978" i="16"/>
  <c r="T978" i="16" s="1"/>
  <c r="H1029" i="16"/>
  <c r="T1029" i="16" s="1"/>
  <c r="H988" i="16"/>
  <c r="T988" i="16" s="1"/>
  <c r="H840" i="16"/>
  <c r="T840" i="16" s="1"/>
  <c r="H698" i="16"/>
  <c r="T698" i="16" s="1"/>
  <c r="H690" i="16"/>
  <c r="T690" i="16" s="1"/>
  <c r="H682" i="16"/>
  <c r="T682" i="16" s="1"/>
  <c r="H890" i="16"/>
  <c r="T890" i="16" s="1"/>
  <c r="H945" i="16"/>
  <c r="T945" i="16" s="1"/>
  <c r="H900" i="16"/>
  <c r="T900" i="16" s="1"/>
  <c r="H885" i="16"/>
  <c r="T885" i="16" s="1"/>
  <c r="H767" i="16"/>
  <c r="T767" i="16" s="1"/>
  <c r="H703" i="16"/>
  <c r="T703" i="16" s="1"/>
  <c r="H805" i="16"/>
  <c r="T805" i="16" s="1"/>
  <c r="H733" i="16"/>
  <c r="T733" i="16" s="1"/>
  <c r="H826" i="16"/>
  <c r="T826" i="16" s="1"/>
  <c r="H746" i="16"/>
  <c r="T746" i="16" s="1"/>
  <c r="H842" i="16"/>
  <c r="T842" i="16" s="1"/>
  <c r="H760" i="16"/>
  <c r="T760" i="16" s="1"/>
  <c r="H679" i="16"/>
  <c r="T679" i="16" s="1"/>
  <c r="H671" i="16"/>
  <c r="T671" i="16" s="1"/>
  <c r="H663" i="16"/>
  <c r="T663" i="16" s="1"/>
  <c r="H764" i="16"/>
  <c r="T764" i="16" s="1"/>
  <c r="H834" i="16"/>
  <c r="T834" i="16" s="1"/>
  <c r="H812" i="16"/>
  <c r="T812" i="16" s="1"/>
  <c r="H651" i="16"/>
  <c r="T651" i="16" s="1"/>
  <c r="H619" i="16"/>
  <c r="T619" i="16" s="1"/>
  <c r="H587" i="16"/>
  <c r="T587" i="16" s="1"/>
  <c r="H555" i="16"/>
  <c r="T555" i="16" s="1"/>
  <c r="H736" i="16"/>
  <c r="T736" i="16" s="1"/>
  <c r="H813" i="16"/>
  <c r="T813" i="16" s="1"/>
  <c r="H642" i="16"/>
  <c r="T642" i="16" s="1"/>
  <c r="H745" i="16"/>
  <c r="T745" i="16" s="1"/>
  <c r="H597" i="16"/>
  <c r="T597" i="16" s="1"/>
  <c r="H556" i="16"/>
  <c r="T556" i="16" s="1"/>
  <c r="H516" i="16"/>
  <c r="T516" i="16" s="1"/>
  <c r="H783" i="16"/>
  <c r="T783" i="16" s="1"/>
  <c r="H514" i="16"/>
  <c r="T514" i="16" s="1"/>
  <c r="H636" i="16"/>
  <c r="T636" i="16" s="1"/>
  <c r="H578" i="16"/>
  <c r="T578" i="16" s="1"/>
  <c r="H533" i="16"/>
  <c r="T533" i="16" s="1"/>
  <c r="H601" i="16"/>
  <c r="T601" i="16" s="1"/>
  <c r="H475" i="16"/>
  <c r="T475" i="16" s="1"/>
  <c r="H653" i="16"/>
  <c r="T653" i="16" s="1"/>
  <c r="H558" i="16"/>
  <c r="T558" i="16" s="1"/>
  <c r="H489" i="16"/>
  <c r="T489" i="16" s="1"/>
  <c r="H570" i="16"/>
  <c r="T570" i="16" s="1"/>
  <c r="H460" i="16"/>
  <c r="T460" i="16" s="1"/>
  <c r="H594" i="16"/>
  <c r="T594" i="16" s="1"/>
  <c r="H498" i="16"/>
  <c r="T498" i="16" s="1"/>
  <c r="H412" i="16"/>
  <c r="T412" i="16" s="1"/>
  <c r="H380" i="16"/>
  <c r="T380" i="16" s="1"/>
  <c r="H348" i="16"/>
  <c r="T348" i="16" s="1"/>
  <c r="H316" i="16"/>
  <c r="T316" i="16" s="1"/>
  <c r="H284" i="16"/>
  <c r="T284" i="16" s="1"/>
  <c r="H252" i="16"/>
  <c r="T252" i="16" s="1"/>
  <c r="H528" i="16"/>
  <c r="T528" i="16" s="1"/>
  <c r="H612" i="16"/>
  <c r="T612" i="16" s="1"/>
  <c r="H397" i="16"/>
  <c r="T397" i="16" s="1"/>
  <c r="H365" i="16"/>
  <c r="T365" i="16" s="1"/>
  <c r="H333" i="16"/>
  <c r="T333" i="16" s="1"/>
  <c r="H301" i="16"/>
  <c r="T301" i="16" s="1"/>
  <c r="H465" i="16"/>
  <c r="T465" i="16" s="1"/>
  <c r="H435" i="16"/>
  <c r="T435" i="16" s="1"/>
  <c r="H419" i="16"/>
  <c r="T419" i="16" s="1"/>
  <c r="H426" i="16"/>
  <c r="T426" i="16" s="1"/>
  <c r="H249" i="16"/>
  <c r="T249" i="16" s="1"/>
  <c r="H226" i="16"/>
  <c r="T226" i="16" s="1"/>
  <c r="H218" i="16"/>
  <c r="T218" i="16" s="1"/>
  <c r="H210" i="16"/>
  <c r="T210" i="16" s="1"/>
  <c r="H202" i="16"/>
  <c r="T202" i="16" s="1"/>
  <c r="H194" i="16"/>
  <c r="T194" i="16" s="1"/>
  <c r="H186" i="16"/>
  <c r="T186" i="16" s="1"/>
  <c r="H178" i="16"/>
  <c r="T178" i="16" s="1"/>
  <c r="H468" i="16"/>
  <c r="T468" i="16" s="1"/>
  <c r="H362" i="16"/>
  <c r="T362" i="16" s="1"/>
  <c r="H310" i="16"/>
  <c r="T310" i="16" s="1"/>
  <c r="H234" i="16"/>
  <c r="T234" i="16" s="1"/>
  <c r="H299" i="16"/>
  <c r="T299" i="16" s="1"/>
  <c r="H415" i="16"/>
  <c r="T415" i="16" s="1"/>
  <c r="H351" i="16"/>
  <c r="T351" i="16" s="1"/>
  <c r="H255" i="16"/>
  <c r="T255" i="16" s="1"/>
  <c r="H323" i="16"/>
  <c r="T323" i="16" s="1"/>
  <c r="H424" i="16"/>
  <c r="T424" i="16" s="1"/>
  <c r="H334" i="16"/>
  <c r="T334" i="16" s="1"/>
  <c r="H174" i="16"/>
  <c r="T174" i="16" s="1"/>
  <c r="H166" i="16"/>
  <c r="T166" i="16" s="1"/>
  <c r="H158" i="16"/>
  <c r="T158" i="16" s="1"/>
  <c r="H150" i="16"/>
  <c r="T150" i="16" s="1"/>
  <c r="H142" i="16"/>
  <c r="T142" i="16" s="1"/>
  <c r="H134" i="16"/>
  <c r="T134" i="16" s="1"/>
  <c r="H126" i="16"/>
  <c r="T126" i="16" s="1"/>
  <c r="H118" i="16"/>
  <c r="T118" i="16" s="1"/>
  <c r="H110" i="16"/>
  <c r="T110" i="16" s="1"/>
  <c r="H102" i="16"/>
  <c r="T102" i="16" s="1"/>
  <c r="H259" i="16"/>
  <c r="T259" i="16" s="1"/>
  <c r="H331" i="16"/>
  <c r="T331" i="16" s="1"/>
  <c r="H436" i="16"/>
  <c r="T436" i="16" s="1"/>
  <c r="H390" i="16"/>
  <c r="T390" i="16" s="1"/>
  <c r="H307" i="16"/>
  <c r="T307" i="16" s="1"/>
  <c r="H97" i="16"/>
  <c r="T97" i="16" s="1"/>
  <c r="H88" i="16"/>
  <c r="T88" i="16" s="1"/>
  <c r="H1070" i="16"/>
  <c r="T1070" i="16" s="1"/>
  <c r="H1038" i="16"/>
  <c r="T1038" i="16" s="1"/>
  <c r="H1047" i="16"/>
  <c r="T1047" i="16" s="1"/>
  <c r="H1061" i="16"/>
  <c r="T1061" i="16" s="1"/>
  <c r="H1077" i="16"/>
  <c r="T1077" i="16" s="1"/>
  <c r="H1053" i="16"/>
  <c r="T1053" i="16" s="1"/>
  <c r="H1006" i="16"/>
  <c r="T1006" i="16" s="1"/>
  <c r="H1027" i="16"/>
  <c r="T1027" i="16" s="1"/>
  <c r="H985" i="16"/>
  <c r="T985" i="16" s="1"/>
  <c r="H969" i="16"/>
  <c r="T969" i="16" s="1"/>
  <c r="H963" i="16"/>
  <c r="T963" i="16" s="1"/>
  <c r="H935" i="16"/>
  <c r="T935" i="16" s="1"/>
  <c r="H883" i="16"/>
  <c r="T883" i="16" s="1"/>
  <c r="H851" i="16"/>
  <c r="T851" i="16" s="1"/>
  <c r="H819" i="16"/>
  <c r="T819" i="16" s="1"/>
  <c r="H941" i="16"/>
  <c r="T941" i="16" s="1"/>
  <c r="H950" i="16"/>
  <c r="T950" i="16" s="1"/>
  <c r="H956" i="16"/>
  <c r="T956" i="16" s="1"/>
  <c r="H876" i="16"/>
  <c r="T876" i="16" s="1"/>
  <c r="H806" i="16"/>
  <c r="T806" i="16" s="1"/>
  <c r="H993" i="16"/>
  <c r="T993" i="16" s="1"/>
  <c r="H937" i="16"/>
  <c r="T937" i="16" s="1"/>
  <c r="H907" i="16"/>
  <c r="T907" i="16" s="1"/>
  <c r="H947" i="16"/>
  <c r="T947" i="16" s="1"/>
  <c r="H952" i="16"/>
  <c r="T952" i="16" s="1"/>
  <c r="H912" i="16"/>
  <c r="T912" i="16" s="1"/>
  <c r="H808" i="16"/>
  <c r="T808" i="16" s="1"/>
  <c r="H697" i="16"/>
  <c r="T697" i="16" s="1"/>
  <c r="H689" i="16"/>
  <c r="T689" i="16" s="1"/>
  <c r="H924" i="16"/>
  <c r="T924" i="16" s="1"/>
  <c r="H869" i="16"/>
  <c r="T869" i="16" s="1"/>
  <c r="H888" i="16"/>
  <c r="T888" i="16" s="1"/>
  <c r="H894" i="16"/>
  <c r="T894" i="16" s="1"/>
  <c r="H873" i="16"/>
  <c r="T873" i="16" s="1"/>
  <c r="H754" i="16"/>
  <c r="T754" i="16" s="1"/>
  <c r="H856" i="16"/>
  <c r="T856" i="16" s="1"/>
  <c r="H799" i="16"/>
  <c r="T799" i="16" s="1"/>
  <c r="H731" i="16"/>
  <c r="T731" i="16" s="1"/>
  <c r="H825" i="16"/>
  <c r="T825" i="16" s="1"/>
  <c r="H744" i="16"/>
  <c r="T744" i="16" s="1"/>
  <c r="H756" i="16"/>
  <c r="T756" i="16" s="1"/>
  <c r="H758" i="16"/>
  <c r="T758" i="16" s="1"/>
  <c r="H678" i="16"/>
  <c r="T678" i="16" s="1"/>
  <c r="H670" i="16"/>
  <c r="T670" i="16" s="1"/>
  <c r="H662" i="16"/>
  <c r="T662" i="16" s="1"/>
  <c r="H762" i="16"/>
  <c r="T762" i="16" s="1"/>
  <c r="H777" i="16"/>
  <c r="T777" i="16" s="1"/>
  <c r="H809" i="16"/>
  <c r="T809" i="16" s="1"/>
  <c r="H647" i="16"/>
  <c r="T647" i="16" s="1"/>
  <c r="H615" i="16"/>
  <c r="T615" i="16" s="1"/>
  <c r="H551" i="16"/>
  <c r="T551" i="16" s="1"/>
  <c r="H638" i="16"/>
  <c r="T638" i="16" s="1"/>
  <c r="H723" i="16"/>
  <c r="T723" i="16" s="1"/>
  <c r="H596" i="16"/>
  <c r="T596" i="16" s="1"/>
  <c r="H553" i="16"/>
  <c r="T553" i="16" s="1"/>
  <c r="H501" i="16"/>
  <c r="T501" i="16" s="1"/>
  <c r="H774" i="16"/>
  <c r="T774" i="16" s="1"/>
  <c r="H512" i="16"/>
  <c r="T512" i="16" s="1"/>
  <c r="H628" i="16"/>
  <c r="T628" i="16" s="1"/>
  <c r="H568" i="16"/>
  <c r="T568" i="16" s="1"/>
  <c r="H525" i="16"/>
  <c r="T525" i="16" s="1"/>
  <c r="H600" i="16"/>
  <c r="T600" i="16" s="1"/>
  <c r="H473" i="16"/>
  <c r="T473" i="16" s="1"/>
  <c r="H637" i="16"/>
  <c r="T637" i="16" s="1"/>
  <c r="H544" i="16"/>
  <c r="T544" i="16" s="1"/>
  <c r="H469" i="16"/>
  <c r="T469" i="16" s="1"/>
  <c r="H545" i="16"/>
  <c r="T545" i="16" s="1"/>
  <c r="H456" i="16"/>
  <c r="T456" i="16" s="1"/>
  <c r="H610" i="16"/>
  <c r="T610" i="16" s="1"/>
  <c r="H614" i="16"/>
  <c r="T614" i="16" s="1"/>
  <c r="H408" i="16"/>
  <c r="T408" i="16" s="1"/>
  <c r="H376" i="16"/>
  <c r="T376" i="16" s="1"/>
  <c r="H344" i="16"/>
  <c r="T344" i="16" s="1"/>
  <c r="H312" i="16"/>
  <c r="T312" i="16" s="1"/>
  <c r="H280" i="16"/>
  <c r="T280" i="16" s="1"/>
  <c r="H248" i="16"/>
  <c r="T248" i="16" s="1"/>
  <c r="H526" i="16"/>
  <c r="T526" i="16" s="1"/>
  <c r="H521" i="16"/>
  <c r="T521" i="16" s="1"/>
  <c r="H393" i="16"/>
  <c r="T393" i="16" s="1"/>
  <c r="H361" i="16"/>
  <c r="T361" i="16" s="1"/>
  <c r="H329" i="16"/>
  <c r="T329" i="16" s="1"/>
  <c r="H297" i="16"/>
  <c r="T297" i="16" s="1"/>
  <c r="H457" i="16"/>
  <c r="T457" i="16" s="1"/>
  <c r="H1066" i="16"/>
  <c r="T1066" i="16" s="1"/>
  <c r="H1075" i="16"/>
  <c r="T1075" i="16" s="1"/>
  <c r="H1043" i="16"/>
  <c r="T1043" i="16" s="1"/>
  <c r="H1060" i="16"/>
  <c r="T1060" i="16" s="1"/>
  <c r="H1069" i="16"/>
  <c r="T1069" i="16" s="1"/>
  <c r="H1052" i="16"/>
  <c r="T1052" i="16" s="1"/>
  <c r="H1002" i="16"/>
  <c r="T1002" i="16" s="1"/>
  <c r="H1017" i="16"/>
  <c r="T1017" i="16" s="1"/>
  <c r="H983" i="16"/>
  <c r="T983" i="16" s="1"/>
  <c r="H967" i="16"/>
  <c r="T967" i="16" s="1"/>
  <c r="H1064" i="16"/>
  <c r="T1064" i="16" s="1"/>
  <c r="H919" i="16"/>
  <c r="T919" i="16" s="1"/>
  <c r="H879" i="16"/>
  <c r="T879" i="16" s="1"/>
  <c r="H847" i="16"/>
  <c r="T847" i="16" s="1"/>
  <c r="H1056" i="16"/>
  <c r="T1056" i="16" s="1"/>
  <c r="H928" i="16"/>
  <c r="T928" i="16" s="1"/>
  <c r="H1026" i="16"/>
  <c r="T1026" i="16" s="1"/>
  <c r="H953" i="16"/>
  <c r="T953" i="16" s="1"/>
  <c r="H861" i="16"/>
  <c r="T861" i="16" s="1"/>
  <c r="H802" i="16"/>
  <c r="T802" i="16" s="1"/>
  <c r="H976" i="16"/>
  <c r="T976" i="16" s="1"/>
  <c r="H936" i="16"/>
  <c r="T936" i="16" s="1"/>
  <c r="H904" i="16"/>
  <c r="T904" i="16" s="1"/>
  <c r="H946" i="16"/>
  <c r="T946" i="16" s="1"/>
  <c r="H949" i="16"/>
  <c r="T949" i="16" s="1"/>
  <c r="H906" i="16"/>
  <c r="T906" i="16" s="1"/>
  <c r="H793" i="16"/>
  <c r="T793" i="16" s="1"/>
  <c r="H696" i="16"/>
  <c r="T696" i="16" s="1"/>
  <c r="H688" i="16"/>
  <c r="T688" i="16" s="1"/>
  <c r="H884" i="16"/>
  <c r="T884" i="16" s="1"/>
  <c r="H866" i="16"/>
  <c r="T866" i="16" s="1"/>
  <c r="H882" i="16"/>
  <c r="T882" i="16" s="1"/>
  <c r="H1025" i="16"/>
  <c r="T1025" i="16" s="1"/>
  <c r="H870" i="16"/>
  <c r="T870" i="16" s="1"/>
  <c r="H752" i="16"/>
  <c r="T752" i="16" s="1"/>
  <c r="H854" i="16"/>
  <c r="T854" i="16" s="1"/>
  <c r="H796" i="16"/>
  <c r="T796" i="16" s="1"/>
  <c r="H718" i="16"/>
  <c r="T718" i="16" s="1"/>
  <c r="H820" i="16"/>
  <c r="T820" i="16" s="1"/>
  <c r="H862" i="16"/>
  <c r="T862" i="16" s="1"/>
  <c r="H734" i="16"/>
  <c r="T734" i="16" s="1"/>
  <c r="H740" i="16"/>
  <c r="T740" i="16" s="1"/>
  <c r="H677" i="16"/>
  <c r="T677" i="16" s="1"/>
  <c r="H669" i="16"/>
  <c r="T669" i="16" s="1"/>
  <c r="H661" i="16"/>
  <c r="T661" i="16" s="1"/>
  <c r="H742" i="16"/>
  <c r="T742" i="16" s="1"/>
  <c r="H757" i="16"/>
  <c r="T757" i="16" s="1"/>
  <c r="H803" i="16"/>
  <c r="T803" i="16" s="1"/>
  <c r="H643" i="16"/>
  <c r="T643" i="16" s="1"/>
  <c r="H611" i="16"/>
  <c r="T611" i="16" s="1"/>
  <c r="H579" i="16"/>
  <c r="T579" i="16" s="1"/>
  <c r="H547" i="16"/>
  <c r="T547" i="16" s="1"/>
  <c r="H710" i="16"/>
  <c r="T710" i="16" s="1"/>
  <c r="H804" i="16"/>
  <c r="T804" i="16" s="1"/>
  <c r="H634" i="16"/>
  <c r="T634" i="16" s="1"/>
  <c r="H657" i="16"/>
  <c r="T657" i="16" s="1"/>
  <c r="H588" i="16"/>
  <c r="T588" i="16" s="1"/>
  <c r="H550" i="16"/>
  <c r="T550" i="16" s="1"/>
  <c r="H499" i="16"/>
  <c r="T499" i="16" s="1"/>
  <c r="H749" i="16"/>
  <c r="T749" i="16" s="1"/>
  <c r="H497" i="16"/>
  <c r="T497" i="16" s="1"/>
  <c r="H620" i="16"/>
  <c r="T620" i="16" s="1"/>
  <c r="H565" i="16"/>
  <c r="T565" i="16" s="1"/>
  <c r="H523" i="16"/>
  <c r="T523" i="16" s="1"/>
  <c r="H768" i="16"/>
  <c r="T768" i="16" s="1"/>
  <c r="H471" i="16"/>
  <c r="T471" i="16" s="1"/>
  <c r="H621" i="16"/>
  <c r="T621" i="16" s="1"/>
  <c r="H538" i="16"/>
  <c r="T538" i="16" s="1"/>
  <c r="H467" i="16"/>
  <c r="T467" i="16" s="1"/>
  <c r="H519" i="16"/>
  <c r="T519" i="16" s="1"/>
  <c r="H452" i="16"/>
  <c r="T452" i="16" s="1"/>
  <c r="H608" i="16"/>
  <c r="T608" i="16" s="1"/>
  <c r="H580" i="16"/>
  <c r="T580" i="16" s="1"/>
  <c r="H404" i="16"/>
  <c r="T404" i="16" s="1"/>
  <c r="H372" i="16"/>
  <c r="T372" i="16" s="1"/>
  <c r="H340" i="16"/>
  <c r="T340" i="16" s="1"/>
  <c r="H308" i="16"/>
  <c r="T308" i="16" s="1"/>
  <c r="H276" i="16"/>
  <c r="T276" i="16" s="1"/>
  <c r="H244" i="16"/>
  <c r="T244" i="16" s="1"/>
  <c r="H491" i="16"/>
  <c r="T491" i="16" s="1"/>
  <c r="H487" i="16"/>
  <c r="T487" i="16" s="1"/>
  <c r="H389" i="16"/>
  <c r="T389" i="16" s="1"/>
  <c r="H357" i="16"/>
  <c r="T357" i="16" s="1"/>
  <c r="H325" i="16"/>
  <c r="T325" i="16" s="1"/>
  <c r="H624" i="16"/>
  <c r="T624" i="16" s="1"/>
  <c r="H449" i="16"/>
  <c r="T449" i="16" s="1"/>
  <c r="H1062" i="16"/>
  <c r="T1062" i="16" s="1"/>
  <c r="H1071" i="16"/>
  <c r="T1071" i="16" s="1"/>
  <c r="H1039" i="16"/>
  <c r="T1039" i="16" s="1"/>
  <c r="H1036" i="16"/>
  <c r="T1036" i="16" s="1"/>
  <c r="H1034" i="16"/>
  <c r="T1034" i="16" s="1"/>
  <c r="H1049" i="16"/>
  <c r="T1049" i="16" s="1"/>
  <c r="H998" i="16"/>
  <c r="T998" i="16" s="1"/>
  <c r="H1057" i="16"/>
  <c r="T1057" i="16" s="1"/>
  <c r="H981" i="16"/>
  <c r="T981" i="16" s="1"/>
  <c r="H965" i="16"/>
  <c r="T965" i="16" s="1"/>
  <c r="H997" i="16"/>
  <c r="T997" i="16" s="1"/>
  <c r="H917" i="16"/>
  <c r="T917" i="16" s="1"/>
  <c r="H875" i="16"/>
  <c r="T875" i="16" s="1"/>
  <c r="H843" i="16"/>
  <c r="T843" i="16" s="1"/>
  <c r="H1035" i="16"/>
  <c r="T1035" i="16" s="1"/>
  <c r="H915" i="16"/>
  <c r="T915" i="16" s="1"/>
  <c r="H1012" i="16"/>
  <c r="T1012" i="16" s="1"/>
  <c r="H934" i="16"/>
  <c r="T934" i="16" s="1"/>
  <c r="H846" i="16"/>
  <c r="T846" i="16" s="1"/>
  <c r="H798" i="16"/>
  <c r="T798" i="16" s="1"/>
  <c r="H974" i="16"/>
  <c r="T974" i="16" s="1"/>
  <c r="H933" i="16"/>
  <c r="T933" i="16" s="1"/>
  <c r="H889" i="16"/>
  <c r="T889" i="16" s="1"/>
  <c r="H943" i="16"/>
  <c r="T943" i="16" s="1"/>
  <c r="H916" i="16"/>
  <c r="T916" i="16" s="1"/>
  <c r="H905" i="16"/>
  <c r="T905" i="16" s="1"/>
  <c r="H791" i="16"/>
  <c r="T791" i="16" s="1"/>
  <c r="H695" i="16"/>
  <c r="T695" i="16" s="1"/>
  <c r="H687" i="16"/>
  <c r="T687" i="16" s="1"/>
  <c r="H877" i="16"/>
  <c r="T877" i="16" s="1"/>
  <c r="H860" i="16"/>
  <c r="T860" i="16" s="1"/>
  <c r="H881" i="16"/>
  <c r="T881" i="16" s="1"/>
  <c r="H958" i="16"/>
  <c r="T958" i="16" s="1"/>
  <c r="H833" i="16"/>
  <c r="T833" i="16" s="1"/>
  <c r="H737" i="16"/>
  <c r="T737" i="16" s="1"/>
  <c r="H853" i="16"/>
  <c r="T853" i="16" s="1"/>
  <c r="H787" i="16"/>
  <c r="T787" i="16" s="1"/>
  <c r="H716" i="16"/>
  <c r="T716" i="16" s="1"/>
  <c r="H784" i="16"/>
  <c r="T784" i="16" s="1"/>
  <c r="H822" i="16"/>
  <c r="T822" i="16" s="1"/>
  <c r="H709" i="16"/>
  <c r="T709" i="16" s="1"/>
  <c r="H719" i="16"/>
  <c r="T719" i="16" s="1"/>
  <c r="H676" i="16"/>
  <c r="T676" i="16" s="1"/>
  <c r="H668" i="16"/>
  <c r="T668" i="16" s="1"/>
  <c r="H660" i="16"/>
  <c r="T660" i="16" s="1"/>
  <c r="H739" i="16"/>
  <c r="T739" i="16" s="1"/>
  <c r="H728" i="16"/>
  <c r="T728" i="16" s="1"/>
  <c r="H800" i="16"/>
  <c r="T800" i="16" s="1"/>
  <c r="H639" i="16"/>
  <c r="T639" i="16" s="1"/>
  <c r="H607" i="16"/>
  <c r="T607" i="16" s="1"/>
  <c r="H575" i="16"/>
  <c r="T575" i="16" s="1"/>
  <c r="H543" i="16"/>
  <c r="T543" i="16" s="1"/>
  <c r="H707" i="16"/>
  <c r="T707" i="16" s="1"/>
  <c r="H755" i="16"/>
  <c r="T755" i="16" s="1"/>
  <c r="H630" i="16"/>
  <c r="T630" i="16" s="1"/>
  <c r="H649" i="16"/>
  <c r="T649" i="16" s="1"/>
  <c r="H585" i="16"/>
  <c r="T585" i="16" s="1"/>
  <c r="H540" i="16"/>
  <c r="T540" i="16" s="1"/>
  <c r="H486" i="16"/>
  <c r="T486" i="16" s="1"/>
  <c r="H730" i="16"/>
  <c r="T730" i="16" s="1"/>
  <c r="H495" i="16"/>
  <c r="T495" i="16" s="1"/>
  <c r="H606" i="16"/>
  <c r="T606" i="16" s="1"/>
  <c r="H562" i="16"/>
  <c r="T562" i="16" s="1"/>
  <c r="H510" i="16"/>
  <c r="T510" i="16" s="1"/>
  <c r="H743" i="16"/>
  <c r="T743" i="16" s="1"/>
  <c r="H463" i="16"/>
  <c r="T463" i="16" s="1"/>
  <c r="H613" i="16"/>
  <c r="T613" i="16" s="1"/>
  <c r="H515" i="16"/>
  <c r="T515" i="16" s="1"/>
  <c r="H775" i="16"/>
  <c r="T775" i="16" s="1"/>
  <c r="H517" i="16"/>
  <c r="T517" i="16" s="1"/>
  <c r="H448" i="16"/>
  <c r="T448" i="16" s="1"/>
  <c r="H532" i="16"/>
  <c r="T532" i="16" s="1"/>
  <c r="H574" i="16"/>
  <c r="T574" i="16" s="1"/>
  <c r="H400" i="16"/>
  <c r="T400" i="16" s="1"/>
  <c r="H368" i="16"/>
  <c r="T368" i="16" s="1"/>
  <c r="H336" i="16"/>
  <c r="T336" i="16" s="1"/>
  <c r="H304" i="16"/>
  <c r="T304" i="16" s="1"/>
  <c r="H272" i="16"/>
  <c r="T272" i="16" s="1"/>
  <c r="H240" i="16"/>
  <c r="T240" i="16" s="1"/>
  <c r="H466" i="16"/>
  <c r="T466" i="16" s="1"/>
  <c r="H417" i="16"/>
  <c r="T417" i="16" s="1"/>
  <c r="H385" i="16"/>
  <c r="T385" i="16" s="1"/>
  <c r="H353" i="16"/>
  <c r="T353" i="16" s="1"/>
  <c r="H321" i="16"/>
  <c r="T321" i="16" s="1"/>
  <c r="H557" i="16"/>
  <c r="T557" i="16" s="1"/>
  <c r="H445" i="16"/>
  <c r="T445" i="16" s="1"/>
  <c r="H429" i="16"/>
  <c r="T429" i="16" s="1"/>
  <c r="H461" i="16"/>
  <c r="T461" i="16" s="1"/>
  <c r="H303" i="16"/>
  <c r="T303" i="16" s="1"/>
  <c r="H231" i="16"/>
  <c r="T231" i="16" s="1"/>
  <c r="H223" i="16"/>
  <c r="T223" i="16" s="1"/>
  <c r="H215" i="16"/>
  <c r="T215" i="16" s="1"/>
  <c r="H207" i="16"/>
  <c r="T207" i="16" s="1"/>
  <c r="H199" i="16"/>
  <c r="T199" i="16" s="1"/>
  <c r="H191" i="16"/>
  <c r="T191" i="16" s="1"/>
  <c r="H183" i="16"/>
  <c r="T183" i="16" s="1"/>
  <c r="H577" i="16"/>
  <c r="T577" i="16" s="1"/>
  <c r="H402" i="16"/>
  <c r="T402" i="16" s="1"/>
  <c r="H338" i="16"/>
  <c r="T338" i="16" s="1"/>
  <c r="H277" i="16"/>
  <c r="T277" i="16" s="1"/>
  <c r="H492" i="16"/>
  <c r="T492" i="16" s="1"/>
  <c r="H273" i="16"/>
  <c r="T273" i="16" s="1"/>
  <c r="H391" i="16"/>
  <c r="T391" i="16" s="1"/>
  <c r="H327" i="16"/>
  <c r="T327" i="16" s="1"/>
  <c r="H403" i="16"/>
  <c r="T403" i="16" s="1"/>
  <c r="H235" i="16"/>
  <c r="T235" i="16" s="1"/>
  <c r="H414" i="16"/>
  <c r="T414" i="16" s="1"/>
  <c r="H263" i="16"/>
  <c r="T263" i="16" s="1"/>
  <c r="H171" i="16"/>
  <c r="T171" i="16" s="1"/>
  <c r="H163" i="16"/>
  <c r="T163" i="16" s="1"/>
  <c r="H155" i="16"/>
  <c r="T155" i="16" s="1"/>
  <c r="H147" i="16"/>
  <c r="T147" i="16" s="1"/>
  <c r="H139" i="16"/>
  <c r="T139" i="16" s="1"/>
  <c r="H131" i="16"/>
  <c r="T131" i="16" s="1"/>
  <c r="H123" i="16"/>
  <c r="T123" i="16" s="1"/>
  <c r="H115" i="16"/>
  <c r="T115" i="16" s="1"/>
  <c r="H107" i="16"/>
  <c r="T107" i="16" s="1"/>
  <c r="H99" i="16"/>
  <c r="T99" i="16" s="1"/>
  <c r="H411" i="16"/>
  <c r="T411" i="16" s="1"/>
  <c r="H269" i="16"/>
  <c r="T269" i="16" s="1"/>
  <c r="H298" i="16"/>
  <c r="T298" i="16" s="1"/>
  <c r="H342" i="16"/>
  <c r="T342" i="16" s="1"/>
  <c r="H257" i="16"/>
  <c r="T257" i="16" s="1"/>
  <c r="H93" i="16"/>
  <c r="T93" i="16" s="1"/>
  <c r="H85" i="16"/>
  <c r="T85" i="16" s="1"/>
  <c r="H1058" i="16"/>
  <c r="T1058" i="16" s="1"/>
  <c r="H1067" i="16"/>
  <c r="T1067" i="16" s="1"/>
  <c r="H1076" i="16"/>
  <c r="T1076" i="16" s="1"/>
  <c r="H1032" i="16"/>
  <c r="T1032" i="16" s="1"/>
  <c r="H1031" i="16"/>
  <c r="T1031" i="16" s="1"/>
  <c r="H1048" i="16"/>
  <c r="T1048" i="16" s="1"/>
  <c r="H994" i="16"/>
  <c r="T994" i="16" s="1"/>
  <c r="H1073" i="16"/>
  <c r="T1073" i="16" s="1"/>
  <c r="H979" i="16"/>
  <c r="T979" i="16" s="1"/>
  <c r="H995" i="16"/>
  <c r="T995" i="16" s="1"/>
  <c r="H991" i="16"/>
  <c r="T991" i="16" s="1"/>
  <c r="H903" i="16"/>
  <c r="T903" i="16" s="1"/>
  <c r="H871" i="16"/>
  <c r="T871" i="16" s="1"/>
  <c r="H839" i="16"/>
  <c r="T839" i="16" s="1"/>
  <c r="H1019" i="16"/>
  <c r="T1019" i="16" s="1"/>
  <c r="H913" i="16"/>
  <c r="T913" i="16" s="1"/>
  <c r="H996" i="16"/>
  <c r="T996" i="16" s="1"/>
  <c r="H931" i="16"/>
  <c r="T931" i="16" s="1"/>
  <c r="H844" i="16"/>
  <c r="T844" i="16" s="1"/>
  <c r="H794" i="16"/>
  <c r="T794" i="16" s="1"/>
  <c r="H972" i="16"/>
  <c r="T972" i="16" s="1"/>
  <c r="H932" i="16"/>
  <c r="T932" i="16" s="1"/>
  <c r="H874" i="16"/>
  <c r="T874" i="16" s="1"/>
  <c r="H942" i="16"/>
  <c r="T942" i="16" s="1"/>
  <c r="H910" i="16"/>
  <c r="T910" i="16" s="1"/>
  <c r="H898" i="16"/>
  <c r="T898" i="16" s="1"/>
  <c r="H702" i="16"/>
  <c r="T702" i="16" s="1"/>
  <c r="H694" i="16"/>
  <c r="T694" i="16" s="1"/>
  <c r="H686" i="16"/>
  <c r="T686" i="16" s="1"/>
  <c r="H872" i="16"/>
  <c r="T872" i="16" s="1"/>
  <c r="H857" i="16"/>
  <c r="T857" i="16" s="1"/>
  <c r="H925" i="16"/>
  <c r="T925" i="16" s="1"/>
  <c r="H955" i="16"/>
  <c r="T955" i="16" s="1"/>
  <c r="H821" i="16"/>
  <c r="T821" i="16" s="1"/>
  <c r="H735" i="16"/>
  <c r="T735" i="16" s="1"/>
  <c r="H848" i="16"/>
  <c r="T848" i="16" s="1"/>
  <c r="H765" i="16"/>
  <c r="T765" i="16" s="1"/>
  <c r="H868" i="16"/>
  <c r="T868" i="16" s="1"/>
  <c r="H781" i="16"/>
  <c r="T781" i="16" s="1"/>
  <c r="H797" i="16"/>
  <c r="T797" i="16" s="1"/>
  <c r="H706" i="16"/>
  <c r="T706" i="16" s="1"/>
  <c r="H713" i="16"/>
  <c r="T713" i="16" s="1"/>
  <c r="H675" i="16"/>
  <c r="T675" i="16" s="1"/>
  <c r="H667" i="16"/>
  <c r="T667" i="16" s="1"/>
  <c r="H659" i="16"/>
  <c r="T659" i="16" s="1"/>
  <c r="H732" i="16"/>
  <c r="T732" i="16" s="1"/>
  <c r="H727" i="16"/>
  <c r="T727" i="16" s="1"/>
  <c r="H738" i="16"/>
  <c r="T738" i="16" s="1"/>
  <c r="H635" i="16"/>
  <c r="T635" i="16" s="1"/>
  <c r="H603" i="16"/>
  <c r="T603" i="16" s="1"/>
  <c r="H571" i="16"/>
  <c r="T571" i="16" s="1"/>
  <c r="H539" i="16"/>
  <c r="T539" i="16" s="1"/>
  <c r="H704" i="16"/>
  <c r="T704" i="16" s="1"/>
  <c r="H753" i="16"/>
  <c r="T753" i="16" s="1"/>
  <c r="H626" i="16"/>
  <c r="T626" i="16" s="1"/>
  <c r="H641" i="16"/>
  <c r="T641" i="16" s="1"/>
  <c r="H582" i="16"/>
  <c r="T582" i="16" s="1"/>
  <c r="H537" i="16"/>
  <c r="T537" i="16" s="1"/>
  <c r="H484" i="16"/>
  <c r="T484" i="16" s="1"/>
  <c r="H617" i="16"/>
  <c r="T617" i="16" s="1"/>
  <c r="H773" i="16"/>
  <c r="T773" i="16" s="1"/>
  <c r="H605" i="16"/>
  <c r="T605" i="16" s="1"/>
  <c r="H552" i="16"/>
  <c r="T552" i="16" s="1"/>
  <c r="H508" i="16"/>
  <c r="T508" i="16" s="1"/>
  <c r="H511" i="16"/>
  <c r="T511" i="16" s="1"/>
  <c r="H459" i="16"/>
  <c r="T459" i="16" s="1"/>
  <c r="H593" i="16"/>
  <c r="T593" i="16" s="1"/>
  <c r="H513" i="16"/>
  <c r="T513" i="16" s="1"/>
  <c r="H648" i="16"/>
  <c r="T648" i="16" s="1"/>
  <c r="H502" i="16"/>
  <c r="T502" i="16" s="1"/>
  <c r="H766" i="16"/>
  <c r="T766" i="16" s="1"/>
  <c r="H524" i="16"/>
  <c r="T524" i="16" s="1"/>
  <c r="H396" i="16"/>
  <c r="T396" i="16" s="1"/>
  <c r="H364" i="16"/>
  <c r="T364" i="16" s="1"/>
  <c r="H332" i="16"/>
  <c r="T332" i="16" s="1"/>
  <c r="H300" i="16"/>
  <c r="T300" i="16" s="1"/>
  <c r="H268" i="16"/>
  <c r="T268" i="16" s="1"/>
  <c r="H640" i="16"/>
  <c r="T640" i="16" s="1"/>
  <c r="H458" i="16"/>
  <c r="T458" i="16" s="1"/>
  <c r="H413" i="16"/>
  <c r="T413" i="16" s="1"/>
  <c r="H381" i="16"/>
  <c r="T381" i="16" s="1"/>
  <c r="H349" i="16"/>
  <c r="T349" i="16" s="1"/>
  <c r="H317" i="16"/>
  <c r="T317" i="16" s="1"/>
  <c r="H520" i="16"/>
  <c r="T520" i="16" s="1"/>
  <c r="H1005" i="16"/>
  <c r="T1005" i="16" s="1"/>
  <c r="H1040" i="16"/>
  <c r="T1040" i="16" s="1"/>
  <c r="H939" i="16"/>
  <c r="T939" i="16" s="1"/>
  <c r="H918" i="16"/>
  <c r="T918" i="16" s="1"/>
  <c r="H788" i="16"/>
  <c r="T788" i="16" s="1"/>
  <c r="H724" i="16"/>
  <c r="T724" i="16" s="1"/>
  <c r="H807" i="16"/>
  <c r="T807" i="16" s="1"/>
  <c r="H715" i="16"/>
  <c r="T715" i="16" s="1"/>
  <c r="H632" i="16"/>
  <c r="T632" i="16" s="1"/>
  <c r="H328" i="16"/>
  <c r="T328" i="16" s="1"/>
  <c r="H313" i="16"/>
  <c r="T313" i="16" s="1"/>
  <c r="H656" i="16"/>
  <c r="T656" i="16" s="1"/>
  <c r="H233" i="16"/>
  <c r="T233" i="16" s="1"/>
  <c r="H217" i="16"/>
  <c r="T217" i="16" s="1"/>
  <c r="H201" i="16"/>
  <c r="T201" i="16" s="1"/>
  <c r="H185" i="16"/>
  <c r="T185" i="16" s="1"/>
  <c r="H418" i="16"/>
  <c r="T418" i="16" s="1"/>
  <c r="H294" i="16"/>
  <c r="T294" i="16" s="1"/>
  <c r="H290" i="16"/>
  <c r="T290" i="16" s="1"/>
  <c r="H343" i="16"/>
  <c r="T343" i="16" s="1"/>
  <c r="H271" i="16"/>
  <c r="T271" i="16" s="1"/>
  <c r="H318" i="16"/>
  <c r="T318" i="16" s="1"/>
  <c r="H165" i="16"/>
  <c r="T165" i="16" s="1"/>
  <c r="H149" i="16"/>
  <c r="T149" i="16" s="1"/>
  <c r="H133" i="16"/>
  <c r="T133" i="16" s="1"/>
  <c r="H117" i="16"/>
  <c r="T117" i="16" s="1"/>
  <c r="H101" i="16"/>
  <c r="T101" i="16" s="1"/>
  <c r="H315" i="16"/>
  <c r="T315" i="16" s="1"/>
  <c r="H374" i="16"/>
  <c r="T374" i="16" s="1"/>
  <c r="H95" i="16"/>
  <c r="T95" i="16" s="1"/>
  <c r="H961" i="16"/>
  <c r="T961" i="16" s="1"/>
  <c r="H829" i="16"/>
  <c r="T829" i="16" s="1"/>
  <c r="H701" i="16"/>
  <c r="T701" i="16" s="1"/>
  <c r="H722" i="16"/>
  <c r="T722" i="16" s="1"/>
  <c r="H674" i="16"/>
  <c r="T674" i="16" s="1"/>
  <c r="H583" i="16"/>
  <c r="T583" i="16" s="1"/>
  <c r="H633" i="16"/>
  <c r="T633" i="16" s="1"/>
  <c r="H792" i="16"/>
  <c r="T792" i="16" s="1"/>
  <c r="H530" i="16"/>
  <c r="T530" i="16" s="1"/>
  <c r="H592" i="16"/>
  <c r="T592" i="16" s="1"/>
  <c r="H441" i="16"/>
  <c r="T441" i="16" s="1"/>
  <c r="H438" i="16"/>
  <c r="T438" i="16" s="1"/>
  <c r="H229" i="16"/>
  <c r="T229" i="16" s="1"/>
  <c r="H213" i="16"/>
  <c r="T213" i="16" s="1"/>
  <c r="H197" i="16"/>
  <c r="T197" i="16" s="1"/>
  <c r="H181" i="16"/>
  <c r="T181" i="16" s="1"/>
  <c r="H386" i="16"/>
  <c r="T386" i="16" s="1"/>
  <c r="H247" i="16"/>
  <c r="T247" i="16" s="1"/>
  <c r="H243" i="16"/>
  <c r="T243" i="16" s="1"/>
  <c r="H287" i="16"/>
  <c r="T287" i="16" s="1"/>
  <c r="H453" i="16"/>
  <c r="T453" i="16" s="1"/>
  <c r="H236" i="16"/>
  <c r="T236" i="16" s="1"/>
  <c r="H161" i="16"/>
  <c r="T161" i="16" s="1"/>
  <c r="H145" i="16"/>
  <c r="T145" i="16" s="1"/>
  <c r="H129" i="16"/>
  <c r="T129" i="16" s="1"/>
  <c r="H113" i="16"/>
  <c r="T113" i="16" s="1"/>
  <c r="H548" i="16"/>
  <c r="T548" i="16" s="1"/>
  <c r="H560" i="16"/>
  <c r="T560" i="16" s="1"/>
  <c r="H295" i="16"/>
  <c r="T295" i="16" s="1"/>
  <c r="H91" i="16"/>
  <c r="T91" i="16" s="1"/>
  <c r="H1028" i="16"/>
  <c r="T1028" i="16" s="1"/>
  <c r="H1054" i="16"/>
  <c r="T1054" i="16" s="1"/>
  <c r="H977" i="16"/>
  <c r="T977" i="16" s="1"/>
  <c r="H948" i="16"/>
  <c r="T948" i="16" s="1"/>
  <c r="H909" i="16"/>
  <c r="T909" i="16" s="1"/>
  <c r="H923" i="16"/>
  <c r="T923" i="16" s="1"/>
  <c r="H880" i="16"/>
  <c r="T880" i="16" s="1"/>
  <c r="H631" i="16"/>
  <c r="T631" i="16" s="1"/>
  <c r="H654" i="16"/>
  <c r="T654" i="16" s="1"/>
  <c r="H604" i="16"/>
  <c r="T604" i="16" s="1"/>
  <c r="H483" i="16"/>
  <c r="T483" i="16" s="1"/>
  <c r="H296" i="16"/>
  <c r="T296" i="16" s="1"/>
  <c r="H500" i="16"/>
  <c r="T500" i="16" s="1"/>
  <c r="H554" i="16"/>
  <c r="T554" i="16" s="1"/>
  <c r="H232" i="16"/>
  <c r="T232" i="16" s="1"/>
  <c r="H216" i="16"/>
  <c r="T216" i="16" s="1"/>
  <c r="H200" i="16"/>
  <c r="T200" i="16" s="1"/>
  <c r="H184" i="16"/>
  <c r="T184" i="16" s="1"/>
  <c r="H410" i="16"/>
  <c r="T410" i="16" s="1"/>
  <c r="H279" i="16"/>
  <c r="T279" i="16" s="1"/>
  <c r="H275" i="16"/>
  <c r="T275" i="16" s="1"/>
  <c r="H335" i="16"/>
  <c r="T335" i="16" s="1"/>
  <c r="H254" i="16"/>
  <c r="T254" i="16" s="1"/>
  <c r="H293" i="16"/>
  <c r="T293" i="16" s="1"/>
  <c r="H164" i="16"/>
  <c r="T164" i="16" s="1"/>
  <c r="H148" i="16"/>
  <c r="T148" i="16" s="1"/>
  <c r="H132" i="16"/>
  <c r="T132" i="16" s="1"/>
  <c r="H116" i="16"/>
  <c r="T116" i="16" s="1"/>
  <c r="H100" i="16"/>
  <c r="T100" i="16" s="1"/>
  <c r="H286" i="16"/>
  <c r="T286" i="16" s="1"/>
  <c r="H358" i="16"/>
  <c r="T358" i="16" s="1"/>
  <c r="H94" i="16"/>
  <c r="T94" i="16" s="1"/>
  <c r="H1072" i="16"/>
  <c r="T1072" i="16" s="1"/>
  <c r="H173" i="16"/>
  <c r="T173" i="16" s="1"/>
  <c r="H87" i="16"/>
  <c r="T87" i="16" s="1"/>
  <c r="H1063" i="16"/>
  <c r="T1063" i="16" s="1"/>
  <c r="H992" i="16"/>
  <c r="T992" i="16" s="1"/>
  <c r="H930" i="16"/>
  <c r="T930" i="16" s="1"/>
  <c r="H858" i="16"/>
  <c r="T858" i="16" s="1"/>
  <c r="H817" i="16"/>
  <c r="T817" i="16" s="1"/>
  <c r="H712" i="16"/>
  <c r="T712" i="16" s="1"/>
  <c r="H599" i="16"/>
  <c r="T599" i="16" s="1"/>
  <c r="H622" i="16"/>
  <c r="T622" i="16" s="1"/>
  <c r="H549" i="16"/>
  <c r="T549" i="16" s="1"/>
  <c r="H741" i="16"/>
  <c r="T741" i="16" s="1"/>
  <c r="H264" i="16"/>
  <c r="T264" i="16" s="1"/>
  <c r="H443" i="16"/>
  <c r="T443" i="16" s="1"/>
  <c r="H442" i="16"/>
  <c r="T442" i="16" s="1"/>
  <c r="H230" i="16"/>
  <c r="T230" i="16" s="1"/>
  <c r="H214" i="16"/>
  <c r="T214" i="16" s="1"/>
  <c r="H198" i="16"/>
  <c r="T198" i="16" s="1"/>
  <c r="H182" i="16"/>
  <c r="T182" i="16" s="1"/>
  <c r="H394" i="16"/>
  <c r="T394" i="16" s="1"/>
  <c r="H262" i="16"/>
  <c r="T262" i="16" s="1"/>
  <c r="H258" i="16"/>
  <c r="T258" i="16" s="1"/>
  <c r="H319" i="16"/>
  <c r="T319" i="16" s="1"/>
  <c r="H472" i="16"/>
  <c r="T472" i="16" s="1"/>
  <c r="H246" i="16"/>
  <c r="T246" i="16" s="1"/>
  <c r="H162" i="16"/>
  <c r="T162" i="16" s="1"/>
  <c r="H146" i="16"/>
  <c r="T146" i="16" s="1"/>
  <c r="H130" i="16"/>
  <c r="T130" i="16" s="1"/>
  <c r="H114" i="16"/>
  <c r="T114" i="16" s="1"/>
  <c r="H98" i="16"/>
  <c r="T98" i="16" s="1"/>
  <c r="H239" i="16"/>
  <c r="T239" i="16" s="1"/>
  <c r="H326" i="16"/>
  <c r="T326" i="16" s="1"/>
  <c r="H92" i="16"/>
  <c r="T92" i="16" s="1"/>
  <c r="H790" i="16"/>
  <c r="T790" i="16" s="1"/>
  <c r="H693" i="16"/>
  <c r="T693" i="16" s="1"/>
  <c r="H845" i="16"/>
  <c r="T845" i="16" s="1"/>
  <c r="H666" i="16"/>
  <c r="T666" i="16" s="1"/>
  <c r="H572" i="16"/>
  <c r="T572" i="16" s="1"/>
  <c r="H509" i="16"/>
  <c r="T509" i="16" s="1"/>
  <c r="H507" i="16"/>
  <c r="T507" i="16" s="1"/>
  <c r="H450" i="16"/>
  <c r="T450" i="16" s="1"/>
  <c r="H433" i="16"/>
  <c r="T433" i="16" s="1"/>
  <c r="H422" i="16"/>
  <c r="T422" i="16" s="1"/>
  <c r="H225" i="16"/>
  <c r="T225" i="16" s="1"/>
  <c r="H209" i="16"/>
  <c r="T209" i="16" s="1"/>
  <c r="H193" i="16"/>
  <c r="T193" i="16" s="1"/>
  <c r="H177" i="16"/>
  <c r="T177" i="16" s="1"/>
  <c r="H354" i="16"/>
  <c r="T354" i="16" s="1"/>
  <c r="H589" i="16"/>
  <c r="T589" i="16" s="1"/>
  <c r="H407" i="16"/>
  <c r="T407" i="16" s="1"/>
  <c r="H253" i="16"/>
  <c r="T253" i="16" s="1"/>
  <c r="H267" i="16"/>
  <c r="T267" i="16" s="1"/>
  <c r="H157" i="16"/>
  <c r="T157" i="16" s="1"/>
  <c r="H141" i="16"/>
  <c r="T141" i="16" s="1"/>
  <c r="H125" i="16"/>
  <c r="T125" i="16" s="1"/>
  <c r="H109" i="16"/>
  <c r="T109" i="16" s="1"/>
  <c r="H242" i="16"/>
  <c r="T242" i="16" s="1"/>
  <c r="H428" i="16"/>
  <c r="T428" i="16" s="1"/>
  <c r="H291" i="16"/>
  <c r="T291" i="16" s="1"/>
  <c r="H899" i="16"/>
  <c r="T899" i="16" s="1"/>
  <c r="H567" i="16"/>
  <c r="T567" i="16" s="1"/>
  <c r="H1021" i="16"/>
  <c r="T1021" i="16" s="1"/>
  <c r="H867" i="16"/>
  <c r="T867" i="16" s="1"/>
  <c r="H970" i="16"/>
  <c r="T970" i="16" s="1"/>
  <c r="H685" i="16"/>
  <c r="T685" i="16" s="1"/>
  <c r="H763" i="16"/>
  <c r="T763" i="16" s="1"/>
  <c r="H658" i="16"/>
  <c r="T658" i="16" s="1"/>
  <c r="H535" i="16"/>
  <c r="T535" i="16" s="1"/>
  <c r="H534" i="16"/>
  <c r="T534" i="16" s="1"/>
  <c r="H455" i="16"/>
  <c r="T455" i="16" s="1"/>
  <c r="H522" i="16"/>
  <c r="T522" i="16" s="1"/>
  <c r="H409" i="16"/>
  <c r="T409" i="16" s="1"/>
  <c r="H431" i="16"/>
  <c r="T431" i="16" s="1"/>
  <c r="H306" i="16"/>
  <c r="T306" i="16" s="1"/>
  <c r="H224" i="16"/>
  <c r="T224" i="16" s="1"/>
  <c r="H208" i="16"/>
  <c r="T208" i="16" s="1"/>
  <c r="H192" i="16"/>
  <c r="T192" i="16" s="1"/>
  <c r="H772" i="16"/>
  <c r="T772" i="16" s="1"/>
  <c r="H346" i="16"/>
  <c r="T346" i="16" s="1"/>
  <c r="H506" i="16"/>
  <c r="T506" i="16" s="1"/>
  <c r="H399" i="16"/>
  <c r="T399" i="16" s="1"/>
  <c r="H237" i="16"/>
  <c r="T237" i="16" s="1"/>
  <c r="H250" i="16"/>
  <c r="T250" i="16" s="1"/>
  <c r="H172" i="16"/>
  <c r="T172" i="16" s="1"/>
  <c r="H156" i="16"/>
  <c r="T156" i="16" s="1"/>
  <c r="H140" i="16"/>
  <c r="T140" i="16" s="1"/>
  <c r="H124" i="16"/>
  <c r="T124" i="16" s="1"/>
  <c r="H108" i="16"/>
  <c r="T108" i="16" s="1"/>
  <c r="H488" i="16"/>
  <c r="T488" i="16" s="1"/>
  <c r="H420" i="16"/>
  <c r="T420" i="16" s="1"/>
  <c r="H274" i="16"/>
  <c r="T274" i="16" s="1"/>
  <c r="H86" i="16"/>
  <c r="T86" i="16" s="1"/>
  <c r="H1045" i="16"/>
  <c r="T1045" i="16" s="1"/>
  <c r="H835" i="16"/>
  <c r="T835" i="16" s="1"/>
  <c r="H929" i="16"/>
  <c r="T929" i="16" s="1"/>
  <c r="H1001" i="16"/>
  <c r="T1001" i="16" s="1"/>
  <c r="H864" i="16"/>
  <c r="T864" i="16" s="1"/>
  <c r="H726" i="16"/>
  <c r="T726" i="16" s="1"/>
  <c r="H729" i="16"/>
  <c r="T729" i="16" s="1"/>
  <c r="H801" i="16"/>
  <c r="T801" i="16" s="1"/>
  <c r="H590" i="16"/>
  <c r="T590" i="16" s="1"/>
  <c r="H392" i="16"/>
  <c r="T392" i="16" s="1"/>
  <c r="H377" i="16"/>
  <c r="T377" i="16" s="1"/>
  <c r="H427" i="16"/>
  <c r="T427" i="16" s="1"/>
  <c r="H283" i="16"/>
  <c r="T283" i="16" s="1"/>
  <c r="H222" i="16"/>
  <c r="T222" i="16" s="1"/>
  <c r="H206" i="16"/>
  <c r="T206" i="16" s="1"/>
  <c r="H190" i="16"/>
  <c r="T190" i="16" s="1"/>
  <c r="H541" i="16"/>
  <c r="T541" i="16" s="1"/>
  <c r="H330" i="16"/>
  <c r="T330" i="16" s="1"/>
  <c r="H485" i="16"/>
  <c r="T485" i="16" s="1"/>
  <c r="H383" i="16"/>
  <c r="T383" i="16" s="1"/>
  <c r="H387" i="16"/>
  <c r="T387" i="16" s="1"/>
  <c r="H398" i="16"/>
  <c r="T398" i="16" s="1"/>
  <c r="H170" i="16"/>
  <c r="T170" i="16" s="1"/>
  <c r="H154" i="16"/>
  <c r="T154" i="16" s="1"/>
  <c r="H138" i="16"/>
  <c r="T138" i="16" s="1"/>
  <c r="H122" i="16"/>
  <c r="T122" i="16" s="1"/>
  <c r="H106" i="16"/>
  <c r="T106" i="16" s="1"/>
  <c r="H395" i="16"/>
  <c r="T395" i="16" s="1"/>
  <c r="H282" i="16"/>
  <c r="T282" i="16" s="1"/>
  <c r="H96" i="16"/>
  <c r="T96" i="16" s="1"/>
  <c r="H84" i="16"/>
  <c r="T84" i="16" s="1"/>
  <c r="H990" i="16"/>
  <c r="T990" i="16" s="1"/>
  <c r="H1007" i="16"/>
  <c r="T1007" i="16" s="1"/>
  <c r="H984" i="16"/>
  <c r="T984" i="16" s="1"/>
  <c r="H922" i="16"/>
  <c r="T922" i="16" s="1"/>
  <c r="H776" i="16"/>
  <c r="T776" i="16" s="1"/>
  <c r="H721" i="16"/>
  <c r="T721" i="16" s="1"/>
  <c r="H841" i="16"/>
  <c r="T841" i="16" s="1"/>
  <c r="H616" i="16"/>
  <c r="T616" i="16" s="1"/>
  <c r="H503" i="16"/>
  <c r="T503" i="16" s="1"/>
  <c r="H360" i="16"/>
  <c r="T360" i="16" s="1"/>
  <c r="H345" i="16"/>
  <c r="T345" i="16" s="1"/>
  <c r="H425" i="16"/>
  <c r="T425" i="16" s="1"/>
  <c r="H281" i="16"/>
  <c r="T281" i="16" s="1"/>
  <c r="H221" i="16"/>
  <c r="T221" i="16" s="1"/>
  <c r="H205" i="16"/>
  <c r="T205" i="16" s="1"/>
  <c r="H189" i="16"/>
  <c r="T189" i="16" s="1"/>
  <c r="H482" i="16"/>
  <c r="T482" i="16" s="1"/>
  <c r="H322" i="16"/>
  <c r="T322" i="16" s="1"/>
  <c r="H454" i="16"/>
  <c r="T454" i="16" s="1"/>
  <c r="H375" i="16"/>
  <c r="T375" i="16" s="1"/>
  <c r="H371" i="16"/>
  <c r="T371" i="16" s="1"/>
  <c r="H382" i="16"/>
  <c r="T382" i="16" s="1"/>
  <c r="H169" i="16"/>
  <c r="T169" i="16" s="1"/>
  <c r="H153" i="16"/>
  <c r="T153" i="16" s="1"/>
  <c r="H137" i="16"/>
  <c r="T137" i="16" s="1"/>
  <c r="H121" i="16"/>
  <c r="T121" i="16" s="1"/>
  <c r="H105" i="16"/>
  <c r="T105" i="16" s="1"/>
  <c r="H379" i="16"/>
  <c r="T379" i="16" s="1"/>
  <c r="H265" i="16"/>
  <c r="T265" i="16" s="1"/>
  <c r="H82" i="16"/>
  <c r="T82" i="16" s="1"/>
  <c r="H83" i="16"/>
  <c r="T83" i="16" s="1"/>
  <c r="AS45" i="14"/>
  <c r="AS46" i="14"/>
  <c r="AS47" i="14" s="1"/>
  <c r="AS48" i="14" s="1"/>
  <c r="AT44" i="14" s="1"/>
  <c r="AS49" i="14"/>
  <c r="AR50" i="14"/>
  <c r="R15" i="14"/>
  <c r="R17" i="14" s="1"/>
  <c r="R18" i="14" s="1"/>
  <c r="R20" i="14"/>
  <c r="R24" i="14" s="1"/>
  <c r="R26" i="14" s="1"/>
  <c r="J74" i="16" s="1"/>
  <c r="Q15" i="14"/>
  <c r="Q17" i="14" s="1"/>
  <c r="Q18" i="14" s="1"/>
  <c r="Q20" i="14"/>
  <c r="Q24" i="14" s="1"/>
  <c r="Q26" i="14" s="1"/>
  <c r="I74" i="16" s="1"/>
  <c r="I75" i="16" s="1"/>
  <c r="P13" i="14"/>
  <c r="Q11" i="14"/>
  <c r="Q7" i="14"/>
  <c r="Q8" i="14" s="1"/>
  <c r="P8" i="14"/>
  <c r="S6" i="14"/>
  <c r="R7" i="14"/>
  <c r="R8" i="14" s="1"/>
  <c r="R11" i="14"/>
  <c r="T77" i="16" l="1"/>
  <c r="P14" i="14"/>
  <c r="AL64" i="14"/>
  <c r="J75" i="16"/>
  <c r="I80" i="16"/>
  <c r="U80" i="16" s="1"/>
  <c r="I86" i="16"/>
  <c r="U86" i="16" s="1"/>
  <c r="I94" i="16"/>
  <c r="U94" i="16" s="1"/>
  <c r="I102" i="16"/>
  <c r="U102" i="16" s="1"/>
  <c r="I110" i="16"/>
  <c r="U110" i="16" s="1"/>
  <c r="I118" i="16"/>
  <c r="U118" i="16" s="1"/>
  <c r="I126" i="16"/>
  <c r="U126" i="16" s="1"/>
  <c r="I134" i="16"/>
  <c r="U134" i="16" s="1"/>
  <c r="I142" i="16"/>
  <c r="U142" i="16" s="1"/>
  <c r="I150" i="16"/>
  <c r="U150" i="16" s="1"/>
  <c r="I158" i="16"/>
  <c r="U158" i="16" s="1"/>
  <c r="I166" i="16"/>
  <c r="U166" i="16" s="1"/>
  <c r="I174" i="16"/>
  <c r="U174" i="16" s="1"/>
  <c r="I182" i="16"/>
  <c r="U182" i="16" s="1"/>
  <c r="I190" i="16"/>
  <c r="U190" i="16" s="1"/>
  <c r="I198" i="16"/>
  <c r="U198" i="16" s="1"/>
  <c r="I206" i="16"/>
  <c r="U206" i="16" s="1"/>
  <c r="I214" i="16"/>
  <c r="U214" i="16" s="1"/>
  <c r="I222" i="16"/>
  <c r="U222" i="16" s="1"/>
  <c r="I230" i="16"/>
  <c r="U230" i="16" s="1"/>
  <c r="I238" i="16"/>
  <c r="U238" i="16" s="1"/>
  <c r="I246" i="16"/>
  <c r="U246" i="16" s="1"/>
  <c r="I254" i="16"/>
  <c r="U254" i="16" s="1"/>
  <c r="I262" i="16"/>
  <c r="U262" i="16" s="1"/>
  <c r="I270" i="16"/>
  <c r="U270" i="16" s="1"/>
  <c r="I278" i="16"/>
  <c r="U278" i="16" s="1"/>
  <c r="I286" i="16"/>
  <c r="U286" i="16" s="1"/>
  <c r="I294" i="16"/>
  <c r="U294" i="16" s="1"/>
  <c r="I302" i="16"/>
  <c r="U302" i="16" s="1"/>
  <c r="I310" i="16"/>
  <c r="U310" i="16" s="1"/>
  <c r="I318" i="16"/>
  <c r="U318" i="16" s="1"/>
  <c r="I326" i="16"/>
  <c r="U326" i="16" s="1"/>
  <c r="I334" i="16"/>
  <c r="U334" i="16" s="1"/>
  <c r="I342" i="16"/>
  <c r="U342" i="16" s="1"/>
  <c r="I350" i="16"/>
  <c r="U350" i="16" s="1"/>
  <c r="I358" i="16"/>
  <c r="U358" i="16" s="1"/>
  <c r="I366" i="16"/>
  <c r="U366" i="16" s="1"/>
  <c r="I374" i="16"/>
  <c r="U374" i="16" s="1"/>
  <c r="I382" i="16"/>
  <c r="U382" i="16" s="1"/>
  <c r="I390" i="16"/>
  <c r="U390" i="16" s="1"/>
  <c r="I398" i="16"/>
  <c r="U398" i="16" s="1"/>
  <c r="I406" i="16"/>
  <c r="U406" i="16" s="1"/>
  <c r="I414" i="16"/>
  <c r="U414" i="16" s="1"/>
  <c r="I422" i="16"/>
  <c r="U422" i="16" s="1"/>
  <c r="I430" i="16"/>
  <c r="U430" i="16" s="1"/>
  <c r="I438" i="16"/>
  <c r="U438" i="16" s="1"/>
  <c r="I446" i="16"/>
  <c r="U446" i="16" s="1"/>
  <c r="I454" i="16"/>
  <c r="U454" i="16" s="1"/>
  <c r="I462" i="16"/>
  <c r="U462" i="16" s="1"/>
  <c r="I470" i="16"/>
  <c r="U470" i="16" s="1"/>
  <c r="I478" i="16"/>
  <c r="U478" i="16" s="1"/>
  <c r="I486" i="16"/>
  <c r="U486" i="16" s="1"/>
  <c r="I494" i="16"/>
  <c r="U494" i="16" s="1"/>
  <c r="I502" i="16"/>
  <c r="U502" i="16" s="1"/>
  <c r="I510" i="16"/>
  <c r="U510" i="16" s="1"/>
  <c r="I518" i="16"/>
  <c r="U518" i="16" s="1"/>
  <c r="I526" i="16"/>
  <c r="U526" i="16" s="1"/>
  <c r="I534" i="16"/>
  <c r="U534" i="16" s="1"/>
  <c r="I542" i="16"/>
  <c r="U542" i="16" s="1"/>
  <c r="I550" i="16"/>
  <c r="U550" i="16" s="1"/>
  <c r="I558" i="16"/>
  <c r="U558" i="16" s="1"/>
  <c r="I566" i="16"/>
  <c r="U566" i="16" s="1"/>
  <c r="I574" i="16"/>
  <c r="U574" i="16" s="1"/>
  <c r="I582" i="16"/>
  <c r="U582" i="16" s="1"/>
  <c r="I590" i="16"/>
  <c r="U590" i="16" s="1"/>
  <c r="I598" i="16"/>
  <c r="U598" i="16" s="1"/>
  <c r="I606" i="16"/>
  <c r="U606" i="16" s="1"/>
  <c r="I614" i="16"/>
  <c r="U614" i="16" s="1"/>
  <c r="I622" i="16"/>
  <c r="U622" i="16" s="1"/>
  <c r="I630" i="16"/>
  <c r="U630" i="16" s="1"/>
  <c r="I638" i="16"/>
  <c r="U638" i="16" s="1"/>
  <c r="I646" i="16"/>
  <c r="U646" i="16" s="1"/>
  <c r="I654" i="16"/>
  <c r="U654" i="16" s="1"/>
  <c r="I662" i="16"/>
  <c r="U662" i="16" s="1"/>
  <c r="I670" i="16"/>
  <c r="U670" i="16" s="1"/>
  <c r="I678" i="16"/>
  <c r="U678" i="16" s="1"/>
  <c r="I686" i="16"/>
  <c r="U686" i="16" s="1"/>
  <c r="I694" i="16"/>
  <c r="U694" i="16" s="1"/>
  <c r="I702" i="16"/>
  <c r="U702" i="16" s="1"/>
  <c r="I710" i="16"/>
  <c r="U710" i="16" s="1"/>
  <c r="I718" i="16"/>
  <c r="U718" i="16" s="1"/>
  <c r="I726" i="16"/>
  <c r="U726" i="16" s="1"/>
  <c r="I734" i="16"/>
  <c r="U734" i="16" s="1"/>
  <c r="I742" i="16"/>
  <c r="U742" i="16" s="1"/>
  <c r="I750" i="16"/>
  <c r="U750" i="16" s="1"/>
  <c r="I758" i="16"/>
  <c r="U758" i="16" s="1"/>
  <c r="I766" i="16"/>
  <c r="U766" i="16" s="1"/>
  <c r="I774" i="16"/>
  <c r="U774" i="16" s="1"/>
  <c r="I782" i="16"/>
  <c r="U782" i="16" s="1"/>
  <c r="I790" i="16"/>
  <c r="U790" i="16" s="1"/>
  <c r="I798" i="16"/>
  <c r="U798" i="16" s="1"/>
  <c r="I806" i="16"/>
  <c r="U806" i="16" s="1"/>
  <c r="I814" i="16"/>
  <c r="U814" i="16" s="1"/>
  <c r="I822" i="16"/>
  <c r="U822" i="16" s="1"/>
  <c r="I830" i="16"/>
  <c r="U830" i="16" s="1"/>
  <c r="I838" i="16"/>
  <c r="U838" i="16" s="1"/>
  <c r="I846" i="16"/>
  <c r="U846" i="16" s="1"/>
  <c r="I854" i="16"/>
  <c r="U854" i="16" s="1"/>
  <c r="I862" i="16"/>
  <c r="U862" i="16" s="1"/>
  <c r="I870" i="16"/>
  <c r="U870" i="16" s="1"/>
  <c r="I878" i="16"/>
  <c r="U878" i="16" s="1"/>
  <c r="I886" i="16"/>
  <c r="U886" i="16" s="1"/>
  <c r="I894" i="16"/>
  <c r="U894" i="16" s="1"/>
  <c r="I902" i="16"/>
  <c r="U902" i="16" s="1"/>
  <c r="I910" i="16"/>
  <c r="U910" i="16" s="1"/>
  <c r="I918" i="16"/>
  <c r="U918" i="16" s="1"/>
  <c r="I926" i="16"/>
  <c r="U926" i="16" s="1"/>
  <c r="I934" i="16"/>
  <c r="U934" i="16" s="1"/>
  <c r="I942" i="16"/>
  <c r="U942" i="16" s="1"/>
  <c r="I950" i="16"/>
  <c r="U950" i="16" s="1"/>
  <c r="I958" i="16"/>
  <c r="U958" i="16" s="1"/>
  <c r="I966" i="16"/>
  <c r="U966" i="16" s="1"/>
  <c r="I974" i="16"/>
  <c r="U974" i="16" s="1"/>
  <c r="I982" i="16"/>
  <c r="U982" i="16" s="1"/>
  <c r="I990" i="16"/>
  <c r="U990" i="16" s="1"/>
  <c r="I998" i="16"/>
  <c r="U998" i="16" s="1"/>
  <c r="I1006" i="16"/>
  <c r="U1006" i="16" s="1"/>
  <c r="I1014" i="16"/>
  <c r="U1014" i="16" s="1"/>
  <c r="I1022" i="16"/>
  <c r="U1022" i="16" s="1"/>
  <c r="I1030" i="16"/>
  <c r="U1030" i="16" s="1"/>
  <c r="I1038" i="16"/>
  <c r="U1038" i="16" s="1"/>
  <c r="I1046" i="16"/>
  <c r="U1046" i="16" s="1"/>
  <c r="I1054" i="16"/>
  <c r="U1054" i="16" s="1"/>
  <c r="I1062" i="16"/>
  <c r="U1062" i="16" s="1"/>
  <c r="I1070" i="16"/>
  <c r="U1070" i="16" s="1"/>
  <c r="I1078" i="16"/>
  <c r="U1078" i="16" s="1"/>
  <c r="I81" i="16"/>
  <c r="U81" i="16" s="1"/>
  <c r="I89" i="16"/>
  <c r="U89" i="16" s="1"/>
  <c r="I97" i="16"/>
  <c r="U97" i="16" s="1"/>
  <c r="I105" i="16"/>
  <c r="U105" i="16" s="1"/>
  <c r="I113" i="16"/>
  <c r="U113" i="16" s="1"/>
  <c r="I121" i="16"/>
  <c r="U121" i="16" s="1"/>
  <c r="I129" i="16"/>
  <c r="U129" i="16" s="1"/>
  <c r="I137" i="16"/>
  <c r="U137" i="16" s="1"/>
  <c r="I145" i="16"/>
  <c r="U145" i="16" s="1"/>
  <c r="I153" i="16"/>
  <c r="U153" i="16" s="1"/>
  <c r="I161" i="16"/>
  <c r="U161" i="16" s="1"/>
  <c r="I169" i="16"/>
  <c r="U169" i="16" s="1"/>
  <c r="I177" i="16"/>
  <c r="U177" i="16" s="1"/>
  <c r="I185" i="16"/>
  <c r="U185" i="16" s="1"/>
  <c r="I193" i="16"/>
  <c r="U193" i="16" s="1"/>
  <c r="I201" i="16"/>
  <c r="U201" i="16" s="1"/>
  <c r="I209" i="16"/>
  <c r="U209" i="16" s="1"/>
  <c r="I217" i="16"/>
  <c r="U217" i="16" s="1"/>
  <c r="I225" i="16"/>
  <c r="U225" i="16" s="1"/>
  <c r="I233" i="16"/>
  <c r="U233" i="16" s="1"/>
  <c r="I241" i="16"/>
  <c r="U241" i="16" s="1"/>
  <c r="I249" i="16"/>
  <c r="U249" i="16" s="1"/>
  <c r="I257" i="16"/>
  <c r="U257" i="16" s="1"/>
  <c r="I265" i="16"/>
  <c r="U265" i="16" s="1"/>
  <c r="I273" i="16"/>
  <c r="U273" i="16" s="1"/>
  <c r="I281" i="16"/>
  <c r="U281" i="16" s="1"/>
  <c r="I289" i="16"/>
  <c r="U289" i="16" s="1"/>
  <c r="I297" i="16"/>
  <c r="U297" i="16" s="1"/>
  <c r="I305" i="16"/>
  <c r="U305" i="16" s="1"/>
  <c r="I313" i="16"/>
  <c r="U313" i="16" s="1"/>
  <c r="I321" i="16"/>
  <c r="U321" i="16" s="1"/>
  <c r="I329" i="16"/>
  <c r="U329" i="16" s="1"/>
  <c r="I337" i="16"/>
  <c r="U337" i="16" s="1"/>
  <c r="I345" i="16"/>
  <c r="U345" i="16" s="1"/>
  <c r="I353" i="16"/>
  <c r="U353" i="16" s="1"/>
  <c r="I361" i="16"/>
  <c r="U361" i="16" s="1"/>
  <c r="I369" i="16"/>
  <c r="U369" i="16" s="1"/>
  <c r="I377" i="16"/>
  <c r="U377" i="16" s="1"/>
  <c r="I385" i="16"/>
  <c r="U385" i="16" s="1"/>
  <c r="I393" i="16"/>
  <c r="U393" i="16" s="1"/>
  <c r="I401" i="16"/>
  <c r="U401" i="16" s="1"/>
  <c r="I409" i="16"/>
  <c r="U409" i="16" s="1"/>
  <c r="I417" i="16"/>
  <c r="U417" i="16" s="1"/>
  <c r="I425" i="16"/>
  <c r="U425" i="16" s="1"/>
  <c r="I433" i="16"/>
  <c r="U433" i="16" s="1"/>
  <c r="I441" i="16"/>
  <c r="U441" i="16" s="1"/>
  <c r="I449" i="16"/>
  <c r="U449" i="16" s="1"/>
  <c r="I457" i="16"/>
  <c r="U457" i="16" s="1"/>
  <c r="I465" i="16"/>
  <c r="U465" i="16" s="1"/>
  <c r="I473" i="16"/>
  <c r="U473" i="16" s="1"/>
  <c r="I481" i="16"/>
  <c r="U481" i="16" s="1"/>
  <c r="I489" i="16"/>
  <c r="U489" i="16" s="1"/>
  <c r="I497" i="16"/>
  <c r="U497" i="16" s="1"/>
  <c r="I505" i="16"/>
  <c r="U505" i="16" s="1"/>
  <c r="I513" i="16"/>
  <c r="U513" i="16" s="1"/>
  <c r="I521" i="16"/>
  <c r="U521" i="16" s="1"/>
  <c r="I529" i="16"/>
  <c r="U529" i="16" s="1"/>
  <c r="I537" i="16"/>
  <c r="U537" i="16" s="1"/>
  <c r="I545" i="16"/>
  <c r="U545" i="16" s="1"/>
  <c r="I553" i="16"/>
  <c r="U553" i="16" s="1"/>
  <c r="I561" i="16"/>
  <c r="U561" i="16" s="1"/>
  <c r="I569" i="16"/>
  <c r="U569" i="16" s="1"/>
  <c r="I577" i="16"/>
  <c r="U577" i="16" s="1"/>
  <c r="I585" i="16"/>
  <c r="U585" i="16" s="1"/>
  <c r="I593" i="16"/>
  <c r="U593" i="16" s="1"/>
  <c r="I601" i="16"/>
  <c r="U601" i="16" s="1"/>
  <c r="I609" i="16"/>
  <c r="U609" i="16" s="1"/>
  <c r="I617" i="16"/>
  <c r="U617" i="16" s="1"/>
  <c r="I625" i="16"/>
  <c r="U625" i="16" s="1"/>
  <c r="I633" i="16"/>
  <c r="U633" i="16" s="1"/>
  <c r="I641" i="16"/>
  <c r="U641" i="16" s="1"/>
  <c r="I649" i="16"/>
  <c r="U649" i="16" s="1"/>
  <c r="I657" i="16"/>
  <c r="U657" i="16" s="1"/>
  <c r="I665" i="16"/>
  <c r="U665" i="16" s="1"/>
  <c r="I673" i="16"/>
  <c r="U673" i="16" s="1"/>
  <c r="I681" i="16"/>
  <c r="U681" i="16" s="1"/>
  <c r="I689" i="16"/>
  <c r="U689" i="16" s="1"/>
  <c r="I697" i="16"/>
  <c r="U697" i="16" s="1"/>
  <c r="I705" i="16"/>
  <c r="U705" i="16" s="1"/>
  <c r="I713" i="16"/>
  <c r="U713" i="16" s="1"/>
  <c r="I721" i="16"/>
  <c r="U721" i="16" s="1"/>
  <c r="I729" i="16"/>
  <c r="U729" i="16" s="1"/>
  <c r="I737" i="16"/>
  <c r="U737" i="16" s="1"/>
  <c r="I745" i="16"/>
  <c r="U745" i="16" s="1"/>
  <c r="I753" i="16"/>
  <c r="U753" i="16" s="1"/>
  <c r="I761" i="16"/>
  <c r="U761" i="16" s="1"/>
  <c r="I769" i="16"/>
  <c r="U769" i="16" s="1"/>
  <c r="I777" i="16"/>
  <c r="U777" i="16" s="1"/>
  <c r="I785" i="16"/>
  <c r="U785" i="16" s="1"/>
  <c r="I793" i="16"/>
  <c r="U793" i="16" s="1"/>
  <c r="I801" i="16"/>
  <c r="U801" i="16" s="1"/>
  <c r="I809" i="16"/>
  <c r="U809" i="16" s="1"/>
  <c r="I817" i="16"/>
  <c r="U817" i="16" s="1"/>
  <c r="I825" i="16"/>
  <c r="U825" i="16" s="1"/>
  <c r="I833" i="16"/>
  <c r="U833" i="16" s="1"/>
  <c r="I841" i="16"/>
  <c r="U841" i="16" s="1"/>
  <c r="I849" i="16"/>
  <c r="U849" i="16" s="1"/>
  <c r="I857" i="16"/>
  <c r="U857" i="16" s="1"/>
  <c r="I865" i="16"/>
  <c r="U865" i="16" s="1"/>
  <c r="I873" i="16"/>
  <c r="U873" i="16" s="1"/>
  <c r="I881" i="16"/>
  <c r="U881" i="16" s="1"/>
  <c r="I889" i="16"/>
  <c r="U889" i="16" s="1"/>
  <c r="I897" i="16"/>
  <c r="U897" i="16" s="1"/>
  <c r="I905" i="16"/>
  <c r="U905" i="16" s="1"/>
  <c r="I913" i="16"/>
  <c r="U913" i="16" s="1"/>
  <c r="I921" i="16"/>
  <c r="U921" i="16" s="1"/>
  <c r="I929" i="16"/>
  <c r="U929" i="16" s="1"/>
  <c r="I937" i="16"/>
  <c r="U937" i="16" s="1"/>
  <c r="I945" i="16"/>
  <c r="U945" i="16" s="1"/>
  <c r="I953" i="16"/>
  <c r="U953" i="16" s="1"/>
  <c r="I961" i="16"/>
  <c r="U961" i="16" s="1"/>
  <c r="I969" i="16"/>
  <c r="U969" i="16" s="1"/>
  <c r="I977" i="16"/>
  <c r="U977" i="16" s="1"/>
  <c r="I985" i="16"/>
  <c r="U985" i="16" s="1"/>
  <c r="I993" i="16"/>
  <c r="U993" i="16" s="1"/>
  <c r="I1001" i="16"/>
  <c r="U1001" i="16" s="1"/>
  <c r="I1009" i="16"/>
  <c r="U1009" i="16" s="1"/>
  <c r="I1017" i="16"/>
  <c r="U1017" i="16" s="1"/>
  <c r="I1025" i="16"/>
  <c r="U1025" i="16" s="1"/>
  <c r="I1033" i="16"/>
  <c r="U1033" i="16" s="1"/>
  <c r="I1041" i="16"/>
  <c r="U1041" i="16" s="1"/>
  <c r="I1049" i="16"/>
  <c r="U1049" i="16" s="1"/>
  <c r="I1057" i="16"/>
  <c r="U1057" i="16" s="1"/>
  <c r="I1065" i="16"/>
  <c r="U1065" i="16" s="1"/>
  <c r="I1073" i="16"/>
  <c r="U1073" i="16" s="1"/>
  <c r="I90" i="16"/>
  <c r="U90" i="16" s="1"/>
  <c r="I100" i="16"/>
  <c r="U100" i="16" s="1"/>
  <c r="I111" i="16"/>
  <c r="U111" i="16" s="1"/>
  <c r="I122" i="16"/>
  <c r="U122" i="16" s="1"/>
  <c r="I132" i="16"/>
  <c r="U132" i="16" s="1"/>
  <c r="I143" i="16"/>
  <c r="U143" i="16" s="1"/>
  <c r="I154" i="16"/>
  <c r="U154" i="16" s="1"/>
  <c r="I164" i="16"/>
  <c r="U164" i="16" s="1"/>
  <c r="I175" i="16"/>
  <c r="U175" i="16" s="1"/>
  <c r="I186" i="16"/>
  <c r="U186" i="16" s="1"/>
  <c r="I196" i="16"/>
  <c r="U196" i="16" s="1"/>
  <c r="I207" i="16"/>
  <c r="U207" i="16" s="1"/>
  <c r="I218" i="16"/>
  <c r="U218" i="16" s="1"/>
  <c r="I228" i="16"/>
  <c r="U228" i="16" s="1"/>
  <c r="I239" i="16"/>
  <c r="U239" i="16" s="1"/>
  <c r="I250" i="16"/>
  <c r="U250" i="16" s="1"/>
  <c r="I260" i="16"/>
  <c r="U260" i="16" s="1"/>
  <c r="I271" i="16"/>
  <c r="U271" i="16" s="1"/>
  <c r="I282" i="16"/>
  <c r="U282" i="16" s="1"/>
  <c r="I292" i="16"/>
  <c r="U292" i="16" s="1"/>
  <c r="I303" i="16"/>
  <c r="U303" i="16" s="1"/>
  <c r="I314" i="16"/>
  <c r="U314" i="16" s="1"/>
  <c r="I324" i="16"/>
  <c r="U324" i="16" s="1"/>
  <c r="I335" i="16"/>
  <c r="U335" i="16" s="1"/>
  <c r="I346" i="16"/>
  <c r="U346" i="16" s="1"/>
  <c r="I356" i="16"/>
  <c r="U356" i="16" s="1"/>
  <c r="I367" i="16"/>
  <c r="U367" i="16" s="1"/>
  <c r="I378" i="16"/>
  <c r="U378" i="16" s="1"/>
  <c r="I388" i="16"/>
  <c r="U388" i="16" s="1"/>
  <c r="I399" i="16"/>
  <c r="U399" i="16" s="1"/>
  <c r="I410" i="16"/>
  <c r="U410" i="16" s="1"/>
  <c r="I420" i="16"/>
  <c r="U420" i="16" s="1"/>
  <c r="I431" i="16"/>
  <c r="U431" i="16" s="1"/>
  <c r="I442" i="16"/>
  <c r="U442" i="16" s="1"/>
  <c r="I452" i="16"/>
  <c r="U452" i="16" s="1"/>
  <c r="I463" i="16"/>
  <c r="U463" i="16" s="1"/>
  <c r="I474" i="16"/>
  <c r="U474" i="16" s="1"/>
  <c r="I484" i="16"/>
  <c r="U484" i="16" s="1"/>
  <c r="I495" i="16"/>
  <c r="U495" i="16" s="1"/>
  <c r="I506" i="16"/>
  <c r="U506" i="16" s="1"/>
  <c r="I516" i="16"/>
  <c r="U516" i="16" s="1"/>
  <c r="I527" i="16"/>
  <c r="U527" i="16" s="1"/>
  <c r="I538" i="16"/>
  <c r="U538" i="16" s="1"/>
  <c r="I548" i="16"/>
  <c r="U548" i="16" s="1"/>
  <c r="I559" i="16"/>
  <c r="U559" i="16" s="1"/>
  <c r="I570" i="16"/>
  <c r="U570" i="16" s="1"/>
  <c r="I580" i="16"/>
  <c r="U580" i="16" s="1"/>
  <c r="I591" i="16"/>
  <c r="U591" i="16" s="1"/>
  <c r="I602" i="16"/>
  <c r="U602" i="16" s="1"/>
  <c r="I612" i="16"/>
  <c r="U612" i="16" s="1"/>
  <c r="I623" i="16"/>
  <c r="U623" i="16" s="1"/>
  <c r="I634" i="16"/>
  <c r="U634" i="16" s="1"/>
  <c r="I644" i="16"/>
  <c r="U644" i="16" s="1"/>
  <c r="I655" i="16"/>
  <c r="U655" i="16" s="1"/>
  <c r="I666" i="16"/>
  <c r="U666" i="16" s="1"/>
  <c r="I676" i="16"/>
  <c r="U676" i="16" s="1"/>
  <c r="I687" i="16"/>
  <c r="U687" i="16" s="1"/>
  <c r="I698" i="16"/>
  <c r="U698" i="16" s="1"/>
  <c r="I708" i="16"/>
  <c r="U708" i="16" s="1"/>
  <c r="I719" i="16"/>
  <c r="U719" i="16" s="1"/>
  <c r="I730" i="16"/>
  <c r="U730" i="16" s="1"/>
  <c r="I740" i="16"/>
  <c r="U740" i="16" s="1"/>
  <c r="I751" i="16"/>
  <c r="U751" i="16" s="1"/>
  <c r="I762" i="16"/>
  <c r="U762" i="16" s="1"/>
  <c r="I772" i="16"/>
  <c r="U772" i="16" s="1"/>
  <c r="I783" i="16"/>
  <c r="U783" i="16" s="1"/>
  <c r="I794" i="16"/>
  <c r="U794" i="16" s="1"/>
  <c r="I804" i="16"/>
  <c r="U804" i="16" s="1"/>
  <c r="I815" i="16"/>
  <c r="U815" i="16" s="1"/>
  <c r="I826" i="16"/>
  <c r="U826" i="16" s="1"/>
  <c r="I836" i="16"/>
  <c r="U836" i="16" s="1"/>
  <c r="I847" i="16"/>
  <c r="U847" i="16" s="1"/>
  <c r="I858" i="16"/>
  <c r="U858" i="16" s="1"/>
  <c r="I868" i="16"/>
  <c r="U868" i="16" s="1"/>
  <c r="I879" i="16"/>
  <c r="U879" i="16" s="1"/>
  <c r="I890" i="16"/>
  <c r="U890" i="16" s="1"/>
  <c r="I900" i="16"/>
  <c r="U900" i="16" s="1"/>
  <c r="I911" i="16"/>
  <c r="U911" i="16" s="1"/>
  <c r="I922" i="16"/>
  <c r="U922" i="16" s="1"/>
  <c r="I932" i="16"/>
  <c r="U932" i="16" s="1"/>
  <c r="I943" i="16"/>
  <c r="U943" i="16" s="1"/>
  <c r="I954" i="16"/>
  <c r="U954" i="16" s="1"/>
  <c r="I964" i="16"/>
  <c r="U964" i="16" s="1"/>
  <c r="I975" i="16"/>
  <c r="U975" i="16" s="1"/>
  <c r="I986" i="16"/>
  <c r="U986" i="16" s="1"/>
  <c r="I996" i="16"/>
  <c r="U996" i="16" s="1"/>
  <c r="I1007" i="16"/>
  <c r="U1007" i="16" s="1"/>
  <c r="I1018" i="16"/>
  <c r="U1018" i="16" s="1"/>
  <c r="I1028" i="16"/>
  <c r="U1028" i="16" s="1"/>
  <c r="I1039" i="16"/>
  <c r="U1039" i="16" s="1"/>
  <c r="I1050" i="16"/>
  <c r="U1050" i="16" s="1"/>
  <c r="I1060" i="16"/>
  <c r="U1060" i="16" s="1"/>
  <c r="I1071" i="16"/>
  <c r="U1071" i="16" s="1"/>
  <c r="I79" i="16"/>
  <c r="U79" i="16" s="1"/>
  <c r="I91" i="16"/>
  <c r="U91" i="16" s="1"/>
  <c r="I101" i="16"/>
  <c r="U101" i="16" s="1"/>
  <c r="I112" i="16"/>
  <c r="U112" i="16" s="1"/>
  <c r="I123" i="16"/>
  <c r="U123" i="16" s="1"/>
  <c r="I133" i="16"/>
  <c r="U133" i="16" s="1"/>
  <c r="I144" i="16"/>
  <c r="U144" i="16" s="1"/>
  <c r="I155" i="16"/>
  <c r="U155" i="16" s="1"/>
  <c r="I165" i="16"/>
  <c r="U165" i="16" s="1"/>
  <c r="I187" i="16"/>
  <c r="U187" i="16" s="1"/>
  <c r="I197" i="16"/>
  <c r="U197" i="16" s="1"/>
  <c r="I208" i="16"/>
  <c r="U208" i="16" s="1"/>
  <c r="I219" i="16"/>
  <c r="U219" i="16" s="1"/>
  <c r="I229" i="16"/>
  <c r="U229" i="16" s="1"/>
  <c r="I240" i="16"/>
  <c r="U240" i="16" s="1"/>
  <c r="I251" i="16"/>
  <c r="U251" i="16" s="1"/>
  <c r="I261" i="16"/>
  <c r="U261" i="16" s="1"/>
  <c r="I272" i="16"/>
  <c r="U272" i="16" s="1"/>
  <c r="I283" i="16"/>
  <c r="U283" i="16" s="1"/>
  <c r="I293" i="16"/>
  <c r="U293" i="16" s="1"/>
  <c r="I304" i="16"/>
  <c r="U304" i="16" s="1"/>
  <c r="I315" i="16"/>
  <c r="U315" i="16" s="1"/>
  <c r="I325" i="16"/>
  <c r="U325" i="16" s="1"/>
  <c r="I336" i="16"/>
  <c r="U336" i="16" s="1"/>
  <c r="I347" i="16"/>
  <c r="U347" i="16" s="1"/>
  <c r="I357" i="16"/>
  <c r="U357" i="16" s="1"/>
  <c r="I368" i="16"/>
  <c r="U368" i="16" s="1"/>
  <c r="I379" i="16"/>
  <c r="U379" i="16" s="1"/>
  <c r="I389" i="16"/>
  <c r="U389" i="16" s="1"/>
  <c r="I400" i="16"/>
  <c r="U400" i="16" s="1"/>
  <c r="I421" i="16"/>
  <c r="U421" i="16" s="1"/>
  <c r="I432" i="16"/>
  <c r="U432" i="16" s="1"/>
  <c r="I443" i="16"/>
  <c r="U443" i="16" s="1"/>
  <c r="I453" i="16"/>
  <c r="U453" i="16" s="1"/>
  <c r="I464" i="16"/>
  <c r="U464" i="16" s="1"/>
  <c r="I475" i="16"/>
  <c r="U475" i="16" s="1"/>
  <c r="I485" i="16"/>
  <c r="U485" i="16" s="1"/>
  <c r="I496" i="16"/>
  <c r="U496" i="16" s="1"/>
  <c r="I507" i="16"/>
  <c r="U507" i="16" s="1"/>
  <c r="I517" i="16"/>
  <c r="U517" i="16" s="1"/>
  <c r="I528" i="16"/>
  <c r="U528" i="16" s="1"/>
  <c r="I539" i="16"/>
  <c r="U539" i="16" s="1"/>
  <c r="I549" i="16"/>
  <c r="U549" i="16" s="1"/>
  <c r="I560" i="16"/>
  <c r="U560" i="16" s="1"/>
  <c r="I571" i="16"/>
  <c r="U571" i="16" s="1"/>
  <c r="I581" i="16"/>
  <c r="U581" i="16" s="1"/>
  <c r="I592" i="16"/>
  <c r="U592" i="16" s="1"/>
  <c r="I603" i="16"/>
  <c r="U603" i="16" s="1"/>
  <c r="I613" i="16"/>
  <c r="U613" i="16" s="1"/>
  <c r="I624" i="16"/>
  <c r="U624" i="16" s="1"/>
  <c r="I635" i="16"/>
  <c r="U635" i="16" s="1"/>
  <c r="I645" i="16"/>
  <c r="U645" i="16" s="1"/>
  <c r="I656" i="16"/>
  <c r="U656" i="16" s="1"/>
  <c r="I667" i="16"/>
  <c r="U667" i="16" s="1"/>
  <c r="I677" i="16"/>
  <c r="U677" i="16" s="1"/>
  <c r="I688" i="16"/>
  <c r="U688" i="16" s="1"/>
  <c r="I699" i="16"/>
  <c r="U699" i="16" s="1"/>
  <c r="I709" i="16"/>
  <c r="U709" i="16" s="1"/>
  <c r="I720" i="16"/>
  <c r="U720" i="16" s="1"/>
  <c r="I731" i="16"/>
  <c r="U731" i="16" s="1"/>
  <c r="I741" i="16"/>
  <c r="U741" i="16" s="1"/>
  <c r="I752" i="16"/>
  <c r="U752" i="16" s="1"/>
  <c r="I763" i="16"/>
  <c r="U763" i="16" s="1"/>
  <c r="I784" i="16"/>
  <c r="U784" i="16" s="1"/>
  <c r="I795" i="16"/>
  <c r="U795" i="16" s="1"/>
  <c r="I805" i="16"/>
  <c r="U805" i="16" s="1"/>
  <c r="I816" i="16"/>
  <c r="U816" i="16" s="1"/>
  <c r="I827" i="16"/>
  <c r="U827" i="16" s="1"/>
  <c r="I837" i="16"/>
  <c r="U837" i="16" s="1"/>
  <c r="I848" i="16"/>
  <c r="U848" i="16" s="1"/>
  <c r="I859" i="16"/>
  <c r="U859" i="16" s="1"/>
  <c r="I869" i="16"/>
  <c r="U869" i="16" s="1"/>
  <c r="I880" i="16"/>
  <c r="U880" i="16" s="1"/>
  <c r="I891" i="16"/>
  <c r="U891" i="16" s="1"/>
  <c r="I901" i="16"/>
  <c r="U901" i="16" s="1"/>
  <c r="I912" i="16"/>
  <c r="U912" i="16" s="1"/>
  <c r="I923" i="16"/>
  <c r="U923" i="16" s="1"/>
  <c r="I933" i="16"/>
  <c r="U933" i="16" s="1"/>
  <c r="I944" i="16"/>
  <c r="U944" i="16" s="1"/>
  <c r="I955" i="16"/>
  <c r="U955" i="16" s="1"/>
  <c r="I965" i="16"/>
  <c r="U965" i="16" s="1"/>
  <c r="I976" i="16"/>
  <c r="U976" i="16" s="1"/>
  <c r="I987" i="16"/>
  <c r="U987" i="16" s="1"/>
  <c r="I997" i="16"/>
  <c r="U997" i="16" s="1"/>
  <c r="I1008" i="16"/>
  <c r="U1008" i="16" s="1"/>
  <c r="I1019" i="16"/>
  <c r="U1019" i="16" s="1"/>
  <c r="I1029" i="16"/>
  <c r="U1029" i="16" s="1"/>
  <c r="I1040" i="16"/>
  <c r="U1040" i="16" s="1"/>
  <c r="I1051" i="16"/>
  <c r="U1051" i="16" s="1"/>
  <c r="I1061" i="16"/>
  <c r="U1061" i="16" s="1"/>
  <c r="I1072" i="16"/>
  <c r="U1072" i="16" s="1"/>
  <c r="I176" i="16"/>
  <c r="U176" i="16" s="1"/>
  <c r="I411" i="16"/>
  <c r="U411" i="16" s="1"/>
  <c r="I773" i="16"/>
  <c r="U773" i="16" s="1"/>
  <c r="I82" i="16"/>
  <c r="U82" i="16" s="1"/>
  <c r="I95" i="16"/>
  <c r="U95" i="16" s="1"/>
  <c r="I108" i="16"/>
  <c r="U108" i="16" s="1"/>
  <c r="I124" i="16"/>
  <c r="U124" i="16" s="1"/>
  <c r="I138" i="16"/>
  <c r="U138" i="16" s="1"/>
  <c r="I151" i="16"/>
  <c r="U151" i="16" s="1"/>
  <c r="I167" i="16"/>
  <c r="U167" i="16" s="1"/>
  <c r="I180" i="16"/>
  <c r="U180" i="16" s="1"/>
  <c r="I194" i="16"/>
  <c r="U194" i="16" s="1"/>
  <c r="I210" i="16"/>
  <c r="U210" i="16" s="1"/>
  <c r="I223" i="16"/>
  <c r="U223" i="16" s="1"/>
  <c r="I236" i="16"/>
  <c r="U236" i="16" s="1"/>
  <c r="I252" i="16"/>
  <c r="U252" i="16" s="1"/>
  <c r="I266" i="16"/>
  <c r="U266" i="16" s="1"/>
  <c r="I279" i="16"/>
  <c r="U279" i="16" s="1"/>
  <c r="I295" i="16"/>
  <c r="U295" i="16" s="1"/>
  <c r="I308" i="16"/>
  <c r="U308" i="16" s="1"/>
  <c r="I322" i="16"/>
  <c r="U322" i="16" s="1"/>
  <c r="I338" i="16"/>
  <c r="U338" i="16" s="1"/>
  <c r="I351" i="16"/>
  <c r="U351" i="16" s="1"/>
  <c r="I364" i="16"/>
  <c r="U364" i="16" s="1"/>
  <c r="I380" i="16"/>
  <c r="U380" i="16" s="1"/>
  <c r="I394" i="16"/>
  <c r="U394" i="16" s="1"/>
  <c r="I407" i="16"/>
  <c r="U407" i="16" s="1"/>
  <c r="I423" i="16"/>
  <c r="U423" i="16" s="1"/>
  <c r="I436" i="16"/>
  <c r="U436" i="16" s="1"/>
  <c r="I450" i="16"/>
  <c r="U450" i="16" s="1"/>
  <c r="I466" i="16"/>
  <c r="U466" i="16" s="1"/>
  <c r="I479" i="16"/>
  <c r="U479" i="16" s="1"/>
  <c r="I492" i="16"/>
  <c r="U492" i="16" s="1"/>
  <c r="I508" i="16"/>
  <c r="U508" i="16" s="1"/>
  <c r="I522" i="16"/>
  <c r="U522" i="16" s="1"/>
  <c r="I535" i="16"/>
  <c r="U535" i="16" s="1"/>
  <c r="I551" i="16"/>
  <c r="U551" i="16" s="1"/>
  <c r="I564" i="16"/>
  <c r="U564" i="16" s="1"/>
  <c r="I578" i="16"/>
  <c r="U578" i="16" s="1"/>
  <c r="I594" i="16"/>
  <c r="U594" i="16" s="1"/>
  <c r="I607" i="16"/>
  <c r="U607" i="16" s="1"/>
  <c r="I620" i="16"/>
  <c r="U620" i="16" s="1"/>
  <c r="I636" i="16"/>
  <c r="U636" i="16" s="1"/>
  <c r="I650" i="16"/>
  <c r="U650" i="16" s="1"/>
  <c r="I663" i="16"/>
  <c r="U663" i="16" s="1"/>
  <c r="I679" i="16"/>
  <c r="U679" i="16" s="1"/>
  <c r="I692" i="16"/>
  <c r="U692" i="16" s="1"/>
  <c r="I706" i="16"/>
  <c r="U706" i="16" s="1"/>
  <c r="I722" i="16"/>
  <c r="U722" i="16" s="1"/>
  <c r="I735" i="16"/>
  <c r="U735" i="16" s="1"/>
  <c r="I748" i="16"/>
  <c r="U748" i="16" s="1"/>
  <c r="I764" i="16"/>
  <c r="U764" i="16" s="1"/>
  <c r="I778" i="16"/>
  <c r="U778" i="16" s="1"/>
  <c r="I791" i="16"/>
  <c r="U791" i="16" s="1"/>
  <c r="I807" i="16"/>
  <c r="U807" i="16" s="1"/>
  <c r="I820" i="16"/>
  <c r="U820" i="16" s="1"/>
  <c r="I834" i="16"/>
  <c r="U834" i="16" s="1"/>
  <c r="I850" i="16"/>
  <c r="U850" i="16" s="1"/>
  <c r="I863" i="16"/>
  <c r="U863" i="16" s="1"/>
  <c r="I876" i="16"/>
  <c r="U876" i="16" s="1"/>
  <c r="I892" i="16"/>
  <c r="U892" i="16" s="1"/>
  <c r="I906" i="16"/>
  <c r="U906" i="16" s="1"/>
  <c r="I919" i="16"/>
  <c r="U919" i="16" s="1"/>
  <c r="I935" i="16"/>
  <c r="U935" i="16" s="1"/>
  <c r="I948" i="16"/>
  <c r="U948" i="16" s="1"/>
  <c r="I962" i="16"/>
  <c r="U962" i="16" s="1"/>
  <c r="I978" i="16"/>
  <c r="U978" i="16" s="1"/>
  <c r="I991" i="16"/>
  <c r="U991" i="16" s="1"/>
  <c r="I1004" i="16"/>
  <c r="U1004" i="16" s="1"/>
  <c r="I1020" i="16"/>
  <c r="U1020" i="16" s="1"/>
  <c r="I1034" i="16"/>
  <c r="U1034" i="16" s="1"/>
  <c r="I1047" i="16"/>
  <c r="U1047" i="16" s="1"/>
  <c r="I1063" i="16"/>
  <c r="U1063" i="16" s="1"/>
  <c r="I1076" i="16"/>
  <c r="U1076" i="16" s="1"/>
  <c r="I83" i="16"/>
  <c r="U83" i="16" s="1"/>
  <c r="I96" i="16"/>
  <c r="U96" i="16" s="1"/>
  <c r="I109" i="16"/>
  <c r="U109" i="16" s="1"/>
  <c r="I125" i="16"/>
  <c r="U125" i="16" s="1"/>
  <c r="I139" i="16"/>
  <c r="U139" i="16" s="1"/>
  <c r="I152" i="16"/>
  <c r="U152" i="16" s="1"/>
  <c r="I168" i="16"/>
  <c r="U168" i="16" s="1"/>
  <c r="I181" i="16"/>
  <c r="U181" i="16" s="1"/>
  <c r="I195" i="16"/>
  <c r="U195" i="16" s="1"/>
  <c r="I211" i="16"/>
  <c r="U211" i="16" s="1"/>
  <c r="I224" i="16"/>
  <c r="U224" i="16" s="1"/>
  <c r="I237" i="16"/>
  <c r="U237" i="16" s="1"/>
  <c r="I253" i="16"/>
  <c r="U253" i="16" s="1"/>
  <c r="I267" i="16"/>
  <c r="U267" i="16" s="1"/>
  <c r="I280" i="16"/>
  <c r="U280" i="16" s="1"/>
  <c r="I296" i="16"/>
  <c r="U296" i="16" s="1"/>
  <c r="I309" i="16"/>
  <c r="U309" i="16" s="1"/>
  <c r="I323" i="16"/>
  <c r="U323" i="16" s="1"/>
  <c r="I339" i="16"/>
  <c r="U339" i="16" s="1"/>
  <c r="I352" i="16"/>
  <c r="U352" i="16" s="1"/>
  <c r="I365" i="16"/>
  <c r="U365" i="16" s="1"/>
  <c r="I381" i="16"/>
  <c r="U381" i="16" s="1"/>
  <c r="I395" i="16"/>
  <c r="U395" i="16" s="1"/>
  <c r="I408" i="16"/>
  <c r="U408" i="16" s="1"/>
  <c r="I424" i="16"/>
  <c r="U424" i="16" s="1"/>
  <c r="I437" i="16"/>
  <c r="U437" i="16" s="1"/>
  <c r="I451" i="16"/>
  <c r="U451" i="16" s="1"/>
  <c r="I467" i="16"/>
  <c r="U467" i="16" s="1"/>
  <c r="I480" i="16"/>
  <c r="U480" i="16" s="1"/>
  <c r="I493" i="16"/>
  <c r="U493" i="16" s="1"/>
  <c r="I509" i="16"/>
  <c r="U509" i="16" s="1"/>
  <c r="I523" i="16"/>
  <c r="U523" i="16" s="1"/>
  <c r="I536" i="16"/>
  <c r="U536" i="16" s="1"/>
  <c r="I552" i="16"/>
  <c r="U552" i="16" s="1"/>
  <c r="I565" i="16"/>
  <c r="U565" i="16" s="1"/>
  <c r="I579" i="16"/>
  <c r="U579" i="16" s="1"/>
  <c r="I595" i="16"/>
  <c r="U595" i="16" s="1"/>
  <c r="I608" i="16"/>
  <c r="U608" i="16" s="1"/>
  <c r="I621" i="16"/>
  <c r="U621" i="16" s="1"/>
  <c r="I637" i="16"/>
  <c r="U637" i="16" s="1"/>
  <c r="I651" i="16"/>
  <c r="U651" i="16" s="1"/>
  <c r="I664" i="16"/>
  <c r="U664" i="16" s="1"/>
  <c r="I680" i="16"/>
  <c r="U680" i="16" s="1"/>
  <c r="I693" i="16"/>
  <c r="U693" i="16" s="1"/>
  <c r="I707" i="16"/>
  <c r="U707" i="16" s="1"/>
  <c r="I723" i="16"/>
  <c r="U723" i="16" s="1"/>
  <c r="I736" i="16"/>
  <c r="U736" i="16" s="1"/>
  <c r="I765" i="16"/>
  <c r="U765" i="16" s="1"/>
  <c r="I779" i="16"/>
  <c r="U779" i="16" s="1"/>
  <c r="I792" i="16"/>
  <c r="U792" i="16" s="1"/>
  <c r="I808" i="16"/>
  <c r="U808" i="16" s="1"/>
  <c r="I821" i="16"/>
  <c r="U821" i="16" s="1"/>
  <c r="I835" i="16"/>
  <c r="U835" i="16" s="1"/>
  <c r="I851" i="16"/>
  <c r="U851" i="16" s="1"/>
  <c r="I864" i="16"/>
  <c r="U864" i="16" s="1"/>
  <c r="I877" i="16"/>
  <c r="U877" i="16" s="1"/>
  <c r="I893" i="16"/>
  <c r="U893" i="16" s="1"/>
  <c r="I907" i="16"/>
  <c r="U907" i="16" s="1"/>
  <c r="I920" i="16"/>
  <c r="U920" i="16" s="1"/>
  <c r="I936" i="16"/>
  <c r="U936" i="16" s="1"/>
  <c r="I949" i="16"/>
  <c r="U949" i="16" s="1"/>
  <c r="I963" i="16"/>
  <c r="U963" i="16" s="1"/>
  <c r="I979" i="16"/>
  <c r="U979" i="16" s="1"/>
  <c r="I992" i="16"/>
  <c r="U992" i="16" s="1"/>
  <c r="I1005" i="16"/>
  <c r="U1005" i="16" s="1"/>
  <c r="I1021" i="16"/>
  <c r="U1021" i="16" s="1"/>
  <c r="I1035" i="16"/>
  <c r="U1035" i="16" s="1"/>
  <c r="I1048" i="16"/>
  <c r="U1048" i="16" s="1"/>
  <c r="I1064" i="16"/>
  <c r="U1064" i="16" s="1"/>
  <c r="I1077" i="16"/>
  <c r="U1077" i="16" s="1"/>
  <c r="I300" i="16"/>
  <c r="U300" i="16" s="1"/>
  <c r="I812" i="16"/>
  <c r="U812" i="16" s="1"/>
  <c r="I927" i="16"/>
  <c r="U927" i="16" s="1"/>
  <c r="I970" i="16"/>
  <c r="U970" i="16" s="1"/>
  <c r="I999" i="16"/>
  <c r="U999" i="16" s="1"/>
  <c r="I1026" i="16"/>
  <c r="U1026" i="16" s="1"/>
  <c r="I1042" i="16"/>
  <c r="U1042" i="16" s="1"/>
  <c r="I1068" i="16"/>
  <c r="U1068" i="16" s="1"/>
  <c r="I88" i="16"/>
  <c r="U88" i="16" s="1"/>
  <c r="I104" i="16"/>
  <c r="U104" i="16" s="1"/>
  <c r="I117" i="16"/>
  <c r="U117" i="16" s="1"/>
  <c r="I131" i="16"/>
  <c r="U131" i="16" s="1"/>
  <c r="I147" i="16"/>
  <c r="U147" i="16" s="1"/>
  <c r="I160" i="16"/>
  <c r="U160" i="16" s="1"/>
  <c r="I173" i="16"/>
  <c r="U173" i="16" s="1"/>
  <c r="I189" i="16"/>
  <c r="U189" i="16" s="1"/>
  <c r="I203" i="16"/>
  <c r="U203" i="16" s="1"/>
  <c r="I216" i="16"/>
  <c r="U216" i="16" s="1"/>
  <c r="I232" i="16"/>
  <c r="U232" i="16" s="1"/>
  <c r="I245" i="16"/>
  <c r="U245" i="16" s="1"/>
  <c r="I259" i="16"/>
  <c r="U259" i="16" s="1"/>
  <c r="I275" i="16"/>
  <c r="U275" i="16" s="1"/>
  <c r="I288" i="16"/>
  <c r="U288" i="16" s="1"/>
  <c r="I301" i="16"/>
  <c r="U301" i="16" s="1"/>
  <c r="I317" i="16"/>
  <c r="U317" i="16" s="1"/>
  <c r="I331" i="16"/>
  <c r="U331" i="16" s="1"/>
  <c r="I344" i="16"/>
  <c r="U344" i="16" s="1"/>
  <c r="I360" i="16"/>
  <c r="U360" i="16" s="1"/>
  <c r="I373" i="16"/>
  <c r="U373" i="16" s="1"/>
  <c r="I387" i="16"/>
  <c r="U387" i="16" s="1"/>
  <c r="I403" i="16"/>
  <c r="U403" i="16" s="1"/>
  <c r="I416" i="16"/>
  <c r="U416" i="16" s="1"/>
  <c r="I429" i="16"/>
  <c r="U429" i="16" s="1"/>
  <c r="I445" i="16"/>
  <c r="U445" i="16" s="1"/>
  <c r="I459" i="16"/>
  <c r="U459" i="16" s="1"/>
  <c r="I472" i="16"/>
  <c r="U472" i="16" s="1"/>
  <c r="I488" i="16"/>
  <c r="U488" i="16" s="1"/>
  <c r="I501" i="16"/>
  <c r="U501" i="16" s="1"/>
  <c r="I515" i="16"/>
  <c r="U515" i="16" s="1"/>
  <c r="I531" i="16"/>
  <c r="U531" i="16" s="1"/>
  <c r="I544" i="16"/>
  <c r="U544" i="16" s="1"/>
  <c r="I557" i="16"/>
  <c r="U557" i="16" s="1"/>
  <c r="I573" i="16"/>
  <c r="U573" i="16" s="1"/>
  <c r="I587" i="16"/>
  <c r="U587" i="16" s="1"/>
  <c r="I600" i="16"/>
  <c r="U600" i="16" s="1"/>
  <c r="I616" i="16"/>
  <c r="U616" i="16" s="1"/>
  <c r="I629" i="16"/>
  <c r="U629" i="16" s="1"/>
  <c r="I643" i="16"/>
  <c r="U643" i="16" s="1"/>
  <c r="I659" i="16"/>
  <c r="U659" i="16" s="1"/>
  <c r="I672" i="16"/>
  <c r="U672" i="16" s="1"/>
  <c r="I685" i="16"/>
  <c r="U685" i="16" s="1"/>
  <c r="I701" i="16"/>
  <c r="U701" i="16" s="1"/>
  <c r="I715" i="16"/>
  <c r="U715" i="16" s="1"/>
  <c r="I728" i="16"/>
  <c r="U728" i="16" s="1"/>
  <c r="I757" i="16"/>
  <c r="U757" i="16" s="1"/>
  <c r="I771" i="16"/>
  <c r="U771" i="16" s="1"/>
  <c r="I787" i="16"/>
  <c r="U787" i="16" s="1"/>
  <c r="I800" i="16"/>
  <c r="U800" i="16" s="1"/>
  <c r="I813" i="16"/>
  <c r="U813" i="16" s="1"/>
  <c r="I829" i="16"/>
  <c r="U829" i="16" s="1"/>
  <c r="I843" i="16"/>
  <c r="U843" i="16" s="1"/>
  <c r="I856" i="16"/>
  <c r="U856" i="16" s="1"/>
  <c r="I872" i="16"/>
  <c r="U872" i="16" s="1"/>
  <c r="I885" i="16"/>
  <c r="U885" i="16" s="1"/>
  <c r="I899" i="16"/>
  <c r="U899" i="16" s="1"/>
  <c r="I915" i="16"/>
  <c r="U915" i="16" s="1"/>
  <c r="I928" i="16"/>
  <c r="U928" i="16" s="1"/>
  <c r="I941" i="16"/>
  <c r="U941" i="16" s="1"/>
  <c r="I957" i="16"/>
  <c r="U957" i="16" s="1"/>
  <c r="I971" i="16"/>
  <c r="U971" i="16" s="1"/>
  <c r="I984" i="16"/>
  <c r="U984" i="16" s="1"/>
  <c r="I1000" i="16"/>
  <c r="U1000" i="16" s="1"/>
  <c r="I1013" i="16"/>
  <c r="U1013" i="16" s="1"/>
  <c r="I1027" i="16"/>
  <c r="U1027" i="16" s="1"/>
  <c r="I1043" i="16"/>
  <c r="U1043" i="16" s="1"/>
  <c r="I1056" i="16"/>
  <c r="U1056" i="16" s="1"/>
  <c r="I1069" i="16"/>
  <c r="U1069" i="16" s="1"/>
  <c r="I92" i="16"/>
  <c r="U92" i="16" s="1"/>
  <c r="I106" i="16"/>
  <c r="U106" i="16" s="1"/>
  <c r="I119" i="16"/>
  <c r="U119" i="16" s="1"/>
  <c r="I135" i="16"/>
  <c r="U135" i="16" s="1"/>
  <c r="I148" i="16"/>
  <c r="U148" i="16" s="1"/>
  <c r="I162" i="16"/>
  <c r="U162" i="16" s="1"/>
  <c r="I178" i="16"/>
  <c r="U178" i="16" s="1"/>
  <c r="I191" i="16"/>
  <c r="U191" i="16" s="1"/>
  <c r="I204" i="16"/>
  <c r="U204" i="16" s="1"/>
  <c r="I220" i="16"/>
  <c r="U220" i="16" s="1"/>
  <c r="I234" i="16"/>
  <c r="U234" i="16" s="1"/>
  <c r="I247" i="16"/>
  <c r="U247" i="16" s="1"/>
  <c r="I263" i="16"/>
  <c r="U263" i="16" s="1"/>
  <c r="I276" i="16"/>
  <c r="U276" i="16" s="1"/>
  <c r="I290" i="16"/>
  <c r="U290" i="16" s="1"/>
  <c r="I306" i="16"/>
  <c r="U306" i="16" s="1"/>
  <c r="I319" i="16"/>
  <c r="U319" i="16" s="1"/>
  <c r="I332" i="16"/>
  <c r="U332" i="16" s="1"/>
  <c r="I348" i="16"/>
  <c r="U348" i="16" s="1"/>
  <c r="I362" i="16"/>
  <c r="U362" i="16" s="1"/>
  <c r="I375" i="16"/>
  <c r="U375" i="16" s="1"/>
  <c r="I391" i="16"/>
  <c r="U391" i="16" s="1"/>
  <c r="I404" i="16"/>
  <c r="U404" i="16" s="1"/>
  <c r="I418" i="16"/>
  <c r="U418" i="16" s="1"/>
  <c r="I434" i="16"/>
  <c r="U434" i="16" s="1"/>
  <c r="I447" i="16"/>
  <c r="U447" i="16" s="1"/>
  <c r="I460" i="16"/>
  <c r="U460" i="16" s="1"/>
  <c r="I476" i="16"/>
  <c r="U476" i="16" s="1"/>
  <c r="I490" i="16"/>
  <c r="U490" i="16" s="1"/>
  <c r="I503" i="16"/>
  <c r="U503" i="16" s="1"/>
  <c r="I519" i="16"/>
  <c r="U519" i="16" s="1"/>
  <c r="I532" i="16"/>
  <c r="U532" i="16" s="1"/>
  <c r="I546" i="16"/>
  <c r="U546" i="16" s="1"/>
  <c r="I562" i="16"/>
  <c r="U562" i="16" s="1"/>
  <c r="I575" i="16"/>
  <c r="U575" i="16" s="1"/>
  <c r="I588" i="16"/>
  <c r="U588" i="16" s="1"/>
  <c r="I604" i="16"/>
  <c r="U604" i="16" s="1"/>
  <c r="I618" i="16"/>
  <c r="U618" i="16" s="1"/>
  <c r="I631" i="16"/>
  <c r="U631" i="16" s="1"/>
  <c r="I647" i="16"/>
  <c r="U647" i="16" s="1"/>
  <c r="I660" i="16"/>
  <c r="U660" i="16" s="1"/>
  <c r="I674" i="16"/>
  <c r="U674" i="16" s="1"/>
  <c r="I690" i="16"/>
  <c r="U690" i="16" s="1"/>
  <c r="I703" i="16"/>
  <c r="U703" i="16" s="1"/>
  <c r="I716" i="16"/>
  <c r="U716" i="16" s="1"/>
  <c r="I732" i="16"/>
  <c r="U732" i="16" s="1"/>
  <c r="I746" i="16"/>
  <c r="U746" i="16" s="1"/>
  <c r="I759" i="16"/>
  <c r="U759" i="16" s="1"/>
  <c r="I775" i="16"/>
  <c r="U775" i="16" s="1"/>
  <c r="I788" i="16"/>
  <c r="U788" i="16" s="1"/>
  <c r="I802" i="16"/>
  <c r="U802" i="16" s="1"/>
  <c r="I818" i="16"/>
  <c r="U818" i="16" s="1"/>
  <c r="I831" i="16"/>
  <c r="U831" i="16" s="1"/>
  <c r="I844" i="16"/>
  <c r="U844" i="16" s="1"/>
  <c r="I860" i="16"/>
  <c r="U860" i="16" s="1"/>
  <c r="I874" i="16"/>
  <c r="U874" i="16" s="1"/>
  <c r="I887" i="16"/>
  <c r="U887" i="16" s="1"/>
  <c r="I903" i="16"/>
  <c r="U903" i="16" s="1"/>
  <c r="I916" i="16"/>
  <c r="U916" i="16" s="1"/>
  <c r="I930" i="16"/>
  <c r="U930" i="16" s="1"/>
  <c r="I946" i="16"/>
  <c r="U946" i="16" s="1"/>
  <c r="I959" i="16"/>
  <c r="U959" i="16" s="1"/>
  <c r="I972" i="16"/>
  <c r="U972" i="16" s="1"/>
  <c r="I988" i="16"/>
  <c r="U988" i="16" s="1"/>
  <c r="I1002" i="16"/>
  <c r="U1002" i="16" s="1"/>
  <c r="I1015" i="16"/>
  <c r="U1015" i="16" s="1"/>
  <c r="I1031" i="16"/>
  <c r="U1031" i="16" s="1"/>
  <c r="I1044" i="16"/>
  <c r="U1044" i="16" s="1"/>
  <c r="I1058" i="16"/>
  <c r="U1058" i="16" s="1"/>
  <c r="I1074" i="16"/>
  <c r="U1074" i="16" s="1"/>
  <c r="I93" i="16"/>
  <c r="U93" i="16" s="1"/>
  <c r="I107" i="16"/>
  <c r="U107" i="16" s="1"/>
  <c r="I120" i="16"/>
  <c r="U120" i="16" s="1"/>
  <c r="I136" i="16"/>
  <c r="U136" i="16" s="1"/>
  <c r="I149" i="16"/>
  <c r="U149" i="16" s="1"/>
  <c r="I163" i="16"/>
  <c r="U163" i="16" s="1"/>
  <c r="I179" i="16"/>
  <c r="U179" i="16" s="1"/>
  <c r="I192" i="16"/>
  <c r="U192" i="16" s="1"/>
  <c r="I205" i="16"/>
  <c r="U205" i="16" s="1"/>
  <c r="I221" i="16"/>
  <c r="U221" i="16" s="1"/>
  <c r="I235" i="16"/>
  <c r="U235" i="16" s="1"/>
  <c r="I248" i="16"/>
  <c r="U248" i="16" s="1"/>
  <c r="I264" i="16"/>
  <c r="U264" i="16" s="1"/>
  <c r="I277" i="16"/>
  <c r="U277" i="16" s="1"/>
  <c r="I291" i="16"/>
  <c r="U291" i="16" s="1"/>
  <c r="I307" i="16"/>
  <c r="U307" i="16" s="1"/>
  <c r="I320" i="16"/>
  <c r="U320" i="16" s="1"/>
  <c r="I333" i="16"/>
  <c r="U333" i="16" s="1"/>
  <c r="I349" i="16"/>
  <c r="U349" i="16" s="1"/>
  <c r="I363" i="16"/>
  <c r="U363" i="16" s="1"/>
  <c r="I376" i="16"/>
  <c r="U376" i="16" s="1"/>
  <c r="I392" i="16"/>
  <c r="U392" i="16" s="1"/>
  <c r="I405" i="16"/>
  <c r="U405" i="16" s="1"/>
  <c r="I419" i="16"/>
  <c r="U419" i="16" s="1"/>
  <c r="I435" i="16"/>
  <c r="U435" i="16" s="1"/>
  <c r="I448" i="16"/>
  <c r="U448" i="16" s="1"/>
  <c r="I461" i="16"/>
  <c r="U461" i="16" s="1"/>
  <c r="I477" i="16"/>
  <c r="U477" i="16" s="1"/>
  <c r="I491" i="16"/>
  <c r="U491" i="16" s="1"/>
  <c r="I504" i="16"/>
  <c r="U504" i="16" s="1"/>
  <c r="I520" i="16"/>
  <c r="U520" i="16" s="1"/>
  <c r="I533" i="16"/>
  <c r="U533" i="16" s="1"/>
  <c r="I547" i="16"/>
  <c r="U547" i="16" s="1"/>
  <c r="I563" i="16"/>
  <c r="U563" i="16" s="1"/>
  <c r="I576" i="16"/>
  <c r="U576" i="16" s="1"/>
  <c r="I589" i="16"/>
  <c r="U589" i="16" s="1"/>
  <c r="I605" i="16"/>
  <c r="U605" i="16" s="1"/>
  <c r="I619" i="16"/>
  <c r="U619" i="16" s="1"/>
  <c r="I632" i="16"/>
  <c r="U632" i="16" s="1"/>
  <c r="I648" i="16"/>
  <c r="U648" i="16" s="1"/>
  <c r="I661" i="16"/>
  <c r="U661" i="16" s="1"/>
  <c r="I675" i="16"/>
  <c r="U675" i="16" s="1"/>
  <c r="I691" i="16"/>
  <c r="U691" i="16" s="1"/>
  <c r="I704" i="16"/>
  <c r="U704" i="16" s="1"/>
  <c r="I717" i="16"/>
  <c r="U717" i="16" s="1"/>
  <c r="I733" i="16"/>
  <c r="U733" i="16" s="1"/>
  <c r="I747" i="16"/>
  <c r="U747" i="16" s="1"/>
  <c r="I760" i="16"/>
  <c r="U760" i="16" s="1"/>
  <c r="I776" i="16"/>
  <c r="U776" i="16" s="1"/>
  <c r="I789" i="16"/>
  <c r="U789" i="16" s="1"/>
  <c r="I803" i="16"/>
  <c r="U803" i="16" s="1"/>
  <c r="I749" i="16"/>
  <c r="U749" i="16" s="1"/>
  <c r="I84" i="16"/>
  <c r="U84" i="16" s="1"/>
  <c r="I98" i="16"/>
  <c r="U98" i="16" s="1"/>
  <c r="I114" i="16"/>
  <c r="U114" i="16" s="1"/>
  <c r="I127" i="16"/>
  <c r="U127" i="16" s="1"/>
  <c r="I140" i="16"/>
  <c r="U140" i="16" s="1"/>
  <c r="I156" i="16"/>
  <c r="U156" i="16" s="1"/>
  <c r="I170" i="16"/>
  <c r="U170" i="16" s="1"/>
  <c r="I183" i="16"/>
  <c r="U183" i="16" s="1"/>
  <c r="I199" i="16"/>
  <c r="U199" i="16" s="1"/>
  <c r="I212" i="16"/>
  <c r="U212" i="16" s="1"/>
  <c r="I226" i="16"/>
  <c r="U226" i="16" s="1"/>
  <c r="I242" i="16"/>
  <c r="U242" i="16" s="1"/>
  <c r="I255" i="16"/>
  <c r="U255" i="16" s="1"/>
  <c r="I268" i="16"/>
  <c r="U268" i="16" s="1"/>
  <c r="I284" i="16"/>
  <c r="U284" i="16" s="1"/>
  <c r="I298" i="16"/>
  <c r="U298" i="16" s="1"/>
  <c r="I311" i="16"/>
  <c r="U311" i="16" s="1"/>
  <c r="I327" i="16"/>
  <c r="U327" i="16" s="1"/>
  <c r="I340" i="16"/>
  <c r="U340" i="16" s="1"/>
  <c r="I354" i="16"/>
  <c r="U354" i="16" s="1"/>
  <c r="I370" i="16"/>
  <c r="U370" i="16" s="1"/>
  <c r="I383" i="16"/>
  <c r="U383" i="16" s="1"/>
  <c r="I396" i="16"/>
  <c r="U396" i="16" s="1"/>
  <c r="I412" i="16"/>
  <c r="U412" i="16" s="1"/>
  <c r="I426" i="16"/>
  <c r="U426" i="16" s="1"/>
  <c r="I439" i="16"/>
  <c r="U439" i="16" s="1"/>
  <c r="I455" i="16"/>
  <c r="U455" i="16" s="1"/>
  <c r="I468" i="16"/>
  <c r="U468" i="16" s="1"/>
  <c r="I482" i="16"/>
  <c r="U482" i="16" s="1"/>
  <c r="I498" i="16"/>
  <c r="U498" i="16" s="1"/>
  <c r="I511" i="16"/>
  <c r="U511" i="16" s="1"/>
  <c r="I524" i="16"/>
  <c r="U524" i="16" s="1"/>
  <c r="I540" i="16"/>
  <c r="U540" i="16" s="1"/>
  <c r="I554" i="16"/>
  <c r="U554" i="16" s="1"/>
  <c r="I567" i="16"/>
  <c r="U567" i="16" s="1"/>
  <c r="I583" i="16"/>
  <c r="U583" i="16" s="1"/>
  <c r="I596" i="16"/>
  <c r="U596" i="16" s="1"/>
  <c r="I610" i="16"/>
  <c r="U610" i="16" s="1"/>
  <c r="I626" i="16"/>
  <c r="U626" i="16" s="1"/>
  <c r="I639" i="16"/>
  <c r="U639" i="16" s="1"/>
  <c r="I652" i="16"/>
  <c r="U652" i="16" s="1"/>
  <c r="I668" i="16"/>
  <c r="U668" i="16" s="1"/>
  <c r="I682" i="16"/>
  <c r="U682" i="16" s="1"/>
  <c r="I695" i="16"/>
  <c r="U695" i="16" s="1"/>
  <c r="I711" i="16"/>
  <c r="U711" i="16" s="1"/>
  <c r="I724" i="16"/>
  <c r="U724" i="16" s="1"/>
  <c r="I738" i="16"/>
  <c r="U738" i="16" s="1"/>
  <c r="I754" i="16"/>
  <c r="U754" i="16" s="1"/>
  <c r="I767" i="16"/>
  <c r="U767" i="16" s="1"/>
  <c r="I780" i="16"/>
  <c r="U780" i="16" s="1"/>
  <c r="I796" i="16"/>
  <c r="U796" i="16" s="1"/>
  <c r="I810" i="16"/>
  <c r="U810" i="16" s="1"/>
  <c r="I823" i="16"/>
  <c r="U823" i="16" s="1"/>
  <c r="I839" i="16"/>
  <c r="U839" i="16" s="1"/>
  <c r="I852" i="16"/>
  <c r="U852" i="16" s="1"/>
  <c r="I866" i="16"/>
  <c r="U866" i="16" s="1"/>
  <c r="I882" i="16"/>
  <c r="U882" i="16" s="1"/>
  <c r="I895" i="16"/>
  <c r="U895" i="16" s="1"/>
  <c r="I908" i="16"/>
  <c r="U908" i="16" s="1"/>
  <c r="I924" i="16"/>
  <c r="U924" i="16" s="1"/>
  <c r="I938" i="16"/>
  <c r="U938" i="16" s="1"/>
  <c r="I951" i="16"/>
  <c r="U951" i="16" s="1"/>
  <c r="I967" i="16"/>
  <c r="U967" i="16" s="1"/>
  <c r="I980" i="16"/>
  <c r="U980" i="16" s="1"/>
  <c r="I994" i="16"/>
  <c r="U994" i="16" s="1"/>
  <c r="I1010" i="16"/>
  <c r="U1010" i="16" s="1"/>
  <c r="I1023" i="16"/>
  <c r="U1023" i="16" s="1"/>
  <c r="I1036" i="16"/>
  <c r="U1036" i="16" s="1"/>
  <c r="I1052" i="16"/>
  <c r="U1052" i="16" s="1"/>
  <c r="I1066" i="16"/>
  <c r="U1066" i="16" s="1"/>
  <c r="I85" i="16"/>
  <c r="U85" i="16" s="1"/>
  <c r="I99" i="16"/>
  <c r="U99" i="16" s="1"/>
  <c r="I115" i="16"/>
  <c r="U115" i="16" s="1"/>
  <c r="I128" i="16"/>
  <c r="U128" i="16" s="1"/>
  <c r="I141" i="16"/>
  <c r="U141" i="16" s="1"/>
  <c r="I157" i="16"/>
  <c r="U157" i="16" s="1"/>
  <c r="I171" i="16"/>
  <c r="U171" i="16" s="1"/>
  <c r="I184" i="16"/>
  <c r="U184" i="16" s="1"/>
  <c r="I200" i="16"/>
  <c r="U200" i="16" s="1"/>
  <c r="I213" i="16"/>
  <c r="U213" i="16" s="1"/>
  <c r="I227" i="16"/>
  <c r="U227" i="16" s="1"/>
  <c r="I243" i="16"/>
  <c r="U243" i="16" s="1"/>
  <c r="I256" i="16"/>
  <c r="U256" i="16" s="1"/>
  <c r="I269" i="16"/>
  <c r="U269" i="16" s="1"/>
  <c r="I285" i="16"/>
  <c r="U285" i="16" s="1"/>
  <c r="I299" i="16"/>
  <c r="U299" i="16" s="1"/>
  <c r="I312" i="16"/>
  <c r="U312" i="16" s="1"/>
  <c r="I328" i="16"/>
  <c r="U328" i="16" s="1"/>
  <c r="I341" i="16"/>
  <c r="U341" i="16" s="1"/>
  <c r="I355" i="16"/>
  <c r="U355" i="16" s="1"/>
  <c r="I371" i="16"/>
  <c r="U371" i="16" s="1"/>
  <c r="I384" i="16"/>
  <c r="U384" i="16" s="1"/>
  <c r="I397" i="16"/>
  <c r="U397" i="16" s="1"/>
  <c r="I413" i="16"/>
  <c r="U413" i="16" s="1"/>
  <c r="I427" i="16"/>
  <c r="U427" i="16" s="1"/>
  <c r="I440" i="16"/>
  <c r="U440" i="16" s="1"/>
  <c r="I456" i="16"/>
  <c r="U456" i="16" s="1"/>
  <c r="I469" i="16"/>
  <c r="U469" i="16" s="1"/>
  <c r="I483" i="16"/>
  <c r="U483" i="16" s="1"/>
  <c r="I499" i="16"/>
  <c r="U499" i="16" s="1"/>
  <c r="I512" i="16"/>
  <c r="U512" i="16" s="1"/>
  <c r="I525" i="16"/>
  <c r="U525" i="16" s="1"/>
  <c r="I541" i="16"/>
  <c r="U541" i="16" s="1"/>
  <c r="I555" i="16"/>
  <c r="U555" i="16" s="1"/>
  <c r="I568" i="16"/>
  <c r="U568" i="16" s="1"/>
  <c r="I584" i="16"/>
  <c r="U584" i="16" s="1"/>
  <c r="I597" i="16"/>
  <c r="U597" i="16" s="1"/>
  <c r="I611" i="16"/>
  <c r="U611" i="16" s="1"/>
  <c r="I627" i="16"/>
  <c r="U627" i="16" s="1"/>
  <c r="I640" i="16"/>
  <c r="U640" i="16" s="1"/>
  <c r="I653" i="16"/>
  <c r="U653" i="16" s="1"/>
  <c r="I669" i="16"/>
  <c r="U669" i="16" s="1"/>
  <c r="I683" i="16"/>
  <c r="U683" i="16" s="1"/>
  <c r="I696" i="16"/>
  <c r="U696" i="16" s="1"/>
  <c r="I712" i="16"/>
  <c r="U712" i="16" s="1"/>
  <c r="I725" i="16"/>
  <c r="U725" i="16" s="1"/>
  <c r="I739" i="16"/>
  <c r="U739" i="16" s="1"/>
  <c r="I755" i="16"/>
  <c r="U755" i="16" s="1"/>
  <c r="I768" i="16"/>
  <c r="U768" i="16" s="1"/>
  <c r="I781" i="16"/>
  <c r="U781" i="16" s="1"/>
  <c r="I797" i="16"/>
  <c r="U797" i="16" s="1"/>
  <c r="I811" i="16"/>
  <c r="U811" i="16" s="1"/>
  <c r="I824" i="16"/>
  <c r="U824" i="16" s="1"/>
  <c r="I840" i="16"/>
  <c r="U840" i="16" s="1"/>
  <c r="I853" i="16"/>
  <c r="U853" i="16" s="1"/>
  <c r="I867" i="16"/>
  <c r="U867" i="16" s="1"/>
  <c r="I883" i="16"/>
  <c r="U883" i="16" s="1"/>
  <c r="I896" i="16"/>
  <c r="U896" i="16" s="1"/>
  <c r="I909" i="16"/>
  <c r="U909" i="16" s="1"/>
  <c r="I925" i="16"/>
  <c r="U925" i="16" s="1"/>
  <c r="I939" i="16"/>
  <c r="U939" i="16" s="1"/>
  <c r="I952" i="16"/>
  <c r="U952" i="16" s="1"/>
  <c r="I968" i="16"/>
  <c r="U968" i="16" s="1"/>
  <c r="I981" i="16"/>
  <c r="U981" i="16" s="1"/>
  <c r="I995" i="16"/>
  <c r="U995" i="16" s="1"/>
  <c r="I1011" i="16"/>
  <c r="U1011" i="16" s="1"/>
  <c r="I1024" i="16"/>
  <c r="U1024" i="16" s="1"/>
  <c r="I1037" i="16"/>
  <c r="U1037" i="16" s="1"/>
  <c r="I1053" i="16"/>
  <c r="U1053" i="16" s="1"/>
  <c r="I1067" i="16"/>
  <c r="U1067" i="16" s="1"/>
  <c r="I87" i="16"/>
  <c r="U87" i="16" s="1"/>
  <c r="I103" i="16"/>
  <c r="U103" i="16" s="1"/>
  <c r="I116" i="16"/>
  <c r="U116" i="16" s="1"/>
  <c r="I130" i="16"/>
  <c r="U130" i="16" s="1"/>
  <c r="I146" i="16"/>
  <c r="U146" i="16" s="1"/>
  <c r="I159" i="16"/>
  <c r="U159" i="16" s="1"/>
  <c r="I172" i="16"/>
  <c r="U172" i="16" s="1"/>
  <c r="I188" i="16"/>
  <c r="U188" i="16" s="1"/>
  <c r="I202" i="16"/>
  <c r="U202" i="16" s="1"/>
  <c r="I215" i="16"/>
  <c r="U215" i="16" s="1"/>
  <c r="I231" i="16"/>
  <c r="U231" i="16" s="1"/>
  <c r="I244" i="16"/>
  <c r="U244" i="16" s="1"/>
  <c r="I258" i="16"/>
  <c r="U258" i="16" s="1"/>
  <c r="I274" i="16"/>
  <c r="U274" i="16" s="1"/>
  <c r="I287" i="16"/>
  <c r="U287" i="16" s="1"/>
  <c r="I316" i="16"/>
  <c r="U316" i="16" s="1"/>
  <c r="I330" i="16"/>
  <c r="U330" i="16" s="1"/>
  <c r="I343" i="16"/>
  <c r="U343" i="16" s="1"/>
  <c r="I359" i="16"/>
  <c r="U359" i="16" s="1"/>
  <c r="I372" i="16"/>
  <c r="U372" i="16" s="1"/>
  <c r="I386" i="16"/>
  <c r="U386" i="16" s="1"/>
  <c r="I402" i="16"/>
  <c r="U402" i="16" s="1"/>
  <c r="I415" i="16"/>
  <c r="U415" i="16" s="1"/>
  <c r="I428" i="16"/>
  <c r="U428" i="16" s="1"/>
  <c r="I444" i="16"/>
  <c r="U444" i="16" s="1"/>
  <c r="I458" i="16"/>
  <c r="U458" i="16" s="1"/>
  <c r="I471" i="16"/>
  <c r="U471" i="16" s="1"/>
  <c r="I487" i="16"/>
  <c r="U487" i="16" s="1"/>
  <c r="I500" i="16"/>
  <c r="U500" i="16" s="1"/>
  <c r="I514" i="16"/>
  <c r="U514" i="16" s="1"/>
  <c r="I530" i="16"/>
  <c r="U530" i="16" s="1"/>
  <c r="I543" i="16"/>
  <c r="U543" i="16" s="1"/>
  <c r="I556" i="16"/>
  <c r="U556" i="16" s="1"/>
  <c r="I572" i="16"/>
  <c r="U572" i="16" s="1"/>
  <c r="I586" i="16"/>
  <c r="U586" i="16" s="1"/>
  <c r="I599" i="16"/>
  <c r="U599" i="16" s="1"/>
  <c r="I615" i="16"/>
  <c r="U615" i="16" s="1"/>
  <c r="I628" i="16"/>
  <c r="U628" i="16" s="1"/>
  <c r="I642" i="16"/>
  <c r="U642" i="16" s="1"/>
  <c r="I658" i="16"/>
  <c r="U658" i="16" s="1"/>
  <c r="I671" i="16"/>
  <c r="U671" i="16" s="1"/>
  <c r="I684" i="16"/>
  <c r="U684" i="16" s="1"/>
  <c r="I700" i="16"/>
  <c r="U700" i="16" s="1"/>
  <c r="I714" i="16"/>
  <c r="U714" i="16" s="1"/>
  <c r="I727" i="16"/>
  <c r="U727" i="16" s="1"/>
  <c r="I743" i="16"/>
  <c r="U743" i="16" s="1"/>
  <c r="I756" i="16"/>
  <c r="U756" i="16" s="1"/>
  <c r="I770" i="16"/>
  <c r="U770" i="16" s="1"/>
  <c r="I786" i="16"/>
  <c r="U786" i="16" s="1"/>
  <c r="I799" i="16"/>
  <c r="U799" i="16" s="1"/>
  <c r="I828" i="16"/>
  <c r="U828" i="16" s="1"/>
  <c r="I842" i="16"/>
  <c r="U842" i="16" s="1"/>
  <c r="I855" i="16"/>
  <c r="U855" i="16" s="1"/>
  <c r="I871" i="16"/>
  <c r="U871" i="16" s="1"/>
  <c r="I884" i="16"/>
  <c r="U884" i="16" s="1"/>
  <c r="I898" i="16"/>
  <c r="U898" i="16" s="1"/>
  <c r="I914" i="16"/>
  <c r="U914" i="16" s="1"/>
  <c r="I940" i="16"/>
  <c r="U940" i="16" s="1"/>
  <c r="I956" i="16"/>
  <c r="U956" i="16" s="1"/>
  <c r="I983" i="16"/>
  <c r="U983" i="16" s="1"/>
  <c r="I1012" i="16"/>
  <c r="U1012" i="16" s="1"/>
  <c r="I1055" i="16"/>
  <c r="U1055" i="16" s="1"/>
  <c r="I744" i="16"/>
  <c r="U744" i="16" s="1"/>
  <c r="I819" i="16"/>
  <c r="U819" i="16" s="1"/>
  <c r="I832" i="16"/>
  <c r="U832" i="16" s="1"/>
  <c r="I845" i="16"/>
  <c r="U845" i="16" s="1"/>
  <c r="I861" i="16"/>
  <c r="U861" i="16" s="1"/>
  <c r="I875" i="16"/>
  <c r="U875" i="16" s="1"/>
  <c r="I888" i="16"/>
  <c r="U888" i="16" s="1"/>
  <c r="I904" i="16"/>
  <c r="U904" i="16" s="1"/>
  <c r="I917" i="16"/>
  <c r="U917" i="16" s="1"/>
  <c r="I931" i="16"/>
  <c r="U931" i="16" s="1"/>
  <c r="I947" i="16"/>
  <c r="U947" i="16" s="1"/>
  <c r="I960" i="16"/>
  <c r="U960" i="16" s="1"/>
  <c r="I973" i="16"/>
  <c r="U973" i="16" s="1"/>
  <c r="I989" i="16"/>
  <c r="U989" i="16" s="1"/>
  <c r="I1003" i="16"/>
  <c r="U1003" i="16" s="1"/>
  <c r="I1016" i="16"/>
  <c r="U1016" i="16" s="1"/>
  <c r="I1032" i="16"/>
  <c r="U1032" i="16" s="1"/>
  <c r="I1045" i="16"/>
  <c r="U1045" i="16" s="1"/>
  <c r="I1059" i="16"/>
  <c r="U1059" i="16" s="1"/>
  <c r="I1075" i="16"/>
  <c r="U1075" i="16" s="1"/>
  <c r="AS50" i="14"/>
  <c r="AT46" i="14"/>
  <c r="AT47" i="14" s="1"/>
  <c r="AT48" i="14" s="1"/>
  <c r="AU44" i="14" s="1"/>
  <c r="AT49" i="14"/>
  <c r="AT45" i="14"/>
  <c r="Q10" i="14"/>
  <c r="Q13" i="14" s="1"/>
  <c r="S15" i="14"/>
  <c r="S17" i="14" s="1"/>
  <c r="S18" i="14" s="1"/>
  <c r="S20" i="14"/>
  <c r="S24" i="14" s="1"/>
  <c r="S26" i="14" s="1"/>
  <c r="K74" i="16" s="1"/>
  <c r="K75" i="16" s="1"/>
  <c r="R10" i="14"/>
  <c r="R13" i="14" s="1"/>
  <c r="T6" i="14"/>
  <c r="S7" i="14"/>
  <c r="S8" i="14" s="1"/>
  <c r="S11" i="14"/>
  <c r="AL59" i="14"/>
  <c r="AL56" i="14"/>
  <c r="AL57" i="14" s="1"/>
  <c r="AL55" i="14"/>
  <c r="Q14" i="14" l="1"/>
  <c r="AL74" i="14"/>
  <c r="J87" i="16"/>
  <c r="V87" i="16" s="1"/>
  <c r="J95" i="16"/>
  <c r="V95" i="16" s="1"/>
  <c r="J103" i="16"/>
  <c r="V103" i="16" s="1"/>
  <c r="J111" i="16"/>
  <c r="V111" i="16" s="1"/>
  <c r="J119" i="16"/>
  <c r="V119" i="16" s="1"/>
  <c r="J127" i="16"/>
  <c r="V127" i="16" s="1"/>
  <c r="J135" i="16"/>
  <c r="V135" i="16" s="1"/>
  <c r="J143" i="16"/>
  <c r="V143" i="16" s="1"/>
  <c r="J151" i="16"/>
  <c r="V151" i="16" s="1"/>
  <c r="J159" i="16"/>
  <c r="V159" i="16" s="1"/>
  <c r="J167" i="16"/>
  <c r="V167" i="16" s="1"/>
  <c r="J175" i="16"/>
  <c r="V175" i="16" s="1"/>
  <c r="J183" i="16"/>
  <c r="V183" i="16" s="1"/>
  <c r="J191" i="16"/>
  <c r="V191" i="16" s="1"/>
  <c r="J199" i="16"/>
  <c r="V199" i="16" s="1"/>
  <c r="J207" i="16"/>
  <c r="V207" i="16" s="1"/>
  <c r="J215" i="16"/>
  <c r="V215" i="16" s="1"/>
  <c r="J223" i="16"/>
  <c r="V223" i="16" s="1"/>
  <c r="J231" i="16"/>
  <c r="V231" i="16" s="1"/>
  <c r="J239" i="16"/>
  <c r="V239" i="16" s="1"/>
  <c r="J247" i="16"/>
  <c r="V247" i="16" s="1"/>
  <c r="J255" i="16"/>
  <c r="V255" i="16" s="1"/>
  <c r="J263" i="16"/>
  <c r="V263" i="16" s="1"/>
  <c r="J271" i="16"/>
  <c r="V271" i="16" s="1"/>
  <c r="J279" i="16"/>
  <c r="V279" i="16" s="1"/>
  <c r="J287" i="16"/>
  <c r="V287" i="16" s="1"/>
  <c r="J295" i="16"/>
  <c r="V295" i="16" s="1"/>
  <c r="J303" i="16"/>
  <c r="V303" i="16" s="1"/>
  <c r="J311" i="16"/>
  <c r="V311" i="16" s="1"/>
  <c r="J319" i="16"/>
  <c r="V319" i="16" s="1"/>
  <c r="J327" i="16"/>
  <c r="V327" i="16" s="1"/>
  <c r="J335" i="16"/>
  <c r="V335" i="16" s="1"/>
  <c r="J343" i="16"/>
  <c r="V343" i="16" s="1"/>
  <c r="J351" i="16"/>
  <c r="V351" i="16" s="1"/>
  <c r="J359" i="16"/>
  <c r="V359" i="16" s="1"/>
  <c r="J367" i="16"/>
  <c r="V367" i="16" s="1"/>
  <c r="J375" i="16"/>
  <c r="V375" i="16" s="1"/>
  <c r="J383" i="16"/>
  <c r="V383" i="16" s="1"/>
  <c r="J391" i="16"/>
  <c r="V391" i="16" s="1"/>
  <c r="J80" i="16"/>
  <c r="V80" i="16" s="1"/>
  <c r="J88" i="16"/>
  <c r="V88" i="16" s="1"/>
  <c r="J96" i="16"/>
  <c r="V96" i="16" s="1"/>
  <c r="J104" i="16"/>
  <c r="V104" i="16" s="1"/>
  <c r="J112" i="16"/>
  <c r="V112" i="16" s="1"/>
  <c r="J120" i="16"/>
  <c r="V120" i="16" s="1"/>
  <c r="J128" i="16"/>
  <c r="V128" i="16" s="1"/>
  <c r="J136" i="16"/>
  <c r="V136" i="16" s="1"/>
  <c r="J144" i="16"/>
  <c r="V144" i="16" s="1"/>
  <c r="J152" i="16"/>
  <c r="V152" i="16" s="1"/>
  <c r="J160" i="16"/>
  <c r="V160" i="16" s="1"/>
  <c r="J168" i="16"/>
  <c r="V168" i="16" s="1"/>
  <c r="J176" i="16"/>
  <c r="V176" i="16" s="1"/>
  <c r="J184" i="16"/>
  <c r="V184" i="16" s="1"/>
  <c r="J192" i="16"/>
  <c r="V192" i="16" s="1"/>
  <c r="J200" i="16"/>
  <c r="V200" i="16" s="1"/>
  <c r="J208" i="16"/>
  <c r="V208" i="16" s="1"/>
  <c r="J216" i="16"/>
  <c r="V216" i="16" s="1"/>
  <c r="J224" i="16"/>
  <c r="V224" i="16" s="1"/>
  <c r="J232" i="16"/>
  <c r="V232" i="16" s="1"/>
  <c r="J240" i="16"/>
  <c r="V240" i="16" s="1"/>
  <c r="J248" i="16"/>
  <c r="V248" i="16" s="1"/>
  <c r="J256" i="16"/>
  <c r="V256" i="16" s="1"/>
  <c r="J264" i="16"/>
  <c r="V264" i="16" s="1"/>
  <c r="J272" i="16"/>
  <c r="V272" i="16" s="1"/>
  <c r="J280" i="16"/>
  <c r="V280" i="16" s="1"/>
  <c r="J288" i="16"/>
  <c r="V288" i="16" s="1"/>
  <c r="J296" i="16"/>
  <c r="V296" i="16" s="1"/>
  <c r="J304" i="16"/>
  <c r="V304" i="16" s="1"/>
  <c r="J312" i="16"/>
  <c r="V312" i="16" s="1"/>
  <c r="J320" i="16"/>
  <c r="V320" i="16" s="1"/>
  <c r="J328" i="16"/>
  <c r="V328" i="16" s="1"/>
  <c r="J336" i="16"/>
  <c r="V336" i="16" s="1"/>
  <c r="J344" i="16"/>
  <c r="V344" i="16" s="1"/>
  <c r="J352" i="16"/>
  <c r="V352" i="16" s="1"/>
  <c r="J360" i="16"/>
  <c r="V360" i="16" s="1"/>
  <c r="J368" i="16"/>
  <c r="V368" i="16" s="1"/>
  <c r="J376" i="16"/>
  <c r="V376" i="16" s="1"/>
  <c r="J86" i="16"/>
  <c r="V86" i="16" s="1"/>
  <c r="J98" i="16"/>
  <c r="V98" i="16" s="1"/>
  <c r="J108" i="16"/>
  <c r="V108" i="16" s="1"/>
  <c r="J118" i="16"/>
  <c r="V118" i="16" s="1"/>
  <c r="J130" i="16"/>
  <c r="V130" i="16" s="1"/>
  <c r="J140" i="16"/>
  <c r="V140" i="16" s="1"/>
  <c r="J150" i="16"/>
  <c r="V150" i="16" s="1"/>
  <c r="J162" i="16"/>
  <c r="V162" i="16" s="1"/>
  <c r="J172" i="16"/>
  <c r="V172" i="16" s="1"/>
  <c r="J182" i="16"/>
  <c r="V182" i="16" s="1"/>
  <c r="J194" i="16"/>
  <c r="V194" i="16" s="1"/>
  <c r="J204" i="16"/>
  <c r="V204" i="16" s="1"/>
  <c r="J214" i="16"/>
  <c r="V214" i="16" s="1"/>
  <c r="J226" i="16"/>
  <c r="V226" i="16" s="1"/>
  <c r="J236" i="16"/>
  <c r="V236" i="16" s="1"/>
  <c r="J246" i="16"/>
  <c r="V246" i="16" s="1"/>
  <c r="J258" i="16"/>
  <c r="V258" i="16" s="1"/>
  <c r="J268" i="16"/>
  <c r="V268" i="16" s="1"/>
  <c r="J278" i="16"/>
  <c r="V278" i="16" s="1"/>
  <c r="J290" i="16"/>
  <c r="V290" i="16" s="1"/>
  <c r="J300" i="16"/>
  <c r="V300" i="16" s="1"/>
  <c r="J310" i="16"/>
  <c r="V310" i="16" s="1"/>
  <c r="J322" i="16"/>
  <c r="V322" i="16" s="1"/>
  <c r="J332" i="16"/>
  <c r="V332" i="16" s="1"/>
  <c r="J342" i="16"/>
  <c r="V342" i="16" s="1"/>
  <c r="J354" i="16"/>
  <c r="V354" i="16" s="1"/>
  <c r="J364" i="16"/>
  <c r="V364" i="16" s="1"/>
  <c r="J374" i="16"/>
  <c r="V374" i="16" s="1"/>
  <c r="J385" i="16"/>
  <c r="V385" i="16" s="1"/>
  <c r="J394" i="16"/>
  <c r="V394" i="16" s="1"/>
  <c r="J402" i="16"/>
  <c r="V402" i="16" s="1"/>
  <c r="J410" i="16"/>
  <c r="V410" i="16" s="1"/>
  <c r="J418" i="16"/>
  <c r="V418" i="16" s="1"/>
  <c r="J426" i="16"/>
  <c r="V426" i="16" s="1"/>
  <c r="J434" i="16"/>
  <c r="V434" i="16" s="1"/>
  <c r="J442" i="16"/>
  <c r="V442" i="16" s="1"/>
  <c r="J450" i="16"/>
  <c r="V450" i="16" s="1"/>
  <c r="J458" i="16"/>
  <c r="V458" i="16" s="1"/>
  <c r="J85" i="16"/>
  <c r="V85" i="16" s="1"/>
  <c r="J99" i="16"/>
  <c r="V99" i="16" s="1"/>
  <c r="J110" i="16"/>
  <c r="V110" i="16" s="1"/>
  <c r="J123" i="16"/>
  <c r="V123" i="16" s="1"/>
  <c r="J134" i="16"/>
  <c r="V134" i="16" s="1"/>
  <c r="J147" i="16"/>
  <c r="V147" i="16" s="1"/>
  <c r="J158" i="16"/>
  <c r="V158" i="16" s="1"/>
  <c r="J171" i="16"/>
  <c r="V171" i="16" s="1"/>
  <c r="J185" i="16"/>
  <c r="V185" i="16" s="1"/>
  <c r="J196" i="16"/>
  <c r="V196" i="16" s="1"/>
  <c r="J209" i="16"/>
  <c r="V209" i="16" s="1"/>
  <c r="J220" i="16"/>
  <c r="V220" i="16" s="1"/>
  <c r="J233" i="16"/>
  <c r="V233" i="16" s="1"/>
  <c r="J244" i="16"/>
  <c r="V244" i="16" s="1"/>
  <c r="J257" i="16"/>
  <c r="V257" i="16" s="1"/>
  <c r="J269" i="16"/>
  <c r="V269" i="16" s="1"/>
  <c r="J282" i="16"/>
  <c r="V282" i="16" s="1"/>
  <c r="J293" i="16"/>
  <c r="V293" i="16" s="1"/>
  <c r="J306" i="16"/>
  <c r="V306" i="16" s="1"/>
  <c r="J317" i="16"/>
  <c r="V317" i="16" s="1"/>
  <c r="J330" i="16"/>
  <c r="V330" i="16" s="1"/>
  <c r="J341" i="16"/>
  <c r="V341" i="16" s="1"/>
  <c r="J355" i="16"/>
  <c r="V355" i="16" s="1"/>
  <c r="J366" i="16"/>
  <c r="V366" i="16" s="1"/>
  <c r="J379" i="16"/>
  <c r="V379" i="16" s="1"/>
  <c r="J389" i="16"/>
  <c r="V389" i="16" s="1"/>
  <c r="J399" i="16"/>
  <c r="V399" i="16" s="1"/>
  <c r="J408" i="16"/>
  <c r="V408" i="16" s="1"/>
  <c r="J417" i="16"/>
  <c r="V417" i="16" s="1"/>
  <c r="J427" i="16"/>
  <c r="V427" i="16" s="1"/>
  <c r="J436" i="16"/>
  <c r="V436" i="16" s="1"/>
  <c r="J445" i="16"/>
  <c r="V445" i="16" s="1"/>
  <c r="J454" i="16"/>
  <c r="V454" i="16" s="1"/>
  <c r="J463" i="16"/>
  <c r="V463" i="16" s="1"/>
  <c r="J471" i="16"/>
  <c r="V471" i="16" s="1"/>
  <c r="J479" i="16"/>
  <c r="V479" i="16" s="1"/>
  <c r="J487" i="16"/>
  <c r="V487" i="16" s="1"/>
  <c r="J495" i="16"/>
  <c r="V495" i="16" s="1"/>
  <c r="J503" i="16"/>
  <c r="V503" i="16" s="1"/>
  <c r="J511" i="16"/>
  <c r="V511" i="16" s="1"/>
  <c r="J519" i="16"/>
  <c r="V519" i="16" s="1"/>
  <c r="J527" i="16"/>
  <c r="V527" i="16" s="1"/>
  <c r="J535" i="16"/>
  <c r="V535" i="16" s="1"/>
  <c r="J543" i="16"/>
  <c r="V543" i="16" s="1"/>
  <c r="J551" i="16"/>
  <c r="V551" i="16" s="1"/>
  <c r="J559" i="16"/>
  <c r="V559" i="16" s="1"/>
  <c r="J567" i="16"/>
  <c r="V567" i="16" s="1"/>
  <c r="J575" i="16"/>
  <c r="V575" i="16" s="1"/>
  <c r="J583" i="16"/>
  <c r="V583" i="16" s="1"/>
  <c r="J591" i="16"/>
  <c r="V591" i="16" s="1"/>
  <c r="J599" i="16"/>
  <c r="V599" i="16" s="1"/>
  <c r="J607" i="16"/>
  <c r="V607" i="16" s="1"/>
  <c r="J615" i="16"/>
  <c r="V615" i="16" s="1"/>
  <c r="J623" i="16"/>
  <c r="V623" i="16" s="1"/>
  <c r="J631" i="16"/>
  <c r="V631" i="16" s="1"/>
  <c r="J639" i="16"/>
  <c r="V639" i="16" s="1"/>
  <c r="J647" i="16"/>
  <c r="V647" i="16" s="1"/>
  <c r="J655" i="16"/>
  <c r="V655" i="16" s="1"/>
  <c r="J663" i="16"/>
  <c r="V663" i="16" s="1"/>
  <c r="J671" i="16"/>
  <c r="V671" i="16" s="1"/>
  <c r="J679" i="16"/>
  <c r="V679" i="16" s="1"/>
  <c r="J687" i="16"/>
  <c r="V687" i="16" s="1"/>
  <c r="J695" i="16"/>
  <c r="V695" i="16" s="1"/>
  <c r="J703" i="16"/>
  <c r="V703" i="16" s="1"/>
  <c r="J711" i="16"/>
  <c r="V711" i="16" s="1"/>
  <c r="J719" i="16"/>
  <c r="V719" i="16" s="1"/>
  <c r="J727" i="16"/>
  <c r="V727" i="16" s="1"/>
  <c r="J735" i="16"/>
  <c r="V735" i="16" s="1"/>
  <c r="J743" i="16"/>
  <c r="V743" i="16" s="1"/>
  <c r="J751" i="16"/>
  <c r="V751" i="16" s="1"/>
  <c r="J759" i="16"/>
  <c r="V759" i="16" s="1"/>
  <c r="J767" i="16"/>
  <c r="V767" i="16" s="1"/>
  <c r="J775" i="16"/>
  <c r="V775" i="16" s="1"/>
  <c r="J783" i="16"/>
  <c r="V783" i="16" s="1"/>
  <c r="J791" i="16"/>
  <c r="V791" i="16" s="1"/>
  <c r="J799" i="16"/>
  <c r="V799" i="16" s="1"/>
  <c r="J807" i="16"/>
  <c r="V807" i="16" s="1"/>
  <c r="J815" i="16"/>
  <c r="V815" i="16" s="1"/>
  <c r="J823" i="16"/>
  <c r="V823" i="16" s="1"/>
  <c r="J831" i="16"/>
  <c r="V831" i="16" s="1"/>
  <c r="J839" i="16"/>
  <c r="V839" i="16" s="1"/>
  <c r="J847" i="16"/>
  <c r="V847" i="16" s="1"/>
  <c r="J855" i="16"/>
  <c r="V855" i="16" s="1"/>
  <c r="J863" i="16"/>
  <c r="V863" i="16" s="1"/>
  <c r="J871" i="16"/>
  <c r="V871" i="16" s="1"/>
  <c r="J879" i="16"/>
  <c r="V879" i="16" s="1"/>
  <c r="J887" i="16"/>
  <c r="V887" i="16" s="1"/>
  <c r="J895" i="16"/>
  <c r="V895" i="16" s="1"/>
  <c r="J903" i="16"/>
  <c r="V903" i="16" s="1"/>
  <c r="J911" i="16"/>
  <c r="V911" i="16" s="1"/>
  <c r="J919" i="16"/>
  <c r="V919" i="16" s="1"/>
  <c r="J927" i="16"/>
  <c r="V927" i="16" s="1"/>
  <c r="J935" i="16"/>
  <c r="V935" i="16" s="1"/>
  <c r="J943" i="16"/>
  <c r="V943" i="16" s="1"/>
  <c r="J951" i="16"/>
  <c r="V951" i="16" s="1"/>
  <c r="J959" i="16"/>
  <c r="V959" i="16" s="1"/>
  <c r="J967" i="16"/>
  <c r="V967" i="16" s="1"/>
  <c r="J975" i="16"/>
  <c r="V975" i="16" s="1"/>
  <c r="J983" i="16"/>
  <c r="V983" i="16" s="1"/>
  <c r="J991" i="16"/>
  <c r="V991" i="16" s="1"/>
  <c r="J999" i="16"/>
  <c r="V999" i="16" s="1"/>
  <c r="J1007" i="16"/>
  <c r="V1007" i="16" s="1"/>
  <c r="J1015" i="16"/>
  <c r="V1015" i="16" s="1"/>
  <c r="J1023" i="16"/>
  <c r="V1023" i="16" s="1"/>
  <c r="J1031" i="16"/>
  <c r="V1031" i="16" s="1"/>
  <c r="J1039" i="16"/>
  <c r="V1039" i="16" s="1"/>
  <c r="J1047" i="16"/>
  <c r="V1047" i="16" s="1"/>
  <c r="J1055" i="16"/>
  <c r="V1055" i="16" s="1"/>
  <c r="J1063" i="16"/>
  <c r="V1063" i="16" s="1"/>
  <c r="J1071" i="16"/>
  <c r="V1071" i="16" s="1"/>
  <c r="J390" i="16"/>
  <c r="V390" i="16" s="1"/>
  <c r="J528" i="16"/>
  <c r="V528" i="16" s="1"/>
  <c r="J536" i="16"/>
  <c r="V536" i="16" s="1"/>
  <c r="J544" i="16"/>
  <c r="V544" i="16" s="1"/>
  <c r="J552" i="16"/>
  <c r="V552" i="16" s="1"/>
  <c r="J568" i="16"/>
  <c r="V568" i="16" s="1"/>
  <c r="J576" i="16"/>
  <c r="V576" i="16" s="1"/>
  <c r="J584" i="16"/>
  <c r="V584" i="16" s="1"/>
  <c r="J592" i="16"/>
  <c r="V592" i="16" s="1"/>
  <c r="J600" i="16"/>
  <c r="V600" i="16" s="1"/>
  <c r="J608" i="16"/>
  <c r="V608" i="16" s="1"/>
  <c r="J616" i="16"/>
  <c r="V616" i="16" s="1"/>
  <c r="J624" i="16"/>
  <c r="V624" i="16" s="1"/>
  <c r="J632" i="16"/>
  <c r="V632" i="16" s="1"/>
  <c r="J640" i="16"/>
  <c r="V640" i="16" s="1"/>
  <c r="J648" i="16"/>
  <c r="V648" i="16" s="1"/>
  <c r="J656" i="16"/>
  <c r="V656" i="16" s="1"/>
  <c r="J664" i="16"/>
  <c r="V664" i="16" s="1"/>
  <c r="J672" i="16"/>
  <c r="V672" i="16" s="1"/>
  <c r="J680" i="16"/>
  <c r="V680" i="16" s="1"/>
  <c r="J688" i="16"/>
  <c r="V688" i="16" s="1"/>
  <c r="J696" i="16"/>
  <c r="V696" i="16" s="1"/>
  <c r="J704" i="16"/>
  <c r="V704" i="16" s="1"/>
  <c r="J712" i="16"/>
  <c r="V712" i="16" s="1"/>
  <c r="J720" i="16"/>
  <c r="V720" i="16" s="1"/>
  <c r="J728" i="16"/>
  <c r="V728" i="16" s="1"/>
  <c r="J736" i="16"/>
  <c r="V736" i="16" s="1"/>
  <c r="J744" i="16"/>
  <c r="V744" i="16" s="1"/>
  <c r="J752" i="16"/>
  <c r="V752" i="16" s="1"/>
  <c r="J760" i="16"/>
  <c r="V760" i="16" s="1"/>
  <c r="J768" i="16"/>
  <c r="V768" i="16" s="1"/>
  <c r="J776" i="16"/>
  <c r="V776" i="16" s="1"/>
  <c r="J792" i="16"/>
  <c r="V792" i="16" s="1"/>
  <c r="J800" i="16"/>
  <c r="V800" i="16" s="1"/>
  <c r="J808" i="16"/>
  <c r="V808" i="16" s="1"/>
  <c r="J816" i="16"/>
  <c r="V816" i="16" s="1"/>
  <c r="J824" i="16"/>
  <c r="V824" i="16" s="1"/>
  <c r="J832" i="16"/>
  <c r="V832" i="16" s="1"/>
  <c r="J840" i="16"/>
  <c r="V840" i="16" s="1"/>
  <c r="J848" i="16"/>
  <c r="V848" i="16" s="1"/>
  <c r="J856" i="16"/>
  <c r="V856" i="16" s="1"/>
  <c r="J864" i="16"/>
  <c r="V864" i="16" s="1"/>
  <c r="J872" i="16"/>
  <c r="V872" i="16" s="1"/>
  <c r="J880" i="16"/>
  <c r="V880" i="16" s="1"/>
  <c r="J888" i="16"/>
  <c r="V888" i="16" s="1"/>
  <c r="J896" i="16"/>
  <c r="V896" i="16" s="1"/>
  <c r="J89" i="16"/>
  <c r="V89" i="16" s="1"/>
  <c r="J100" i="16"/>
  <c r="V100" i="16" s="1"/>
  <c r="J113" i="16"/>
  <c r="V113" i="16" s="1"/>
  <c r="J124" i="16"/>
  <c r="V124" i="16" s="1"/>
  <c r="J137" i="16"/>
  <c r="V137" i="16" s="1"/>
  <c r="J148" i="16"/>
  <c r="V148" i="16" s="1"/>
  <c r="J161" i="16"/>
  <c r="V161" i="16" s="1"/>
  <c r="J173" i="16"/>
  <c r="V173" i="16" s="1"/>
  <c r="J186" i="16"/>
  <c r="V186" i="16" s="1"/>
  <c r="J197" i="16"/>
  <c r="V197" i="16" s="1"/>
  <c r="J210" i="16"/>
  <c r="V210" i="16" s="1"/>
  <c r="J221" i="16"/>
  <c r="V221" i="16" s="1"/>
  <c r="J234" i="16"/>
  <c r="V234" i="16" s="1"/>
  <c r="J245" i="16"/>
  <c r="V245" i="16" s="1"/>
  <c r="J259" i="16"/>
  <c r="V259" i="16" s="1"/>
  <c r="J270" i="16"/>
  <c r="V270" i="16" s="1"/>
  <c r="J283" i="16"/>
  <c r="V283" i="16" s="1"/>
  <c r="J294" i="16"/>
  <c r="V294" i="16" s="1"/>
  <c r="J307" i="16"/>
  <c r="V307" i="16" s="1"/>
  <c r="J318" i="16"/>
  <c r="V318" i="16" s="1"/>
  <c r="J331" i="16"/>
  <c r="V331" i="16" s="1"/>
  <c r="J345" i="16"/>
  <c r="V345" i="16" s="1"/>
  <c r="J356" i="16"/>
  <c r="V356" i="16" s="1"/>
  <c r="J369" i="16"/>
  <c r="V369" i="16" s="1"/>
  <c r="J380" i="16"/>
  <c r="V380" i="16" s="1"/>
  <c r="J400" i="16"/>
  <c r="V400" i="16" s="1"/>
  <c r="J409" i="16"/>
  <c r="V409" i="16" s="1"/>
  <c r="J419" i="16"/>
  <c r="V419" i="16" s="1"/>
  <c r="J428" i="16"/>
  <c r="V428" i="16" s="1"/>
  <c r="J437" i="16"/>
  <c r="V437" i="16" s="1"/>
  <c r="J446" i="16"/>
  <c r="V446" i="16" s="1"/>
  <c r="J455" i="16"/>
  <c r="V455" i="16" s="1"/>
  <c r="J464" i="16"/>
  <c r="V464" i="16" s="1"/>
  <c r="J472" i="16"/>
  <c r="V472" i="16" s="1"/>
  <c r="J480" i="16"/>
  <c r="V480" i="16" s="1"/>
  <c r="J488" i="16"/>
  <c r="V488" i="16" s="1"/>
  <c r="J496" i="16"/>
  <c r="V496" i="16" s="1"/>
  <c r="J504" i="16"/>
  <c r="V504" i="16" s="1"/>
  <c r="J512" i="16"/>
  <c r="V512" i="16" s="1"/>
  <c r="J520" i="16"/>
  <c r="V520" i="16" s="1"/>
  <c r="J560" i="16"/>
  <c r="V560" i="16" s="1"/>
  <c r="J91" i="16"/>
  <c r="V91" i="16" s="1"/>
  <c r="J102" i="16"/>
  <c r="V102" i="16" s="1"/>
  <c r="J115" i="16"/>
  <c r="V115" i="16" s="1"/>
  <c r="J126" i="16"/>
  <c r="V126" i="16" s="1"/>
  <c r="J139" i="16"/>
  <c r="V139" i="16" s="1"/>
  <c r="J153" i="16"/>
  <c r="V153" i="16" s="1"/>
  <c r="J164" i="16"/>
  <c r="V164" i="16" s="1"/>
  <c r="J177" i="16"/>
  <c r="V177" i="16" s="1"/>
  <c r="J188" i="16"/>
  <c r="V188" i="16" s="1"/>
  <c r="J201" i="16"/>
  <c r="V201" i="16" s="1"/>
  <c r="J212" i="16"/>
  <c r="V212" i="16" s="1"/>
  <c r="J225" i="16"/>
  <c r="V225" i="16" s="1"/>
  <c r="J237" i="16"/>
  <c r="V237" i="16" s="1"/>
  <c r="J250" i="16"/>
  <c r="V250" i="16" s="1"/>
  <c r="J261" i="16"/>
  <c r="V261" i="16" s="1"/>
  <c r="J274" i="16"/>
  <c r="V274" i="16" s="1"/>
  <c r="J285" i="16"/>
  <c r="V285" i="16" s="1"/>
  <c r="J298" i="16"/>
  <c r="V298" i="16" s="1"/>
  <c r="J309" i="16"/>
  <c r="V309" i="16" s="1"/>
  <c r="J323" i="16"/>
  <c r="V323" i="16" s="1"/>
  <c r="J334" i="16"/>
  <c r="V334" i="16" s="1"/>
  <c r="J347" i="16"/>
  <c r="V347" i="16" s="1"/>
  <c r="J358" i="16"/>
  <c r="V358" i="16" s="1"/>
  <c r="J371" i="16"/>
  <c r="V371" i="16" s="1"/>
  <c r="J382" i="16"/>
  <c r="V382" i="16" s="1"/>
  <c r="J393" i="16"/>
  <c r="V393" i="16" s="1"/>
  <c r="J403" i="16"/>
  <c r="V403" i="16" s="1"/>
  <c r="J412" i="16"/>
  <c r="V412" i="16" s="1"/>
  <c r="J421" i="16"/>
  <c r="V421" i="16" s="1"/>
  <c r="J430" i="16"/>
  <c r="V430" i="16" s="1"/>
  <c r="J439" i="16"/>
  <c r="V439" i="16" s="1"/>
  <c r="J448" i="16"/>
  <c r="V448" i="16" s="1"/>
  <c r="J457" i="16"/>
  <c r="V457" i="16" s="1"/>
  <c r="J466" i="16"/>
  <c r="V466" i="16" s="1"/>
  <c r="J474" i="16"/>
  <c r="V474" i="16" s="1"/>
  <c r="J482" i="16"/>
  <c r="V482" i="16" s="1"/>
  <c r="J490" i="16"/>
  <c r="V490" i="16" s="1"/>
  <c r="J498" i="16"/>
  <c r="V498" i="16" s="1"/>
  <c r="J506" i="16"/>
  <c r="V506" i="16" s="1"/>
  <c r="J514" i="16"/>
  <c r="V514" i="16" s="1"/>
  <c r="J522" i="16"/>
  <c r="V522" i="16" s="1"/>
  <c r="J530" i="16"/>
  <c r="V530" i="16" s="1"/>
  <c r="J538" i="16"/>
  <c r="V538" i="16" s="1"/>
  <c r="J546" i="16"/>
  <c r="V546" i="16" s="1"/>
  <c r="J554" i="16"/>
  <c r="V554" i="16" s="1"/>
  <c r="J562" i="16"/>
  <c r="V562" i="16" s="1"/>
  <c r="J570" i="16"/>
  <c r="V570" i="16" s="1"/>
  <c r="J578" i="16"/>
  <c r="V578" i="16" s="1"/>
  <c r="J586" i="16"/>
  <c r="V586" i="16" s="1"/>
  <c r="J594" i="16"/>
  <c r="V594" i="16" s="1"/>
  <c r="J602" i="16"/>
  <c r="V602" i="16" s="1"/>
  <c r="J610" i="16"/>
  <c r="V610" i="16" s="1"/>
  <c r="J618" i="16"/>
  <c r="V618" i="16" s="1"/>
  <c r="J626" i="16"/>
  <c r="V626" i="16" s="1"/>
  <c r="J634" i="16"/>
  <c r="V634" i="16" s="1"/>
  <c r="J642" i="16"/>
  <c r="V642" i="16" s="1"/>
  <c r="J650" i="16"/>
  <c r="V650" i="16" s="1"/>
  <c r="J658" i="16"/>
  <c r="V658" i="16" s="1"/>
  <c r="J666" i="16"/>
  <c r="V666" i="16" s="1"/>
  <c r="J674" i="16"/>
  <c r="V674" i="16" s="1"/>
  <c r="J682" i="16"/>
  <c r="V682" i="16" s="1"/>
  <c r="J690" i="16"/>
  <c r="V690" i="16" s="1"/>
  <c r="J698" i="16"/>
  <c r="V698" i="16" s="1"/>
  <c r="J706" i="16"/>
  <c r="V706" i="16" s="1"/>
  <c r="J714" i="16"/>
  <c r="V714" i="16" s="1"/>
  <c r="J722" i="16"/>
  <c r="V722" i="16" s="1"/>
  <c r="J730" i="16"/>
  <c r="V730" i="16" s="1"/>
  <c r="J738" i="16"/>
  <c r="V738" i="16" s="1"/>
  <c r="J746" i="16"/>
  <c r="V746" i="16" s="1"/>
  <c r="J754" i="16"/>
  <c r="V754" i="16" s="1"/>
  <c r="J762" i="16"/>
  <c r="V762" i="16" s="1"/>
  <c r="J770" i="16"/>
  <c r="V770" i="16" s="1"/>
  <c r="J778" i="16"/>
  <c r="V778" i="16" s="1"/>
  <c r="J786" i="16"/>
  <c r="V786" i="16" s="1"/>
  <c r="J794" i="16"/>
  <c r="V794" i="16" s="1"/>
  <c r="J802" i="16"/>
  <c r="V802" i="16" s="1"/>
  <c r="J810" i="16"/>
  <c r="V810" i="16" s="1"/>
  <c r="J818" i="16"/>
  <c r="V818" i="16" s="1"/>
  <c r="J826" i="16"/>
  <c r="V826" i="16" s="1"/>
  <c r="J834" i="16"/>
  <c r="V834" i="16" s="1"/>
  <c r="J842" i="16"/>
  <c r="V842" i="16" s="1"/>
  <c r="J850" i="16"/>
  <c r="V850" i="16" s="1"/>
  <c r="J858" i="16"/>
  <c r="V858" i="16" s="1"/>
  <c r="J866" i="16"/>
  <c r="V866" i="16" s="1"/>
  <c r="J874" i="16"/>
  <c r="V874" i="16" s="1"/>
  <c r="J882" i="16"/>
  <c r="V882" i="16" s="1"/>
  <c r="J890" i="16"/>
  <c r="V890" i="16" s="1"/>
  <c r="J898" i="16"/>
  <c r="V898" i="16" s="1"/>
  <c r="J906" i="16"/>
  <c r="V906" i="16" s="1"/>
  <c r="J914" i="16"/>
  <c r="V914" i="16" s="1"/>
  <c r="J922" i="16"/>
  <c r="V922" i="16" s="1"/>
  <c r="J930" i="16"/>
  <c r="V930" i="16" s="1"/>
  <c r="J938" i="16"/>
  <c r="V938" i="16" s="1"/>
  <c r="J946" i="16"/>
  <c r="V946" i="16" s="1"/>
  <c r="J954" i="16"/>
  <c r="V954" i="16" s="1"/>
  <c r="J962" i="16"/>
  <c r="V962" i="16" s="1"/>
  <c r="J970" i="16"/>
  <c r="V970" i="16" s="1"/>
  <c r="J978" i="16"/>
  <c r="V978" i="16" s="1"/>
  <c r="J986" i="16"/>
  <c r="V986" i="16" s="1"/>
  <c r="J994" i="16"/>
  <c r="V994" i="16" s="1"/>
  <c r="J1002" i="16"/>
  <c r="V1002" i="16" s="1"/>
  <c r="J1010" i="16"/>
  <c r="V1010" i="16" s="1"/>
  <c r="J1018" i="16"/>
  <c r="V1018" i="16" s="1"/>
  <c r="J1026" i="16"/>
  <c r="V1026" i="16" s="1"/>
  <c r="J1034" i="16"/>
  <c r="V1034" i="16" s="1"/>
  <c r="J1042" i="16"/>
  <c r="V1042" i="16" s="1"/>
  <c r="J1050" i="16"/>
  <c r="V1050" i="16" s="1"/>
  <c r="J1058" i="16"/>
  <c r="V1058" i="16" s="1"/>
  <c r="J1066" i="16"/>
  <c r="V1066" i="16" s="1"/>
  <c r="J1074" i="16"/>
  <c r="V1074" i="16" s="1"/>
  <c r="J94" i="16"/>
  <c r="V94" i="16" s="1"/>
  <c r="J116" i="16"/>
  <c r="V116" i="16" s="1"/>
  <c r="J133" i="16"/>
  <c r="V133" i="16" s="1"/>
  <c r="J155" i="16"/>
  <c r="V155" i="16" s="1"/>
  <c r="J174" i="16"/>
  <c r="V174" i="16" s="1"/>
  <c r="J193" i="16"/>
  <c r="V193" i="16" s="1"/>
  <c r="J213" i="16"/>
  <c r="V213" i="16" s="1"/>
  <c r="J230" i="16"/>
  <c r="V230" i="16" s="1"/>
  <c r="J252" i="16"/>
  <c r="V252" i="16" s="1"/>
  <c r="J273" i="16"/>
  <c r="V273" i="16" s="1"/>
  <c r="J291" i="16"/>
  <c r="V291" i="16" s="1"/>
  <c r="J81" i="16"/>
  <c r="V81" i="16" s="1"/>
  <c r="J97" i="16"/>
  <c r="V97" i="16" s="1"/>
  <c r="J117" i="16"/>
  <c r="V117" i="16" s="1"/>
  <c r="J138" i="16"/>
  <c r="V138" i="16" s="1"/>
  <c r="J156" i="16"/>
  <c r="V156" i="16" s="1"/>
  <c r="J178" i="16"/>
  <c r="V178" i="16" s="1"/>
  <c r="J195" i="16"/>
  <c r="V195" i="16" s="1"/>
  <c r="J217" i="16"/>
  <c r="V217" i="16" s="1"/>
  <c r="J235" i="16"/>
  <c r="V235" i="16" s="1"/>
  <c r="J253" i="16"/>
  <c r="V253" i="16" s="1"/>
  <c r="J275" i="16"/>
  <c r="V275" i="16" s="1"/>
  <c r="J292" i="16"/>
  <c r="V292" i="16" s="1"/>
  <c r="J314" i="16"/>
  <c r="V314" i="16" s="1"/>
  <c r="J333" i="16"/>
  <c r="V333" i="16" s="1"/>
  <c r="J350" i="16"/>
  <c r="V350" i="16" s="1"/>
  <c r="J372" i="16"/>
  <c r="V372" i="16" s="1"/>
  <c r="J388" i="16"/>
  <c r="V388" i="16" s="1"/>
  <c r="J405" i="16"/>
  <c r="V405" i="16" s="1"/>
  <c r="J420" i="16"/>
  <c r="V420" i="16" s="1"/>
  <c r="J433" i="16"/>
  <c r="V433" i="16" s="1"/>
  <c r="J449" i="16"/>
  <c r="V449" i="16" s="1"/>
  <c r="J462" i="16"/>
  <c r="V462" i="16" s="1"/>
  <c r="J476" i="16"/>
  <c r="V476" i="16" s="1"/>
  <c r="J489" i="16"/>
  <c r="V489" i="16" s="1"/>
  <c r="J501" i="16"/>
  <c r="V501" i="16" s="1"/>
  <c r="J515" i="16"/>
  <c r="V515" i="16" s="1"/>
  <c r="J526" i="16"/>
  <c r="V526" i="16" s="1"/>
  <c r="J540" i="16"/>
  <c r="V540" i="16" s="1"/>
  <c r="J553" i="16"/>
  <c r="V553" i="16" s="1"/>
  <c r="J565" i="16"/>
  <c r="V565" i="16" s="1"/>
  <c r="J579" i="16"/>
  <c r="V579" i="16" s="1"/>
  <c r="J590" i="16"/>
  <c r="V590" i="16" s="1"/>
  <c r="J604" i="16"/>
  <c r="V604" i="16" s="1"/>
  <c r="J617" i="16"/>
  <c r="V617" i="16" s="1"/>
  <c r="J629" i="16"/>
  <c r="V629" i="16" s="1"/>
  <c r="J643" i="16"/>
  <c r="V643" i="16" s="1"/>
  <c r="J654" i="16"/>
  <c r="V654" i="16" s="1"/>
  <c r="J668" i="16"/>
  <c r="V668" i="16" s="1"/>
  <c r="J681" i="16"/>
  <c r="V681" i="16" s="1"/>
  <c r="J693" i="16"/>
  <c r="V693" i="16" s="1"/>
  <c r="J707" i="16"/>
  <c r="V707" i="16" s="1"/>
  <c r="J718" i="16"/>
  <c r="V718" i="16" s="1"/>
  <c r="J732" i="16"/>
  <c r="V732" i="16" s="1"/>
  <c r="J745" i="16"/>
  <c r="V745" i="16" s="1"/>
  <c r="J757" i="16"/>
  <c r="V757" i="16" s="1"/>
  <c r="J82" i="16"/>
  <c r="V82" i="16" s="1"/>
  <c r="J101" i="16"/>
  <c r="V101" i="16" s="1"/>
  <c r="J121" i="16"/>
  <c r="V121" i="16" s="1"/>
  <c r="J141" i="16"/>
  <c r="V141" i="16" s="1"/>
  <c r="J157" i="16"/>
  <c r="V157" i="16" s="1"/>
  <c r="J179" i="16"/>
  <c r="V179" i="16" s="1"/>
  <c r="J198" i="16"/>
  <c r="V198" i="16" s="1"/>
  <c r="J218" i="16"/>
  <c r="V218" i="16" s="1"/>
  <c r="J238" i="16"/>
  <c r="V238" i="16" s="1"/>
  <c r="J254" i="16"/>
  <c r="V254" i="16" s="1"/>
  <c r="J276" i="16"/>
  <c r="V276" i="16" s="1"/>
  <c r="J297" i="16"/>
  <c r="V297" i="16" s="1"/>
  <c r="J315" i="16"/>
  <c r="V315" i="16" s="1"/>
  <c r="J337" i="16"/>
  <c r="V337" i="16" s="1"/>
  <c r="J353" i="16"/>
  <c r="V353" i="16" s="1"/>
  <c r="J373" i="16"/>
  <c r="V373" i="16" s="1"/>
  <c r="J392" i="16"/>
  <c r="V392" i="16" s="1"/>
  <c r="J406" i="16"/>
  <c r="V406" i="16" s="1"/>
  <c r="J422" i="16"/>
  <c r="V422" i="16" s="1"/>
  <c r="J435" i="16"/>
  <c r="V435" i="16" s="1"/>
  <c r="J451" i="16"/>
  <c r="V451" i="16" s="1"/>
  <c r="J465" i="16"/>
  <c r="V465" i="16" s="1"/>
  <c r="J477" i="16"/>
  <c r="V477" i="16" s="1"/>
  <c r="J491" i="16"/>
  <c r="V491" i="16" s="1"/>
  <c r="J502" i="16"/>
  <c r="V502" i="16" s="1"/>
  <c r="J516" i="16"/>
  <c r="V516" i="16" s="1"/>
  <c r="J529" i="16"/>
  <c r="V529" i="16" s="1"/>
  <c r="J541" i="16"/>
  <c r="V541" i="16" s="1"/>
  <c r="J555" i="16"/>
  <c r="V555" i="16" s="1"/>
  <c r="J566" i="16"/>
  <c r="V566" i="16" s="1"/>
  <c r="J580" i="16"/>
  <c r="V580" i="16" s="1"/>
  <c r="J593" i="16"/>
  <c r="V593" i="16" s="1"/>
  <c r="J605" i="16"/>
  <c r="V605" i="16" s="1"/>
  <c r="J619" i="16"/>
  <c r="V619" i="16" s="1"/>
  <c r="J630" i="16"/>
  <c r="V630" i="16" s="1"/>
  <c r="J644" i="16"/>
  <c r="V644" i="16" s="1"/>
  <c r="J657" i="16"/>
  <c r="V657" i="16" s="1"/>
  <c r="J669" i="16"/>
  <c r="V669" i="16" s="1"/>
  <c r="J683" i="16"/>
  <c r="V683" i="16" s="1"/>
  <c r="J694" i="16"/>
  <c r="V694" i="16" s="1"/>
  <c r="J708" i="16"/>
  <c r="V708" i="16" s="1"/>
  <c r="J721" i="16"/>
  <c r="V721" i="16" s="1"/>
  <c r="J733" i="16"/>
  <c r="V733" i="16" s="1"/>
  <c r="J747" i="16"/>
  <c r="V747" i="16" s="1"/>
  <c r="J758" i="16"/>
  <c r="V758" i="16" s="1"/>
  <c r="J772" i="16"/>
  <c r="V772" i="16" s="1"/>
  <c r="J784" i="16"/>
  <c r="V784" i="16" s="1"/>
  <c r="J796" i="16"/>
  <c r="V796" i="16" s="1"/>
  <c r="J809" i="16"/>
  <c r="V809" i="16" s="1"/>
  <c r="J821" i="16"/>
  <c r="V821" i="16" s="1"/>
  <c r="J835" i="16"/>
  <c r="V835" i="16" s="1"/>
  <c r="J846" i="16"/>
  <c r="V846" i="16" s="1"/>
  <c r="J860" i="16"/>
  <c r="V860" i="16" s="1"/>
  <c r="J873" i="16"/>
  <c r="V873" i="16" s="1"/>
  <c r="J885" i="16"/>
  <c r="V885" i="16" s="1"/>
  <c r="J899" i="16"/>
  <c r="V899" i="16" s="1"/>
  <c r="J909" i="16"/>
  <c r="V909" i="16" s="1"/>
  <c r="J920" i="16"/>
  <c r="V920" i="16" s="1"/>
  <c r="J931" i="16"/>
  <c r="V931" i="16" s="1"/>
  <c r="J941" i="16"/>
  <c r="V941" i="16" s="1"/>
  <c r="J952" i="16"/>
  <c r="V952" i="16" s="1"/>
  <c r="J963" i="16"/>
  <c r="V963" i="16" s="1"/>
  <c r="J973" i="16"/>
  <c r="V973" i="16" s="1"/>
  <c r="J984" i="16"/>
  <c r="V984" i="16" s="1"/>
  <c r="J995" i="16"/>
  <c r="V995" i="16" s="1"/>
  <c r="J1005" i="16"/>
  <c r="V1005" i="16" s="1"/>
  <c r="J1016" i="16"/>
  <c r="V1016" i="16" s="1"/>
  <c r="J1027" i="16"/>
  <c r="V1027" i="16" s="1"/>
  <c r="J1037" i="16"/>
  <c r="V1037" i="16" s="1"/>
  <c r="J1048" i="16"/>
  <c r="V1048" i="16" s="1"/>
  <c r="J1059" i="16"/>
  <c r="V1059" i="16" s="1"/>
  <c r="J1069" i="16"/>
  <c r="V1069" i="16" s="1"/>
  <c r="J79" i="16"/>
  <c r="V79" i="16" s="1"/>
  <c r="J438" i="16"/>
  <c r="V438" i="16" s="1"/>
  <c r="J659" i="16"/>
  <c r="V659" i="16" s="1"/>
  <c r="J697" i="16"/>
  <c r="V697" i="16" s="1"/>
  <c r="J709" i="16"/>
  <c r="V709" i="16" s="1"/>
  <c r="J734" i="16"/>
  <c r="V734" i="16" s="1"/>
  <c r="J748" i="16"/>
  <c r="V748" i="16" s="1"/>
  <c r="J773" i="16"/>
  <c r="V773" i="16" s="1"/>
  <c r="J785" i="16"/>
  <c r="V785" i="16" s="1"/>
  <c r="J797" i="16"/>
  <c r="V797" i="16" s="1"/>
  <c r="J822" i="16"/>
  <c r="V822" i="16" s="1"/>
  <c r="J836" i="16"/>
  <c r="V836" i="16" s="1"/>
  <c r="J849" i="16"/>
  <c r="V849" i="16" s="1"/>
  <c r="J861" i="16"/>
  <c r="V861" i="16" s="1"/>
  <c r="J875" i="16"/>
  <c r="V875" i="16" s="1"/>
  <c r="J886" i="16"/>
  <c r="V886" i="16" s="1"/>
  <c r="J910" i="16"/>
  <c r="V910" i="16" s="1"/>
  <c r="J921" i="16"/>
  <c r="V921" i="16" s="1"/>
  <c r="J932" i="16"/>
  <c r="V932" i="16" s="1"/>
  <c r="J942" i="16"/>
  <c r="V942" i="16" s="1"/>
  <c r="J953" i="16"/>
  <c r="V953" i="16" s="1"/>
  <c r="J964" i="16"/>
  <c r="V964" i="16" s="1"/>
  <c r="J974" i="16"/>
  <c r="V974" i="16" s="1"/>
  <c r="J985" i="16"/>
  <c r="V985" i="16" s="1"/>
  <c r="J996" i="16"/>
  <c r="V996" i="16" s="1"/>
  <c r="J1006" i="16"/>
  <c r="V1006" i="16" s="1"/>
  <c r="J1028" i="16"/>
  <c r="V1028" i="16" s="1"/>
  <c r="J1038" i="16"/>
  <c r="V1038" i="16" s="1"/>
  <c r="J1049" i="16"/>
  <c r="V1049" i="16" s="1"/>
  <c r="J1060" i="16"/>
  <c r="V1060" i="16" s="1"/>
  <c r="J1070" i="16"/>
  <c r="V1070" i="16" s="1"/>
  <c r="J83" i="16"/>
  <c r="V83" i="16" s="1"/>
  <c r="J105" i="16"/>
  <c r="V105" i="16" s="1"/>
  <c r="J122" i="16"/>
  <c r="V122" i="16" s="1"/>
  <c r="J142" i="16"/>
  <c r="V142" i="16" s="1"/>
  <c r="J163" i="16"/>
  <c r="V163" i="16" s="1"/>
  <c r="J180" i="16"/>
  <c r="V180" i="16" s="1"/>
  <c r="J202" i="16"/>
  <c r="V202" i="16" s="1"/>
  <c r="J219" i="16"/>
  <c r="V219" i="16" s="1"/>
  <c r="J241" i="16"/>
  <c r="V241" i="16" s="1"/>
  <c r="J260" i="16"/>
  <c r="V260" i="16" s="1"/>
  <c r="J277" i="16"/>
  <c r="V277" i="16" s="1"/>
  <c r="J299" i="16"/>
  <c r="V299" i="16" s="1"/>
  <c r="J316" i="16"/>
  <c r="V316" i="16" s="1"/>
  <c r="J338" i="16"/>
  <c r="V338" i="16" s="1"/>
  <c r="J357" i="16"/>
  <c r="V357" i="16" s="1"/>
  <c r="J377" i="16"/>
  <c r="V377" i="16" s="1"/>
  <c r="J395" i="16"/>
  <c r="V395" i="16" s="1"/>
  <c r="J407" i="16"/>
  <c r="V407" i="16" s="1"/>
  <c r="J423" i="16"/>
  <c r="V423" i="16" s="1"/>
  <c r="J452" i="16"/>
  <c r="V452" i="16" s="1"/>
  <c r="J467" i="16"/>
  <c r="V467" i="16" s="1"/>
  <c r="J478" i="16"/>
  <c r="V478" i="16" s="1"/>
  <c r="J492" i="16"/>
  <c r="V492" i="16" s="1"/>
  <c r="J505" i="16"/>
  <c r="V505" i="16" s="1"/>
  <c r="J517" i="16"/>
  <c r="V517" i="16" s="1"/>
  <c r="J531" i="16"/>
  <c r="V531" i="16" s="1"/>
  <c r="J542" i="16"/>
  <c r="V542" i="16" s="1"/>
  <c r="J556" i="16"/>
  <c r="V556" i="16" s="1"/>
  <c r="J569" i="16"/>
  <c r="V569" i="16" s="1"/>
  <c r="J581" i="16"/>
  <c r="V581" i="16" s="1"/>
  <c r="J595" i="16"/>
  <c r="V595" i="16" s="1"/>
  <c r="J606" i="16"/>
  <c r="V606" i="16" s="1"/>
  <c r="J620" i="16"/>
  <c r="V620" i="16" s="1"/>
  <c r="J633" i="16"/>
  <c r="V633" i="16" s="1"/>
  <c r="J645" i="16"/>
  <c r="V645" i="16" s="1"/>
  <c r="J670" i="16"/>
  <c r="V670" i="16" s="1"/>
  <c r="J684" i="16"/>
  <c r="V684" i="16" s="1"/>
  <c r="J723" i="16"/>
  <c r="V723" i="16" s="1"/>
  <c r="J761" i="16"/>
  <c r="V761" i="16" s="1"/>
  <c r="J811" i="16"/>
  <c r="V811" i="16" s="1"/>
  <c r="J900" i="16"/>
  <c r="V900" i="16" s="1"/>
  <c r="J1017" i="16"/>
  <c r="V1017" i="16" s="1"/>
  <c r="J90" i="16"/>
  <c r="V90" i="16" s="1"/>
  <c r="J129" i="16"/>
  <c r="V129" i="16" s="1"/>
  <c r="J166" i="16"/>
  <c r="V166" i="16" s="1"/>
  <c r="J205" i="16"/>
  <c r="V205" i="16" s="1"/>
  <c r="J243" i="16"/>
  <c r="V243" i="16" s="1"/>
  <c r="J284" i="16"/>
  <c r="V284" i="16" s="1"/>
  <c r="J321" i="16"/>
  <c r="V321" i="16" s="1"/>
  <c r="J348" i="16"/>
  <c r="V348" i="16" s="1"/>
  <c r="J381" i="16"/>
  <c r="V381" i="16" s="1"/>
  <c r="J404" i="16"/>
  <c r="V404" i="16" s="1"/>
  <c r="J429" i="16"/>
  <c r="V429" i="16" s="1"/>
  <c r="J453" i="16"/>
  <c r="V453" i="16" s="1"/>
  <c r="J473" i="16"/>
  <c r="V473" i="16" s="1"/>
  <c r="J494" i="16"/>
  <c r="V494" i="16" s="1"/>
  <c r="J513" i="16"/>
  <c r="V513" i="16" s="1"/>
  <c r="J534" i="16"/>
  <c r="V534" i="16" s="1"/>
  <c r="J557" i="16"/>
  <c r="V557" i="16" s="1"/>
  <c r="J574" i="16"/>
  <c r="V574" i="16" s="1"/>
  <c r="J597" i="16"/>
  <c r="V597" i="16" s="1"/>
  <c r="J614" i="16"/>
  <c r="V614" i="16" s="1"/>
  <c r="J637" i="16"/>
  <c r="V637" i="16" s="1"/>
  <c r="J660" i="16"/>
  <c r="V660" i="16" s="1"/>
  <c r="J677" i="16"/>
  <c r="V677" i="16" s="1"/>
  <c r="J700" i="16"/>
  <c r="V700" i="16" s="1"/>
  <c r="J717" i="16"/>
  <c r="V717" i="16" s="1"/>
  <c r="J740" i="16"/>
  <c r="V740" i="16" s="1"/>
  <c r="J763" i="16"/>
  <c r="V763" i="16" s="1"/>
  <c r="J779" i="16"/>
  <c r="V779" i="16" s="1"/>
  <c r="J793" i="16"/>
  <c r="V793" i="16" s="1"/>
  <c r="J812" i="16"/>
  <c r="V812" i="16" s="1"/>
  <c r="J828" i="16"/>
  <c r="V828" i="16" s="1"/>
  <c r="J844" i="16"/>
  <c r="V844" i="16" s="1"/>
  <c r="J862" i="16"/>
  <c r="V862" i="16" s="1"/>
  <c r="J878" i="16"/>
  <c r="V878" i="16" s="1"/>
  <c r="J894" i="16"/>
  <c r="V894" i="16" s="1"/>
  <c r="J912" i="16"/>
  <c r="V912" i="16" s="1"/>
  <c r="J925" i="16"/>
  <c r="V925" i="16" s="1"/>
  <c r="J939" i="16"/>
  <c r="V939" i="16" s="1"/>
  <c r="J955" i="16"/>
  <c r="V955" i="16" s="1"/>
  <c r="J968" i="16"/>
  <c r="V968" i="16" s="1"/>
  <c r="J981" i="16"/>
  <c r="V981" i="16" s="1"/>
  <c r="J997" i="16"/>
  <c r="V997" i="16" s="1"/>
  <c r="J1011" i="16"/>
  <c r="V1011" i="16" s="1"/>
  <c r="J1024" i="16"/>
  <c r="V1024" i="16" s="1"/>
  <c r="J1040" i="16"/>
  <c r="V1040" i="16" s="1"/>
  <c r="J1053" i="16"/>
  <c r="V1053" i="16" s="1"/>
  <c r="J1067" i="16"/>
  <c r="V1067" i="16" s="1"/>
  <c r="J92" i="16"/>
  <c r="V92" i="16" s="1"/>
  <c r="J131" i="16"/>
  <c r="V131" i="16" s="1"/>
  <c r="J169" i="16"/>
  <c r="V169" i="16" s="1"/>
  <c r="J206" i="16"/>
  <c r="V206" i="16" s="1"/>
  <c r="J249" i="16"/>
  <c r="V249" i="16" s="1"/>
  <c r="J286" i="16"/>
  <c r="V286" i="16" s="1"/>
  <c r="J324" i="16"/>
  <c r="V324" i="16" s="1"/>
  <c r="J349" i="16"/>
  <c r="V349" i="16" s="1"/>
  <c r="J384" i="16"/>
  <c r="V384" i="16" s="1"/>
  <c r="J411" i="16"/>
  <c r="V411" i="16" s="1"/>
  <c r="J431" i="16"/>
  <c r="V431" i="16" s="1"/>
  <c r="J456" i="16"/>
  <c r="V456" i="16" s="1"/>
  <c r="J475" i="16"/>
  <c r="V475" i="16" s="1"/>
  <c r="J497" i="16"/>
  <c r="V497" i="16" s="1"/>
  <c r="J518" i="16"/>
  <c r="V518" i="16" s="1"/>
  <c r="J537" i="16"/>
  <c r="V537" i="16" s="1"/>
  <c r="J558" i="16"/>
  <c r="V558" i="16" s="1"/>
  <c r="J577" i="16"/>
  <c r="V577" i="16" s="1"/>
  <c r="J598" i="16"/>
  <c r="V598" i="16" s="1"/>
  <c r="J621" i="16"/>
  <c r="V621" i="16" s="1"/>
  <c r="J638" i="16"/>
  <c r="V638" i="16" s="1"/>
  <c r="J661" i="16"/>
  <c r="V661" i="16" s="1"/>
  <c r="J678" i="16"/>
  <c r="V678" i="16" s="1"/>
  <c r="J701" i="16"/>
  <c r="V701" i="16" s="1"/>
  <c r="J724" i="16"/>
  <c r="V724" i="16" s="1"/>
  <c r="J741" i="16"/>
  <c r="V741" i="16" s="1"/>
  <c r="J764" i="16"/>
  <c r="V764" i="16" s="1"/>
  <c r="J780" i="16"/>
  <c r="V780" i="16" s="1"/>
  <c r="J795" i="16"/>
  <c r="V795" i="16" s="1"/>
  <c r="J813" i="16"/>
  <c r="V813" i="16" s="1"/>
  <c r="J829" i="16"/>
  <c r="V829" i="16" s="1"/>
  <c r="J845" i="16"/>
  <c r="V845" i="16" s="1"/>
  <c r="J865" i="16"/>
  <c r="V865" i="16" s="1"/>
  <c r="J881" i="16"/>
  <c r="V881" i="16" s="1"/>
  <c r="J897" i="16"/>
  <c r="V897" i="16" s="1"/>
  <c r="J913" i="16"/>
  <c r="V913" i="16" s="1"/>
  <c r="J926" i="16"/>
  <c r="V926" i="16" s="1"/>
  <c r="J940" i="16"/>
  <c r="V940" i="16" s="1"/>
  <c r="J956" i="16"/>
  <c r="V956" i="16" s="1"/>
  <c r="J969" i="16"/>
  <c r="V969" i="16" s="1"/>
  <c r="J982" i="16"/>
  <c r="V982" i="16" s="1"/>
  <c r="J998" i="16"/>
  <c r="V998" i="16" s="1"/>
  <c r="J1012" i="16"/>
  <c r="V1012" i="16" s="1"/>
  <c r="J1025" i="16"/>
  <c r="V1025" i="16" s="1"/>
  <c r="J1041" i="16"/>
  <c r="V1041" i="16" s="1"/>
  <c r="J1054" i="16"/>
  <c r="V1054" i="16" s="1"/>
  <c r="J1068" i="16"/>
  <c r="V1068" i="16" s="1"/>
  <c r="J628" i="16"/>
  <c r="V628" i="16" s="1"/>
  <c r="J651" i="16"/>
  <c r="V651" i="16" s="1"/>
  <c r="J673" i="16"/>
  <c r="V673" i="16" s="1"/>
  <c r="J691" i="16"/>
  <c r="V691" i="16" s="1"/>
  <c r="J713" i="16"/>
  <c r="V713" i="16" s="1"/>
  <c r="J731" i="16"/>
  <c r="V731" i="16" s="1"/>
  <c r="J753" i="16"/>
  <c r="V753" i="16" s="1"/>
  <c r="J771" i="16"/>
  <c r="V771" i="16" s="1"/>
  <c r="J788" i="16"/>
  <c r="V788" i="16" s="1"/>
  <c r="J804" i="16"/>
  <c r="V804" i="16" s="1"/>
  <c r="J820" i="16"/>
  <c r="V820" i="16" s="1"/>
  <c r="J838" i="16"/>
  <c r="V838" i="16" s="1"/>
  <c r="J854" i="16"/>
  <c r="V854" i="16" s="1"/>
  <c r="J870" i="16"/>
  <c r="V870" i="16" s="1"/>
  <c r="J891" i="16"/>
  <c r="V891" i="16" s="1"/>
  <c r="J905" i="16"/>
  <c r="V905" i="16" s="1"/>
  <c r="J918" i="16"/>
  <c r="V918" i="16" s="1"/>
  <c r="J934" i="16"/>
  <c r="V934" i="16" s="1"/>
  <c r="J948" i="16"/>
  <c r="V948" i="16" s="1"/>
  <c r="J961" i="16"/>
  <c r="V961" i="16" s="1"/>
  <c r="J977" i="16"/>
  <c r="V977" i="16" s="1"/>
  <c r="J990" i="16"/>
  <c r="V990" i="16" s="1"/>
  <c r="J1004" i="16"/>
  <c r="V1004" i="16" s="1"/>
  <c r="J1020" i="16"/>
  <c r="V1020" i="16" s="1"/>
  <c r="J1033" i="16"/>
  <c r="V1033" i="16" s="1"/>
  <c r="J1046" i="16"/>
  <c r="V1046" i="16" s="1"/>
  <c r="J1062" i="16"/>
  <c r="V1062" i="16" s="1"/>
  <c r="J1076" i="16"/>
  <c r="V1076" i="16" s="1"/>
  <c r="J114" i="16"/>
  <c r="V114" i="16" s="1"/>
  <c r="J154" i="16"/>
  <c r="V154" i="16" s="1"/>
  <c r="J190" i="16"/>
  <c r="V190" i="16" s="1"/>
  <c r="J229" i="16"/>
  <c r="V229" i="16" s="1"/>
  <c r="J267" i="16"/>
  <c r="V267" i="16" s="1"/>
  <c r="J308" i="16"/>
  <c r="V308" i="16" s="1"/>
  <c r="J340" i="16"/>
  <c r="V340" i="16" s="1"/>
  <c r="J370" i="16"/>
  <c r="V370" i="16" s="1"/>
  <c r="J398" i="16"/>
  <c r="V398" i="16" s="1"/>
  <c r="J424" i="16"/>
  <c r="V424" i="16" s="1"/>
  <c r="J444" i="16"/>
  <c r="V444" i="16" s="1"/>
  <c r="J469" i="16"/>
  <c r="V469" i="16" s="1"/>
  <c r="J486" i="16"/>
  <c r="V486" i="16" s="1"/>
  <c r="J509" i="16"/>
  <c r="V509" i="16" s="1"/>
  <c r="J532" i="16"/>
  <c r="V532" i="16" s="1"/>
  <c r="J549" i="16"/>
  <c r="V549" i="16" s="1"/>
  <c r="J572" i="16"/>
  <c r="V572" i="16" s="1"/>
  <c r="J589" i="16"/>
  <c r="V589" i="16" s="1"/>
  <c r="J612" i="16"/>
  <c r="V612" i="16" s="1"/>
  <c r="J635" i="16"/>
  <c r="V635" i="16" s="1"/>
  <c r="J652" i="16"/>
  <c r="V652" i="16" s="1"/>
  <c r="J675" i="16"/>
  <c r="V675" i="16" s="1"/>
  <c r="J692" i="16"/>
  <c r="V692" i="16" s="1"/>
  <c r="J715" i="16"/>
  <c r="V715" i="16" s="1"/>
  <c r="J737" i="16"/>
  <c r="V737" i="16" s="1"/>
  <c r="J755" i="16"/>
  <c r="V755" i="16" s="1"/>
  <c r="J774" i="16"/>
  <c r="V774" i="16" s="1"/>
  <c r="J789" i="16"/>
  <c r="V789" i="16" s="1"/>
  <c r="J805" i="16"/>
  <c r="V805" i="16" s="1"/>
  <c r="J825" i="16"/>
  <c r="V825" i="16" s="1"/>
  <c r="J841" i="16"/>
  <c r="V841" i="16" s="1"/>
  <c r="J857" i="16"/>
  <c r="V857" i="16" s="1"/>
  <c r="J876" i="16"/>
  <c r="V876" i="16" s="1"/>
  <c r="J892" i="16"/>
  <c r="V892" i="16" s="1"/>
  <c r="J907" i="16"/>
  <c r="V907" i="16" s="1"/>
  <c r="J923" i="16"/>
  <c r="V923" i="16" s="1"/>
  <c r="J936" i="16"/>
  <c r="V936" i="16" s="1"/>
  <c r="J949" i="16"/>
  <c r="V949" i="16" s="1"/>
  <c r="J965" i="16"/>
  <c r="V965" i="16" s="1"/>
  <c r="J979" i="16"/>
  <c r="V979" i="16" s="1"/>
  <c r="J992" i="16"/>
  <c r="V992" i="16" s="1"/>
  <c r="J1008" i="16"/>
  <c r="V1008" i="16" s="1"/>
  <c r="J1021" i="16"/>
  <c r="V1021" i="16" s="1"/>
  <c r="J1035" i="16"/>
  <c r="V1035" i="16" s="1"/>
  <c r="J1051" i="16"/>
  <c r="V1051" i="16" s="1"/>
  <c r="J1064" i="16"/>
  <c r="V1064" i="16" s="1"/>
  <c r="J1077" i="16"/>
  <c r="V1077" i="16" s="1"/>
  <c r="J84" i="16"/>
  <c r="V84" i="16" s="1"/>
  <c r="J125" i="16"/>
  <c r="V125" i="16" s="1"/>
  <c r="J165" i="16"/>
  <c r="V165" i="16" s="1"/>
  <c r="J203" i="16"/>
  <c r="V203" i="16" s="1"/>
  <c r="J242" i="16"/>
  <c r="V242" i="16" s="1"/>
  <c r="J281" i="16"/>
  <c r="V281" i="16" s="1"/>
  <c r="J313" i="16"/>
  <c r="V313" i="16" s="1"/>
  <c r="J346" i="16"/>
  <c r="V346" i="16" s="1"/>
  <c r="J378" i="16"/>
  <c r="V378" i="16" s="1"/>
  <c r="J401" i="16"/>
  <c r="V401" i="16" s="1"/>
  <c r="J425" i="16"/>
  <c r="V425" i="16" s="1"/>
  <c r="J447" i="16"/>
  <c r="V447" i="16" s="1"/>
  <c r="J470" i="16"/>
  <c r="V470" i="16" s="1"/>
  <c r="J493" i="16"/>
  <c r="V493" i="16" s="1"/>
  <c r="J510" i="16"/>
  <c r="V510" i="16" s="1"/>
  <c r="J533" i="16"/>
  <c r="V533" i="16" s="1"/>
  <c r="J550" i="16"/>
  <c r="V550" i="16" s="1"/>
  <c r="J573" i="16"/>
  <c r="V573" i="16" s="1"/>
  <c r="J596" i="16"/>
  <c r="V596" i="16" s="1"/>
  <c r="J613" i="16"/>
  <c r="V613" i="16" s="1"/>
  <c r="J636" i="16"/>
  <c r="V636" i="16" s="1"/>
  <c r="J653" i="16"/>
  <c r="V653" i="16" s="1"/>
  <c r="J676" i="16"/>
  <c r="V676" i="16" s="1"/>
  <c r="J699" i="16"/>
  <c r="V699" i="16" s="1"/>
  <c r="J716" i="16"/>
  <c r="V716" i="16" s="1"/>
  <c r="J739" i="16"/>
  <c r="V739" i="16" s="1"/>
  <c r="J756" i="16"/>
  <c r="V756" i="16" s="1"/>
  <c r="J777" i="16"/>
  <c r="V777" i="16" s="1"/>
  <c r="J790" i="16"/>
  <c r="V790" i="16" s="1"/>
  <c r="J806" i="16"/>
  <c r="V806" i="16" s="1"/>
  <c r="J827" i="16"/>
  <c r="V827" i="16" s="1"/>
  <c r="J843" i="16"/>
  <c r="V843" i="16" s="1"/>
  <c r="J859" i="16"/>
  <c r="V859" i="16" s="1"/>
  <c r="J877" i="16"/>
  <c r="V877" i="16" s="1"/>
  <c r="J893" i="16"/>
  <c r="V893" i="16" s="1"/>
  <c r="J908" i="16"/>
  <c r="V908" i="16" s="1"/>
  <c r="J924" i="16"/>
  <c r="V924" i="16" s="1"/>
  <c r="J937" i="16"/>
  <c r="V937" i="16" s="1"/>
  <c r="J950" i="16"/>
  <c r="V950" i="16" s="1"/>
  <c r="J966" i="16"/>
  <c r="V966" i="16" s="1"/>
  <c r="J980" i="16"/>
  <c r="V980" i="16" s="1"/>
  <c r="J993" i="16"/>
  <c r="V993" i="16" s="1"/>
  <c r="J1009" i="16"/>
  <c r="V1009" i="16" s="1"/>
  <c r="J1022" i="16"/>
  <c r="V1022" i="16" s="1"/>
  <c r="J1036" i="16"/>
  <c r="V1036" i="16" s="1"/>
  <c r="J1052" i="16"/>
  <c r="V1052" i="16" s="1"/>
  <c r="J1065" i="16"/>
  <c r="V1065" i="16" s="1"/>
  <c r="J1078" i="16"/>
  <c r="V1078" i="16" s="1"/>
  <c r="J93" i="16"/>
  <c r="V93" i="16" s="1"/>
  <c r="J132" i="16"/>
  <c r="V132" i="16" s="1"/>
  <c r="J170" i="16"/>
  <c r="V170" i="16" s="1"/>
  <c r="J211" i="16"/>
  <c r="V211" i="16" s="1"/>
  <c r="J251" i="16"/>
  <c r="V251" i="16" s="1"/>
  <c r="J289" i="16"/>
  <c r="V289" i="16" s="1"/>
  <c r="J325" i="16"/>
  <c r="V325" i="16" s="1"/>
  <c r="J361" i="16"/>
  <c r="V361" i="16" s="1"/>
  <c r="J386" i="16"/>
  <c r="V386" i="16" s="1"/>
  <c r="J413" i="16"/>
  <c r="V413" i="16" s="1"/>
  <c r="J432" i="16"/>
  <c r="V432" i="16" s="1"/>
  <c r="J459" i="16"/>
  <c r="V459" i="16" s="1"/>
  <c r="J481" i="16"/>
  <c r="V481" i="16" s="1"/>
  <c r="J499" i="16"/>
  <c r="V499" i="16" s="1"/>
  <c r="J521" i="16"/>
  <c r="V521" i="16" s="1"/>
  <c r="J539" i="16"/>
  <c r="V539" i="16" s="1"/>
  <c r="J561" i="16"/>
  <c r="V561" i="16" s="1"/>
  <c r="J582" i="16"/>
  <c r="V582" i="16" s="1"/>
  <c r="J601" i="16"/>
  <c r="V601" i="16" s="1"/>
  <c r="J622" i="16"/>
  <c r="V622" i="16" s="1"/>
  <c r="J641" i="16"/>
  <c r="V641" i="16" s="1"/>
  <c r="J662" i="16"/>
  <c r="V662" i="16" s="1"/>
  <c r="J685" i="16"/>
  <c r="V685" i="16" s="1"/>
  <c r="J702" i="16"/>
  <c r="V702" i="16" s="1"/>
  <c r="J725" i="16"/>
  <c r="V725" i="16" s="1"/>
  <c r="J742" i="16"/>
  <c r="V742" i="16" s="1"/>
  <c r="J765" i="16"/>
  <c r="V765" i="16" s="1"/>
  <c r="J781" i="16"/>
  <c r="V781" i="16" s="1"/>
  <c r="J798" i="16"/>
  <c r="V798" i="16" s="1"/>
  <c r="J814" i="16"/>
  <c r="V814" i="16" s="1"/>
  <c r="J830" i="16"/>
  <c r="V830" i="16" s="1"/>
  <c r="J851" i="16"/>
  <c r="V851" i="16" s="1"/>
  <c r="J867" i="16"/>
  <c r="V867" i="16" s="1"/>
  <c r="J883" i="16"/>
  <c r="V883" i="16" s="1"/>
  <c r="J901" i="16"/>
  <c r="V901" i="16" s="1"/>
  <c r="J915" i="16"/>
  <c r="V915" i="16" s="1"/>
  <c r="J928" i="16"/>
  <c r="V928" i="16" s="1"/>
  <c r="J944" i="16"/>
  <c r="V944" i="16" s="1"/>
  <c r="J957" i="16"/>
  <c r="V957" i="16" s="1"/>
  <c r="J971" i="16"/>
  <c r="V971" i="16" s="1"/>
  <c r="J987" i="16"/>
  <c r="V987" i="16" s="1"/>
  <c r="J1000" i="16"/>
  <c r="V1000" i="16" s="1"/>
  <c r="J1013" i="16"/>
  <c r="V1013" i="16" s="1"/>
  <c r="J1029" i="16"/>
  <c r="V1029" i="16" s="1"/>
  <c r="J1043" i="16"/>
  <c r="V1043" i="16" s="1"/>
  <c r="J1056" i="16"/>
  <c r="V1056" i="16" s="1"/>
  <c r="J1072" i="16"/>
  <c r="V1072" i="16" s="1"/>
  <c r="J106" i="16"/>
  <c r="V106" i="16" s="1"/>
  <c r="J145" i="16"/>
  <c r="V145" i="16" s="1"/>
  <c r="J181" i="16"/>
  <c r="V181" i="16" s="1"/>
  <c r="J222" i="16"/>
  <c r="V222" i="16" s="1"/>
  <c r="J262" i="16"/>
  <c r="V262" i="16" s="1"/>
  <c r="J301" i="16"/>
  <c r="V301" i="16" s="1"/>
  <c r="J326" i="16"/>
  <c r="V326" i="16" s="1"/>
  <c r="J362" i="16"/>
  <c r="V362" i="16" s="1"/>
  <c r="J387" i="16"/>
  <c r="V387" i="16" s="1"/>
  <c r="J414" i="16"/>
  <c r="V414" i="16" s="1"/>
  <c r="J440" i="16"/>
  <c r="V440" i="16" s="1"/>
  <c r="J460" i="16"/>
  <c r="V460" i="16" s="1"/>
  <c r="J483" i="16"/>
  <c r="V483" i="16" s="1"/>
  <c r="J500" i="16"/>
  <c r="V500" i="16" s="1"/>
  <c r="J523" i="16"/>
  <c r="V523" i="16" s="1"/>
  <c r="J545" i="16"/>
  <c r="V545" i="16" s="1"/>
  <c r="J563" i="16"/>
  <c r="V563" i="16" s="1"/>
  <c r="J585" i="16"/>
  <c r="V585" i="16" s="1"/>
  <c r="J603" i="16"/>
  <c r="V603" i="16" s="1"/>
  <c r="J625" i="16"/>
  <c r="V625" i="16" s="1"/>
  <c r="J646" i="16"/>
  <c r="V646" i="16" s="1"/>
  <c r="J665" i="16"/>
  <c r="V665" i="16" s="1"/>
  <c r="J686" i="16"/>
  <c r="V686" i="16" s="1"/>
  <c r="J705" i="16"/>
  <c r="V705" i="16" s="1"/>
  <c r="J726" i="16"/>
  <c r="V726" i="16" s="1"/>
  <c r="J749" i="16"/>
  <c r="V749" i="16" s="1"/>
  <c r="J766" i="16"/>
  <c r="V766" i="16" s="1"/>
  <c r="J782" i="16"/>
  <c r="V782" i="16" s="1"/>
  <c r="J801" i="16"/>
  <c r="V801" i="16" s="1"/>
  <c r="J817" i="16"/>
  <c r="V817" i="16" s="1"/>
  <c r="J833" i="16"/>
  <c r="V833" i="16" s="1"/>
  <c r="J852" i="16"/>
  <c r="V852" i="16" s="1"/>
  <c r="J868" i="16"/>
  <c r="V868" i="16" s="1"/>
  <c r="J884" i="16"/>
  <c r="V884" i="16" s="1"/>
  <c r="J902" i="16"/>
  <c r="V902" i="16" s="1"/>
  <c r="J916" i="16"/>
  <c r="V916" i="16" s="1"/>
  <c r="J929" i="16"/>
  <c r="V929" i="16" s="1"/>
  <c r="J945" i="16"/>
  <c r="V945" i="16" s="1"/>
  <c r="J958" i="16"/>
  <c r="V958" i="16" s="1"/>
  <c r="J972" i="16"/>
  <c r="V972" i="16" s="1"/>
  <c r="J988" i="16"/>
  <c r="V988" i="16" s="1"/>
  <c r="J1001" i="16"/>
  <c r="V1001" i="16" s="1"/>
  <c r="J1014" i="16"/>
  <c r="V1014" i="16" s="1"/>
  <c r="J1030" i="16"/>
  <c r="V1030" i="16" s="1"/>
  <c r="J1044" i="16"/>
  <c r="V1044" i="16" s="1"/>
  <c r="J1057" i="16"/>
  <c r="V1057" i="16" s="1"/>
  <c r="J1073" i="16"/>
  <c r="V1073" i="16" s="1"/>
  <c r="J107" i="16"/>
  <c r="V107" i="16" s="1"/>
  <c r="J146" i="16"/>
  <c r="V146" i="16" s="1"/>
  <c r="J187" i="16"/>
  <c r="V187" i="16" s="1"/>
  <c r="J227" i="16"/>
  <c r="V227" i="16" s="1"/>
  <c r="J265" i="16"/>
  <c r="V265" i="16" s="1"/>
  <c r="J302" i="16"/>
  <c r="V302" i="16" s="1"/>
  <c r="J329" i="16"/>
  <c r="V329" i="16" s="1"/>
  <c r="J363" i="16"/>
  <c r="V363" i="16" s="1"/>
  <c r="J396" i="16"/>
  <c r="V396" i="16" s="1"/>
  <c r="J415" i="16"/>
  <c r="V415" i="16" s="1"/>
  <c r="J441" i="16"/>
  <c r="V441" i="16" s="1"/>
  <c r="J461" i="16"/>
  <c r="V461" i="16" s="1"/>
  <c r="J484" i="16"/>
  <c r="V484" i="16" s="1"/>
  <c r="J507" i="16"/>
  <c r="V507" i="16" s="1"/>
  <c r="J524" i="16"/>
  <c r="V524" i="16" s="1"/>
  <c r="J547" i="16"/>
  <c r="V547" i="16" s="1"/>
  <c r="J564" i="16"/>
  <c r="V564" i="16" s="1"/>
  <c r="J587" i="16"/>
  <c r="V587" i="16" s="1"/>
  <c r="J609" i="16"/>
  <c r="V609" i="16" s="1"/>
  <c r="J627" i="16"/>
  <c r="V627" i="16" s="1"/>
  <c r="J649" i="16"/>
  <c r="V649" i="16" s="1"/>
  <c r="J667" i="16"/>
  <c r="V667" i="16" s="1"/>
  <c r="J689" i="16"/>
  <c r="V689" i="16" s="1"/>
  <c r="J710" i="16"/>
  <c r="V710" i="16" s="1"/>
  <c r="J729" i="16"/>
  <c r="V729" i="16" s="1"/>
  <c r="J750" i="16"/>
  <c r="V750" i="16" s="1"/>
  <c r="J769" i="16"/>
  <c r="V769" i="16" s="1"/>
  <c r="J787" i="16"/>
  <c r="V787" i="16" s="1"/>
  <c r="J803" i="16"/>
  <c r="V803" i="16" s="1"/>
  <c r="J819" i="16"/>
  <c r="V819" i="16" s="1"/>
  <c r="J837" i="16"/>
  <c r="V837" i="16" s="1"/>
  <c r="J853" i="16"/>
  <c r="V853" i="16" s="1"/>
  <c r="J869" i="16"/>
  <c r="V869" i="16" s="1"/>
  <c r="J889" i="16"/>
  <c r="V889" i="16" s="1"/>
  <c r="J904" i="16"/>
  <c r="V904" i="16" s="1"/>
  <c r="J917" i="16"/>
  <c r="V917" i="16" s="1"/>
  <c r="J933" i="16"/>
  <c r="V933" i="16" s="1"/>
  <c r="J947" i="16"/>
  <c r="V947" i="16" s="1"/>
  <c r="J960" i="16"/>
  <c r="V960" i="16" s="1"/>
  <c r="J976" i="16"/>
  <c r="V976" i="16" s="1"/>
  <c r="J989" i="16"/>
  <c r="V989" i="16" s="1"/>
  <c r="J1003" i="16"/>
  <c r="V1003" i="16" s="1"/>
  <c r="J1019" i="16"/>
  <c r="V1019" i="16" s="1"/>
  <c r="J1032" i="16"/>
  <c r="V1032" i="16" s="1"/>
  <c r="J1045" i="16"/>
  <c r="V1045" i="16" s="1"/>
  <c r="J1061" i="16"/>
  <c r="V1061" i="16" s="1"/>
  <c r="J1075" i="16"/>
  <c r="V1075" i="16" s="1"/>
  <c r="J109" i="16"/>
  <c r="V109" i="16" s="1"/>
  <c r="J149" i="16"/>
  <c r="V149" i="16" s="1"/>
  <c r="J189" i="16"/>
  <c r="V189" i="16" s="1"/>
  <c r="J228" i="16"/>
  <c r="V228" i="16" s="1"/>
  <c r="J266" i="16"/>
  <c r="V266" i="16" s="1"/>
  <c r="J305" i="16"/>
  <c r="V305" i="16" s="1"/>
  <c r="J339" i="16"/>
  <c r="V339" i="16" s="1"/>
  <c r="J365" i="16"/>
  <c r="V365" i="16" s="1"/>
  <c r="J397" i="16"/>
  <c r="V397" i="16" s="1"/>
  <c r="J416" i="16"/>
  <c r="V416" i="16" s="1"/>
  <c r="J443" i="16"/>
  <c r="V443" i="16" s="1"/>
  <c r="J468" i="16"/>
  <c r="V468" i="16" s="1"/>
  <c r="J485" i="16"/>
  <c r="V485" i="16" s="1"/>
  <c r="J508" i="16"/>
  <c r="V508" i="16" s="1"/>
  <c r="J525" i="16"/>
  <c r="V525" i="16" s="1"/>
  <c r="J548" i="16"/>
  <c r="V548" i="16" s="1"/>
  <c r="J571" i="16"/>
  <c r="V571" i="16" s="1"/>
  <c r="J588" i="16"/>
  <c r="V588" i="16" s="1"/>
  <c r="J611" i="16"/>
  <c r="V611" i="16" s="1"/>
  <c r="U77" i="16"/>
  <c r="K81" i="16"/>
  <c r="W81" i="16" s="1"/>
  <c r="K89" i="16"/>
  <c r="W89" i="16" s="1"/>
  <c r="K97" i="16"/>
  <c r="W97" i="16" s="1"/>
  <c r="K105" i="16"/>
  <c r="W105" i="16" s="1"/>
  <c r="K113" i="16"/>
  <c r="W113" i="16" s="1"/>
  <c r="K121" i="16"/>
  <c r="W121" i="16" s="1"/>
  <c r="K129" i="16"/>
  <c r="W129" i="16" s="1"/>
  <c r="K137" i="16"/>
  <c r="W137" i="16" s="1"/>
  <c r="K145" i="16"/>
  <c r="W145" i="16" s="1"/>
  <c r="K153" i="16"/>
  <c r="W153" i="16" s="1"/>
  <c r="K161" i="16"/>
  <c r="W161" i="16" s="1"/>
  <c r="K169" i="16"/>
  <c r="W169" i="16" s="1"/>
  <c r="K177" i="16"/>
  <c r="W177" i="16" s="1"/>
  <c r="K185" i="16"/>
  <c r="W185" i="16" s="1"/>
  <c r="K193" i="16"/>
  <c r="W193" i="16" s="1"/>
  <c r="K83" i="16"/>
  <c r="W83" i="16" s="1"/>
  <c r="K91" i="16"/>
  <c r="W91" i="16" s="1"/>
  <c r="K99" i="16"/>
  <c r="W99" i="16" s="1"/>
  <c r="K107" i="16"/>
  <c r="W107" i="16" s="1"/>
  <c r="K115" i="16"/>
  <c r="W115" i="16" s="1"/>
  <c r="K123" i="16"/>
  <c r="W123" i="16" s="1"/>
  <c r="K131" i="16"/>
  <c r="W131" i="16" s="1"/>
  <c r="K139" i="16"/>
  <c r="W139" i="16" s="1"/>
  <c r="K147" i="16"/>
  <c r="W147" i="16" s="1"/>
  <c r="K155" i="16"/>
  <c r="W155" i="16" s="1"/>
  <c r="K163" i="16"/>
  <c r="W163" i="16" s="1"/>
  <c r="K171" i="16"/>
  <c r="W171" i="16" s="1"/>
  <c r="K179" i="16"/>
  <c r="W179" i="16" s="1"/>
  <c r="K187" i="16"/>
  <c r="W187" i="16" s="1"/>
  <c r="K82" i="16"/>
  <c r="W82" i="16" s="1"/>
  <c r="K93" i="16"/>
  <c r="W93" i="16" s="1"/>
  <c r="K103" i="16"/>
  <c r="W103" i="16" s="1"/>
  <c r="K114" i="16"/>
  <c r="W114" i="16" s="1"/>
  <c r="K125" i="16"/>
  <c r="W125" i="16" s="1"/>
  <c r="K135" i="16"/>
  <c r="W135" i="16" s="1"/>
  <c r="K146" i="16"/>
  <c r="W146" i="16" s="1"/>
  <c r="K157" i="16"/>
  <c r="W157" i="16" s="1"/>
  <c r="K167" i="16"/>
  <c r="W167" i="16" s="1"/>
  <c r="K178" i="16"/>
  <c r="W178" i="16" s="1"/>
  <c r="K189" i="16"/>
  <c r="W189" i="16" s="1"/>
  <c r="K198" i="16"/>
  <c r="W198" i="16" s="1"/>
  <c r="K206" i="16"/>
  <c r="W206" i="16" s="1"/>
  <c r="K214" i="16"/>
  <c r="W214" i="16" s="1"/>
  <c r="K222" i="16"/>
  <c r="W222" i="16" s="1"/>
  <c r="K230" i="16"/>
  <c r="W230" i="16" s="1"/>
  <c r="K238" i="16"/>
  <c r="W238" i="16" s="1"/>
  <c r="K246" i="16"/>
  <c r="W246" i="16" s="1"/>
  <c r="K254" i="16"/>
  <c r="W254" i="16" s="1"/>
  <c r="K262" i="16"/>
  <c r="W262" i="16" s="1"/>
  <c r="K270" i="16"/>
  <c r="W270" i="16" s="1"/>
  <c r="K278" i="16"/>
  <c r="W278" i="16" s="1"/>
  <c r="K286" i="16"/>
  <c r="W286" i="16" s="1"/>
  <c r="K294" i="16"/>
  <c r="W294" i="16" s="1"/>
  <c r="K302" i="16"/>
  <c r="W302" i="16" s="1"/>
  <c r="K310" i="16"/>
  <c r="W310" i="16" s="1"/>
  <c r="K318" i="16"/>
  <c r="W318" i="16" s="1"/>
  <c r="K326" i="16"/>
  <c r="W326" i="16" s="1"/>
  <c r="K334" i="16"/>
  <c r="W334" i="16" s="1"/>
  <c r="K342" i="16"/>
  <c r="W342" i="16" s="1"/>
  <c r="K350" i="16"/>
  <c r="W350" i="16" s="1"/>
  <c r="K358" i="16"/>
  <c r="W358" i="16" s="1"/>
  <c r="K366" i="16"/>
  <c r="W366" i="16" s="1"/>
  <c r="K374" i="16"/>
  <c r="W374" i="16" s="1"/>
  <c r="K382" i="16"/>
  <c r="W382" i="16" s="1"/>
  <c r="K390" i="16"/>
  <c r="W390" i="16" s="1"/>
  <c r="K398" i="16"/>
  <c r="W398" i="16" s="1"/>
  <c r="K406" i="16"/>
  <c r="W406" i="16" s="1"/>
  <c r="K414" i="16"/>
  <c r="W414" i="16" s="1"/>
  <c r="K422" i="16"/>
  <c r="W422" i="16" s="1"/>
  <c r="K430" i="16"/>
  <c r="W430" i="16" s="1"/>
  <c r="K438" i="16"/>
  <c r="W438" i="16" s="1"/>
  <c r="K446" i="16"/>
  <c r="W446" i="16" s="1"/>
  <c r="K454" i="16"/>
  <c r="W454" i="16" s="1"/>
  <c r="K462" i="16"/>
  <c r="W462" i="16" s="1"/>
  <c r="K470" i="16"/>
  <c r="W470" i="16" s="1"/>
  <c r="K478" i="16"/>
  <c r="W478" i="16" s="1"/>
  <c r="K486" i="16"/>
  <c r="W486" i="16" s="1"/>
  <c r="K494" i="16"/>
  <c r="W494" i="16" s="1"/>
  <c r="K502" i="16"/>
  <c r="W502" i="16" s="1"/>
  <c r="K510" i="16"/>
  <c r="W510" i="16" s="1"/>
  <c r="K518" i="16"/>
  <c r="W518" i="16" s="1"/>
  <c r="K526" i="16"/>
  <c r="W526" i="16" s="1"/>
  <c r="K534" i="16"/>
  <c r="W534" i="16" s="1"/>
  <c r="K84" i="16"/>
  <c r="W84" i="16" s="1"/>
  <c r="K94" i="16"/>
  <c r="W94" i="16" s="1"/>
  <c r="K104" i="16"/>
  <c r="W104" i="16" s="1"/>
  <c r="K116" i="16"/>
  <c r="W116" i="16" s="1"/>
  <c r="K126" i="16"/>
  <c r="W126" i="16" s="1"/>
  <c r="K136" i="16"/>
  <c r="W136" i="16" s="1"/>
  <c r="K148" i="16"/>
  <c r="W148" i="16" s="1"/>
  <c r="K158" i="16"/>
  <c r="W158" i="16" s="1"/>
  <c r="K168" i="16"/>
  <c r="W168" i="16" s="1"/>
  <c r="K180" i="16"/>
  <c r="W180" i="16" s="1"/>
  <c r="K190" i="16"/>
  <c r="W190" i="16" s="1"/>
  <c r="K199" i="16"/>
  <c r="W199" i="16" s="1"/>
  <c r="K207" i="16"/>
  <c r="W207" i="16" s="1"/>
  <c r="K215" i="16"/>
  <c r="W215" i="16" s="1"/>
  <c r="K223" i="16"/>
  <c r="W223" i="16" s="1"/>
  <c r="K231" i="16"/>
  <c r="W231" i="16" s="1"/>
  <c r="K239" i="16"/>
  <c r="W239" i="16" s="1"/>
  <c r="K247" i="16"/>
  <c r="W247" i="16" s="1"/>
  <c r="K255" i="16"/>
  <c r="W255" i="16" s="1"/>
  <c r="K263" i="16"/>
  <c r="W263" i="16" s="1"/>
  <c r="K271" i="16"/>
  <c r="W271" i="16" s="1"/>
  <c r="K279" i="16"/>
  <c r="W279" i="16" s="1"/>
  <c r="K287" i="16"/>
  <c r="W287" i="16" s="1"/>
  <c r="K295" i="16"/>
  <c r="W295" i="16" s="1"/>
  <c r="K303" i="16"/>
  <c r="W303" i="16" s="1"/>
  <c r="K311" i="16"/>
  <c r="W311" i="16" s="1"/>
  <c r="K319" i="16"/>
  <c r="W319" i="16" s="1"/>
  <c r="K327" i="16"/>
  <c r="W327" i="16" s="1"/>
  <c r="K335" i="16"/>
  <c r="W335" i="16" s="1"/>
  <c r="K343" i="16"/>
  <c r="W343" i="16" s="1"/>
  <c r="K351" i="16"/>
  <c r="W351" i="16" s="1"/>
  <c r="K359" i="16"/>
  <c r="W359" i="16" s="1"/>
  <c r="K367" i="16"/>
  <c r="W367" i="16" s="1"/>
  <c r="K375" i="16"/>
  <c r="W375" i="16" s="1"/>
  <c r="K383" i="16"/>
  <c r="W383" i="16" s="1"/>
  <c r="K391" i="16"/>
  <c r="W391" i="16" s="1"/>
  <c r="K399" i="16"/>
  <c r="W399" i="16" s="1"/>
  <c r="K407" i="16"/>
  <c r="W407" i="16" s="1"/>
  <c r="K415" i="16"/>
  <c r="W415" i="16" s="1"/>
  <c r="K423" i="16"/>
  <c r="W423" i="16" s="1"/>
  <c r="K431" i="16"/>
  <c r="W431" i="16" s="1"/>
  <c r="K439" i="16"/>
  <c r="W439" i="16" s="1"/>
  <c r="K447" i="16"/>
  <c r="W447" i="16" s="1"/>
  <c r="K455" i="16"/>
  <c r="W455" i="16" s="1"/>
  <c r="K463" i="16"/>
  <c r="W463" i="16" s="1"/>
  <c r="K471" i="16"/>
  <c r="W471" i="16" s="1"/>
  <c r="K479" i="16"/>
  <c r="W479" i="16" s="1"/>
  <c r="K487" i="16"/>
  <c r="W487" i="16" s="1"/>
  <c r="K495" i="16"/>
  <c r="W495" i="16" s="1"/>
  <c r="K503" i="16"/>
  <c r="W503" i="16" s="1"/>
  <c r="K511" i="16"/>
  <c r="W511" i="16" s="1"/>
  <c r="K519" i="16"/>
  <c r="W519" i="16" s="1"/>
  <c r="K527" i="16"/>
  <c r="W527" i="16" s="1"/>
  <c r="K535" i="16"/>
  <c r="W535" i="16" s="1"/>
  <c r="K86" i="16"/>
  <c r="W86" i="16" s="1"/>
  <c r="K96" i="16"/>
  <c r="W96" i="16" s="1"/>
  <c r="K108" i="16"/>
  <c r="W108" i="16" s="1"/>
  <c r="K118" i="16"/>
  <c r="W118" i="16" s="1"/>
  <c r="K128" i="16"/>
  <c r="W128" i="16" s="1"/>
  <c r="K140" i="16"/>
  <c r="W140" i="16" s="1"/>
  <c r="K150" i="16"/>
  <c r="W150" i="16" s="1"/>
  <c r="K160" i="16"/>
  <c r="W160" i="16" s="1"/>
  <c r="K172" i="16"/>
  <c r="W172" i="16" s="1"/>
  <c r="K182" i="16"/>
  <c r="W182" i="16" s="1"/>
  <c r="K192" i="16"/>
  <c r="W192" i="16" s="1"/>
  <c r="K201" i="16"/>
  <c r="W201" i="16" s="1"/>
  <c r="K209" i="16"/>
  <c r="W209" i="16" s="1"/>
  <c r="K217" i="16"/>
  <c r="W217" i="16" s="1"/>
  <c r="K225" i="16"/>
  <c r="W225" i="16" s="1"/>
  <c r="K233" i="16"/>
  <c r="W233" i="16" s="1"/>
  <c r="K241" i="16"/>
  <c r="W241" i="16" s="1"/>
  <c r="K249" i="16"/>
  <c r="W249" i="16" s="1"/>
  <c r="K257" i="16"/>
  <c r="W257" i="16" s="1"/>
  <c r="K265" i="16"/>
  <c r="W265" i="16" s="1"/>
  <c r="K273" i="16"/>
  <c r="W273" i="16" s="1"/>
  <c r="K281" i="16"/>
  <c r="W281" i="16" s="1"/>
  <c r="K289" i="16"/>
  <c r="W289" i="16" s="1"/>
  <c r="K297" i="16"/>
  <c r="W297" i="16" s="1"/>
  <c r="K305" i="16"/>
  <c r="W305" i="16" s="1"/>
  <c r="K313" i="16"/>
  <c r="W313" i="16" s="1"/>
  <c r="K321" i="16"/>
  <c r="W321" i="16" s="1"/>
  <c r="K329" i="16"/>
  <c r="W329" i="16" s="1"/>
  <c r="K337" i="16"/>
  <c r="W337" i="16" s="1"/>
  <c r="K345" i="16"/>
  <c r="W345" i="16" s="1"/>
  <c r="K353" i="16"/>
  <c r="W353" i="16" s="1"/>
  <c r="K361" i="16"/>
  <c r="W361" i="16" s="1"/>
  <c r="K369" i="16"/>
  <c r="W369" i="16" s="1"/>
  <c r="K377" i="16"/>
  <c r="W377" i="16" s="1"/>
  <c r="K385" i="16"/>
  <c r="W385" i="16" s="1"/>
  <c r="K393" i="16"/>
  <c r="W393" i="16" s="1"/>
  <c r="K401" i="16"/>
  <c r="W401" i="16" s="1"/>
  <c r="K409" i="16"/>
  <c r="W409" i="16" s="1"/>
  <c r="K417" i="16"/>
  <c r="W417" i="16" s="1"/>
  <c r="K425" i="16"/>
  <c r="W425" i="16" s="1"/>
  <c r="K433" i="16"/>
  <c r="W433" i="16" s="1"/>
  <c r="K441" i="16"/>
  <c r="W441" i="16" s="1"/>
  <c r="K449" i="16"/>
  <c r="W449" i="16" s="1"/>
  <c r="K457" i="16"/>
  <c r="W457" i="16" s="1"/>
  <c r="K465" i="16"/>
  <c r="W465" i="16" s="1"/>
  <c r="K473" i="16"/>
  <c r="W473" i="16" s="1"/>
  <c r="K481" i="16"/>
  <c r="W481" i="16" s="1"/>
  <c r="K489" i="16"/>
  <c r="W489" i="16" s="1"/>
  <c r="K497" i="16"/>
  <c r="W497" i="16" s="1"/>
  <c r="K505" i="16"/>
  <c r="W505" i="16" s="1"/>
  <c r="K513" i="16"/>
  <c r="W513" i="16" s="1"/>
  <c r="K521" i="16"/>
  <c r="W521" i="16" s="1"/>
  <c r="K529" i="16"/>
  <c r="W529" i="16" s="1"/>
  <c r="K88" i="16"/>
  <c r="W88" i="16" s="1"/>
  <c r="K106" i="16"/>
  <c r="W106" i="16" s="1"/>
  <c r="K122" i="16"/>
  <c r="W122" i="16" s="1"/>
  <c r="K141" i="16"/>
  <c r="W141" i="16" s="1"/>
  <c r="K156" i="16"/>
  <c r="W156" i="16" s="1"/>
  <c r="K174" i="16"/>
  <c r="W174" i="16" s="1"/>
  <c r="K191" i="16"/>
  <c r="W191" i="16" s="1"/>
  <c r="K204" i="16"/>
  <c r="W204" i="16" s="1"/>
  <c r="K218" i="16"/>
  <c r="W218" i="16" s="1"/>
  <c r="K229" i="16"/>
  <c r="W229" i="16" s="1"/>
  <c r="K243" i="16"/>
  <c r="W243" i="16" s="1"/>
  <c r="K256" i="16"/>
  <c r="W256" i="16" s="1"/>
  <c r="K268" i="16"/>
  <c r="W268" i="16" s="1"/>
  <c r="K282" i="16"/>
  <c r="W282" i="16" s="1"/>
  <c r="K293" i="16"/>
  <c r="W293" i="16" s="1"/>
  <c r="K307" i="16"/>
  <c r="W307" i="16" s="1"/>
  <c r="K320" i="16"/>
  <c r="W320" i="16" s="1"/>
  <c r="K332" i="16"/>
  <c r="W332" i="16" s="1"/>
  <c r="K346" i="16"/>
  <c r="W346" i="16" s="1"/>
  <c r="K357" i="16"/>
  <c r="W357" i="16" s="1"/>
  <c r="K371" i="16"/>
  <c r="W371" i="16" s="1"/>
  <c r="K384" i="16"/>
  <c r="W384" i="16" s="1"/>
  <c r="K396" i="16"/>
  <c r="W396" i="16" s="1"/>
  <c r="K410" i="16"/>
  <c r="W410" i="16" s="1"/>
  <c r="K421" i="16"/>
  <c r="W421" i="16" s="1"/>
  <c r="K435" i="16"/>
  <c r="W435" i="16" s="1"/>
  <c r="K448" i="16"/>
  <c r="W448" i="16" s="1"/>
  <c r="K460" i="16"/>
  <c r="W460" i="16" s="1"/>
  <c r="K474" i="16"/>
  <c r="W474" i="16" s="1"/>
  <c r="K485" i="16"/>
  <c r="W485" i="16" s="1"/>
  <c r="K499" i="16"/>
  <c r="W499" i="16" s="1"/>
  <c r="K512" i="16"/>
  <c r="W512" i="16" s="1"/>
  <c r="K524" i="16"/>
  <c r="W524" i="16" s="1"/>
  <c r="K537" i="16"/>
  <c r="W537" i="16" s="1"/>
  <c r="K545" i="16"/>
  <c r="W545" i="16" s="1"/>
  <c r="K553" i="16"/>
  <c r="W553" i="16" s="1"/>
  <c r="K561" i="16"/>
  <c r="W561" i="16" s="1"/>
  <c r="K569" i="16"/>
  <c r="W569" i="16" s="1"/>
  <c r="K577" i="16"/>
  <c r="W577" i="16" s="1"/>
  <c r="K585" i="16"/>
  <c r="W585" i="16" s="1"/>
  <c r="K593" i="16"/>
  <c r="W593" i="16" s="1"/>
  <c r="K601" i="16"/>
  <c r="W601" i="16" s="1"/>
  <c r="K609" i="16"/>
  <c r="W609" i="16" s="1"/>
  <c r="K617" i="16"/>
  <c r="W617" i="16" s="1"/>
  <c r="K625" i="16"/>
  <c r="W625" i="16" s="1"/>
  <c r="K90" i="16"/>
  <c r="W90" i="16" s="1"/>
  <c r="K109" i="16"/>
  <c r="W109" i="16" s="1"/>
  <c r="K124" i="16"/>
  <c r="W124" i="16" s="1"/>
  <c r="K142" i="16"/>
  <c r="W142" i="16" s="1"/>
  <c r="K159" i="16"/>
  <c r="W159" i="16" s="1"/>
  <c r="K175" i="16"/>
  <c r="W175" i="16" s="1"/>
  <c r="K194" i="16"/>
  <c r="W194" i="16" s="1"/>
  <c r="K205" i="16"/>
  <c r="W205" i="16" s="1"/>
  <c r="K219" i="16"/>
  <c r="W219" i="16" s="1"/>
  <c r="K232" i="16"/>
  <c r="W232" i="16" s="1"/>
  <c r="K244" i="16"/>
  <c r="W244" i="16" s="1"/>
  <c r="K258" i="16"/>
  <c r="W258" i="16" s="1"/>
  <c r="K269" i="16"/>
  <c r="W269" i="16" s="1"/>
  <c r="K283" i="16"/>
  <c r="W283" i="16" s="1"/>
  <c r="K296" i="16"/>
  <c r="W296" i="16" s="1"/>
  <c r="K308" i="16"/>
  <c r="W308" i="16" s="1"/>
  <c r="K322" i="16"/>
  <c r="W322" i="16" s="1"/>
  <c r="K333" i="16"/>
  <c r="W333" i="16" s="1"/>
  <c r="K347" i="16"/>
  <c r="W347" i="16" s="1"/>
  <c r="K360" i="16"/>
  <c r="W360" i="16" s="1"/>
  <c r="K372" i="16"/>
  <c r="W372" i="16" s="1"/>
  <c r="K386" i="16"/>
  <c r="W386" i="16" s="1"/>
  <c r="K397" i="16"/>
  <c r="W397" i="16" s="1"/>
  <c r="K411" i="16"/>
  <c r="W411" i="16" s="1"/>
  <c r="K424" i="16"/>
  <c r="W424" i="16" s="1"/>
  <c r="K436" i="16"/>
  <c r="W436" i="16" s="1"/>
  <c r="K450" i="16"/>
  <c r="W450" i="16" s="1"/>
  <c r="K461" i="16"/>
  <c r="W461" i="16" s="1"/>
  <c r="K475" i="16"/>
  <c r="W475" i="16" s="1"/>
  <c r="K488" i="16"/>
  <c r="W488" i="16" s="1"/>
  <c r="K500" i="16"/>
  <c r="W500" i="16" s="1"/>
  <c r="K514" i="16"/>
  <c r="W514" i="16" s="1"/>
  <c r="K525" i="16"/>
  <c r="W525" i="16" s="1"/>
  <c r="K538" i="16"/>
  <c r="W538" i="16" s="1"/>
  <c r="K546" i="16"/>
  <c r="W546" i="16" s="1"/>
  <c r="K554" i="16"/>
  <c r="W554" i="16" s="1"/>
  <c r="K562" i="16"/>
  <c r="W562" i="16" s="1"/>
  <c r="K570" i="16"/>
  <c r="W570" i="16" s="1"/>
  <c r="K578" i="16"/>
  <c r="W578" i="16" s="1"/>
  <c r="K586" i="16"/>
  <c r="W586" i="16" s="1"/>
  <c r="K594" i="16"/>
  <c r="W594" i="16" s="1"/>
  <c r="K602" i="16"/>
  <c r="W602" i="16" s="1"/>
  <c r="K610" i="16"/>
  <c r="W610" i="16" s="1"/>
  <c r="K618" i="16"/>
  <c r="W618" i="16" s="1"/>
  <c r="K626" i="16"/>
  <c r="W626" i="16" s="1"/>
  <c r="K98" i="16"/>
  <c r="W98" i="16" s="1"/>
  <c r="K112" i="16"/>
  <c r="W112" i="16" s="1"/>
  <c r="K132" i="16"/>
  <c r="W132" i="16" s="1"/>
  <c r="K149" i="16"/>
  <c r="W149" i="16" s="1"/>
  <c r="K165" i="16"/>
  <c r="W165" i="16" s="1"/>
  <c r="K183" i="16"/>
  <c r="W183" i="16" s="1"/>
  <c r="K197" i="16"/>
  <c r="W197" i="16" s="1"/>
  <c r="K211" i="16"/>
  <c r="W211" i="16" s="1"/>
  <c r="K224" i="16"/>
  <c r="W224" i="16" s="1"/>
  <c r="K236" i="16"/>
  <c r="W236" i="16" s="1"/>
  <c r="K250" i="16"/>
  <c r="W250" i="16" s="1"/>
  <c r="K261" i="16"/>
  <c r="W261" i="16" s="1"/>
  <c r="K275" i="16"/>
  <c r="W275" i="16" s="1"/>
  <c r="K288" i="16"/>
  <c r="W288" i="16" s="1"/>
  <c r="K100" i="16"/>
  <c r="W100" i="16" s="1"/>
  <c r="K127" i="16"/>
  <c r="W127" i="16" s="1"/>
  <c r="K152" i="16"/>
  <c r="W152" i="16" s="1"/>
  <c r="K181" i="16"/>
  <c r="W181" i="16" s="1"/>
  <c r="K203" i="16"/>
  <c r="W203" i="16" s="1"/>
  <c r="K226" i="16"/>
  <c r="W226" i="16" s="1"/>
  <c r="K245" i="16"/>
  <c r="W245" i="16" s="1"/>
  <c r="K266" i="16"/>
  <c r="W266" i="16" s="1"/>
  <c r="K285" i="16"/>
  <c r="W285" i="16" s="1"/>
  <c r="K304" i="16"/>
  <c r="W304" i="16" s="1"/>
  <c r="K323" i="16"/>
  <c r="W323" i="16" s="1"/>
  <c r="K339" i="16"/>
  <c r="W339" i="16" s="1"/>
  <c r="K355" i="16"/>
  <c r="W355" i="16" s="1"/>
  <c r="K373" i="16"/>
  <c r="W373" i="16" s="1"/>
  <c r="K389" i="16"/>
  <c r="W389" i="16" s="1"/>
  <c r="K405" i="16"/>
  <c r="W405" i="16" s="1"/>
  <c r="K426" i="16"/>
  <c r="W426" i="16" s="1"/>
  <c r="K442" i="16"/>
  <c r="W442" i="16" s="1"/>
  <c r="K458" i="16"/>
  <c r="W458" i="16" s="1"/>
  <c r="K476" i="16"/>
  <c r="W476" i="16" s="1"/>
  <c r="K492" i="16"/>
  <c r="W492" i="16" s="1"/>
  <c r="K508" i="16"/>
  <c r="W508" i="16" s="1"/>
  <c r="K528" i="16"/>
  <c r="W528" i="16" s="1"/>
  <c r="K541" i="16"/>
  <c r="W541" i="16" s="1"/>
  <c r="K551" i="16"/>
  <c r="W551" i="16" s="1"/>
  <c r="K563" i="16"/>
  <c r="W563" i="16" s="1"/>
  <c r="K573" i="16"/>
  <c r="W573" i="16" s="1"/>
  <c r="K583" i="16"/>
  <c r="W583" i="16" s="1"/>
  <c r="K595" i="16"/>
  <c r="W595" i="16" s="1"/>
  <c r="K605" i="16"/>
  <c r="W605" i="16" s="1"/>
  <c r="K615" i="16"/>
  <c r="W615" i="16" s="1"/>
  <c r="K627" i="16"/>
  <c r="W627" i="16" s="1"/>
  <c r="K635" i="16"/>
  <c r="W635" i="16" s="1"/>
  <c r="K643" i="16"/>
  <c r="W643" i="16" s="1"/>
  <c r="K651" i="16"/>
  <c r="W651" i="16" s="1"/>
  <c r="K659" i="16"/>
  <c r="W659" i="16" s="1"/>
  <c r="K667" i="16"/>
  <c r="W667" i="16" s="1"/>
  <c r="K675" i="16"/>
  <c r="W675" i="16" s="1"/>
  <c r="K683" i="16"/>
  <c r="W683" i="16" s="1"/>
  <c r="K691" i="16"/>
  <c r="W691" i="16" s="1"/>
  <c r="K699" i="16"/>
  <c r="W699" i="16" s="1"/>
  <c r="K707" i="16"/>
  <c r="W707" i="16" s="1"/>
  <c r="K715" i="16"/>
  <c r="W715" i="16" s="1"/>
  <c r="K723" i="16"/>
  <c r="W723" i="16" s="1"/>
  <c r="K731" i="16"/>
  <c r="W731" i="16" s="1"/>
  <c r="K739" i="16"/>
  <c r="W739" i="16" s="1"/>
  <c r="K747" i="16"/>
  <c r="W747" i="16" s="1"/>
  <c r="K755" i="16"/>
  <c r="W755" i="16" s="1"/>
  <c r="K763" i="16"/>
  <c r="W763" i="16" s="1"/>
  <c r="K771" i="16"/>
  <c r="W771" i="16" s="1"/>
  <c r="K779" i="16"/>
  <c r="W779" i="16" s="1"/>
  <c r="K787" i="16"/>
  <c r="W787" i="16" s="1"/>
  <c r="K795" i="16"/>
  <c r="W795" i="16" s="1"/>
  <c r="K803" i="16"/>
  <c r="W803" i="16" s="1"/>
  <c r="K811" i="16"/>
  <c r="W811" i="16" s="1"/>
  <c r="K819" i="16"/>
  <c r="W819" i="16" s="1"/>
  <c r="K827" i="16"/>
  <c r="W827" i="16" s="1"/>
  <c r="K835" i="16"/>
  <c r="W835" i="16" s="1"/>
  <c r="K843" i="16"/>
  <c r="W843" i="16" s="1"/>
  <c r="K80" i="16"/>
  <c r="W80" i="16" s="1"/>
  <c r="K110" i="16"/>
  <c r="W110" i="16" s="1"/>
  <c r="K134" i="16"/>
  <c r="W134" i="16" s="1"/>
  <c r="K164" i="16"/>
  <c r="W164" i="16" s="1"/>
  <c r="K188" i="16"/>
  <c r="W188" i="16" s="1"/>
  <c r="K212" i="16"/>
  <c r="W212" i="16" s="1"/>
  <c r="K234" i="16"/>
  <c r="W234" i="16" s="1"/>
  <c r="K252" i="16"/>
  <c r="W252" i="16" s="1"/>
  <c r="K274" i="16"/>
  <c r="W274" i="16" s="1"/>
  <c r="K292" i="16"/>
  <c r="W292" i="16" s="1"/>
  <c r="K312" i="16"/>
  <c r="W312" i="16" s="1"/>
  <c r="K328" i="16"/>
  <c r="W328" i="16" s="1"/>
  <c r="K344" i="16"/>
  <c r="W344" i="16" s="1"/>
  <c r="K363" i="16"/>
  <c r="W363" i="16" s="1"/>
  <c r="K379" i="16"/>
  <c r="W379" i="16" s="1"/>
  <c r="K395" i="16"/>
  <c r="W395" i="16" s="1"/>
  <c r="K413" i="16"/>
  <c r="W413" i="16" s="1"/>
  <c r="K429" i="16"/>
  <c r="W429" i="16" s="1"/>
  <c r="K445" i="16"/>
  <c r="W445" i="16" s="1"/>
  <c r="K466" i="16"/>
  <c r="W466" i="16" s="1"/>
  <c r="K482" i="16"/>
  <c r="W482" i="16" s="1"/>
  <c r="K498" i="16"/>
  <c r="W498" i="16" s="1"/>
  <c r="K516" i="16"/>
  <c r="W516" i="16" s="1"/>
  <c r="K532" i="16"/>
  <c r="W532" i="16" s="1"/>
  <c r="K544" i="16"/>
  <c r="W544" i="16" s="1"/>
  <c r="K556" i="16"/>
  <c r="W556" i="16" s="1"/>
  <c r="K566" i="16"/>
  <c r="W566" i="16" s="1"/>
  <c r="K576" i="16"/>
  <c r="W576" i="16" s="1"/>
  <c r="K588" i="16"/>
  <c r="W588" i="16" s="1"/>
  <c r="K598" i="16"/>
  <c r="W598" i="16" s="1"/>
  <c r="K608" i="16"/>
  <c r="W608" i="16" s="1"/>
  <c r="K620" i="16"/>
  <c r="W620" i="16" s="1"/>
  <c r="K630" i="16"/>
  <c r="W630" i="16" s="1"/>
  <c r="K638" i="16"/>
  <c r="W638" i="16" s="1"/>
  <c r="K646" i="16"/>
  <c r="W646" i="16" s="1"/>
  <c r="K654" i="16"/>
  <c r="W654" i="16" s="1"/>
  <c r="K662" i="16"/>
  <c r="W662" i="16" s="1"/>
  <c r="K670" i="16"/>
  <c r="W670" i="16" s="1"/>
  <c r="K678" i="16"/>
  <c r="W678" i="16" s="1"/>
  <c r="K686" i="16"/>
  <c r="W686" i="16" s="1"/>
  <c r="K694" i="16"/>
  <c r="W694" i="16" s="1"/>
  <c r="K702" i="16"/>
  <c r="W702" i="16" s="1"/>
  <c r="K710" i="16"/>
  <c r="W710" i="16" s="1"/>
  <c r="K718" i="16"/>
  <c r="W718" i="16" s="1"/>
  <c r="K726" i="16"/>
  <c r="W726" i="16" s="1"/>
  <c r="K734" i="16"/>
  <c r="W734" i="16" s="1"/>
  <c r="K742" i="16"/>
  <c r="W742" i="16" s="1"/>
  <c r="K750" i="16"/>
  <c r="W750" i="16" s="1"/>
  <c r="K758" i="16"/>
  <c r="W758" i="16" s="1"/>
  <c r="K766" i="16"/>
  <c r="W766" i="16" s="1"/>
  <c r="K774" i="16"/>
  <c r="W774" i="16" s="1"/>
  <c r="K782" i="16"/>
  <c r="W782" i="16" s="1"/>
  <c r="K790" i="16"/>
  <c r="W790" i="16" s="1"/>
  <c r="K798" i="16"/>
  <c r="W798" i="16" s="1"/>
  <c r="K806" i="16"/>
  <c r="W806" i="16" s="1"/>
  <c r="K814" i="16"/>
  <c r="W814" i="16" s="1"/>
  <c r="K822" i="16"/>
  <c r="W822" i="16" s="1"/>
  <c r="K830" i="16"/>
  <c r="W830" i="16" s="1"/>
  <c r="K838" i="16"/>
  <c r="W838" i="16" s="1"/>
  <c r="K846" i="16"/>
  <c r="W846" i="16" s="1"/>
  <c r="K854" i="16"/>
  <c r="W854" i="16" s="1"/>
  <c r="K862" i="16"/>
  <c r="W862" i="16" s="1"/>
  <c r="K870" i="16"/>
  <c r="W870" i="16" s="1"/>
  <c r="K878" i="16"/>
  <c r="W878" i="16" s="1"/>
  <c r="K886" i="16"/>
  <c r="W886" i="16" s="1"/>
  <c r="K894" i="16"/>
  <c r="W894" i="16" s="1"/>
  <c r="K902" i="16"/>
  <c r="W902" i="16" s="1"/>
  <c r="K910" i="16"/>
  <c r="W910" i="16" s="1"/>
  <c r="K918" i="16"/>
  <c r="W918" i="16" s="1"/>
  <c r="K926" i="16"/>
  <c r="W926" i="16" s="1"/>
  <c r="K934" i="16"/>
  <c r="W934" i="16" s="1"/>
  <c r="K942" i="16"/>
  <c r="W942" i="16" s="1"/>
  <c r="K950" i="16"/>
  <c r="W950" i="16" s="1"/>
  <c r="K958" i="16"/>
  <c r="W958" i="16" s="1"/>
  <c r="K966" i="16"/>
  <c r="W966" i="16" s="1"/>
  <c r="K974" i="16"/>
  <c r="W974" i="16" s="1"/>
  <c r="K982" i="16"/>
  <c r="W982" i="16" s="1"/>
  <c r="K990" i="16"/>
  <c r="W990" i="16" s="1"/>
  <c r="K998" i="16"/>
  <c r="W998" i="16" s="1"/>
  <c r="K1006" i="16"/>
  <c r="W1006" i="16" s="1"/>
  <c r="K1014" i="16"/>
  <c r="W1014" i="16" s="1"/>
  <c r="K1022" i="16"/>
  <c r="W1022" i="16" s="1"/>
  <c r="K1030" i="16"/>
  <c r="W1030" i="16" s="1"/>
  <c r="K1038" i="16"/>
  <c r="W1038" i="16" s="1"/>
  <c r="K1046" i="16"/>
  <c r="W1046" i="16" s="1"/>
  <c r="K1054" i="16"/>
  <c r="W1054" i="16" s="1"/>
  <c r="K1062" i="16"/>
  <c r="W1062" i="16" s="1"/>
  <c r="K1070" i="16"/>
  <c r="W1070" i="16" s="1"/>
  <c r="K1078" i="16"/>
  <c r="W1078" i="16" s="1"/>
  <c r="K85" i="16"/>
  <c r="W85" i="16" s="1"/>
  <c r="K111" i="16"/>
  <c r="W111" i="16" s="1"/>
  <c r="K138" i="16"/>
  <c r="W138" i="16" s="1"/>
  <c r="K166" i="16"/>
  <c r="W166" i="16" s="1"/>
  <c r="K195" i="16"/>
  <c r="W195" i="16" s="1"/>
  <c r="K213" i="16"/>
  <c r="W213" i="16" s="1"/>
  <c r="K235" i="16"/>
  <c r="W235" i="16" s="1"/>
  <c r="K253" i="16"/>
  <c r="W253" i="16" s="1"/>
  <c r="K276" i="16"/>
  <c r="W276" i="16" s="1"/>
  <c r="K298" i="16"/>
  <c r="W298" i="16" s="1"/>
  <c r="K314" i="16"/>
  <c r="W314" i="16" s="1"/>
  <c r="K330" i="16"/>
  <c r="W330" i="16" s="1"/>
  <c r="K348" i="16"/>
  <c r="W348" i="16" s="1"/>
  <c r="K364" i="16"/>
  <c r="W364" i="16" s="1"/>
  <c r="K380" i="16"/>
  <c r="W380" i="16" s="1"/>
  <c r="K400" i="16"/>
  <c r="W400" i="16" s="1"/>
  <c r="K416" i="16"/>
  <c r="W416" i="16" s="1"/>
  <c r="K432" i="16"/>
  <c r="W432" i="16" s="1"/>
  <c r="K451" i="16"/>
  <c r="W451" i="16" s="1"/>
  <c r="K467" i="16"/>
  <c r="W467" i="16" s="1"/>
  <c r="K483" i="16"/>
  <c r="W483" i="16" s="1"/>
  <c r="K501" i="16"/>
  <c r="W501" i="16" s="1"/>
  <c r="K517" i="16"/>
  <c r="W517" i="16" s="1"/>
  <c r="K533" i="16"/>
  <c r="W533" i="16" s="1"/>
  <c r="K547" i="16"/>
  <c r="W547" i="16" s="1"/>
  <c r="K557" i="16"/>
  <c r="W557" i="16" s="1"/>
  <c r="K567" i="16"/>
  <c r="W567" i="16" s="1"/>
  <c r="K579" i="16"/>
  <c r="W579" i="16" s="1"/>
  <c r="K589" i="16"/>
  <c r="W589" i="16" s="1"/>
  <c r="K599" i="16"/>
  <c r="W599" i="16" s="1"/>
  <c r="K611" i="16"/>
  <c r="W611" i="16" s="1"/>
  <c r="K621" i="16"/>
  <c r="W621" i="16" s="1"/>
  <c r="K631" i="16"/>
  <c r="W631" i="16" s="1"/>
  <c r="K639" i="16"/>
  <c r="W639" i="16" s="1"/>
  <c r="K647" i="16"/>
  <c r="W647" i="16" s="1"/>
  <c r="K655" i="16"/>
  <c r="W655" i="16" s="1"/>
  <c r="K663" i="16"/>
  <c r="W663" i="16" s="1"/>
  <c r="K671" i="16"/>
  <c r="W671" i="16" s="1"/>
  <c r="K679" i="16"/>
  <c r="W679" i="16" s="1"/>
  <c r="K687" i="16"/>
  <c r="W687" i="16" s="1"/>
  <c r="K695" i="16"/>
  <c r="W695" i="16" s="1"/>
  <c r="K703" i="16"/>
  <c r="W703" i="16" s="1"/>
  <c r="K711" i="16"/>
  <c r="W711" i="16" s="1"/>
  <c r="K719" i="16"/>
  <c r="W719" i="16" s="1"/>
  <c r="K727" i="16"/>
  <c r="W727" i="16" s="1"/>
  <c r="K735" i="16"/>
  <c r="W735" i="16" s="1"/>
  <c r="K743" i="16"/>
  <c r="W743" i="16" s="1"/>
  <c r="K751" i="16"/>
  <c r="W751" i="16" s="1"/>
  <c r="K759" i="16"/>
  <c r="W759" i="16" s="1"/>
  <c r="K767" i="16"/>
  <c r="W767" i="16" s="1"/>
  <c r="K775" i="16"/>
  <c r="W775" i="16" s="1"/>
  <c r="K783" i="16"/>
  <c r="W783" i="16" s="1"/>
  <c r="K791" i="16"/>
  <c r="W791" i="16" s="1"/>
  <c r="K799" i="16"/>
  <c r="W799" i="16" s="1"/>
  <c r="K807" i="16"/>
  <c r="W807" i="16" s="1"/>
  <c r="K815" i="16"/>
  <c r="W815" i="16" s="1"/>
  <c r="K823" i="16"/>
  <c r="W823" i="16" s="1"/>
  <c r="K831" i="16"/>
  <c r="W831" i="16" s="1"/>
  <c r="K839" i="16"/>
  <c r="W839" i="16" s="1"/>
  <c r="K847" i="16"/>
  <c r="W847" i="16" s="1"/>
  <c r="K855" i="16"/>
  <c r="W855" i="16" s="1"/>
  <c r="K863" i="16"/>
  <c r="W863" i="16" s="1"/>
  <c r="K871" i="16"/>
  <c r="W871" i="16" s="1"/>
  <c r="K879" i="16"/>
  <c r="W879" i="16" s="1"/>
  <c r="K887" i="16"/>
  <c r="W887" i="16" s="1"/>
  <c r="K895" i="16"/>
  <c r="W895" i="16" s="1"/>
  <c r="K903" i="16"/>
  <c r="W903" i="16" s="1"/>
  <c r="K911" i="16"/>
  <c r="W911" i="16" s="1"/>
  <c r="K919" i="16"/>
  <c r="W919" i="16" s="1"/>
  <c r="K927" i="16"/>
  <c r="W927" i="16" s="1"/>
  <c r="K935" i="16"/>
  <c r="W935" i="16" s="1"/>
  <c r="K943" i="16"/>
  <c r="W943" i="16" s="1"/>
  <c r="K951" i="16"/>
  <c r="W951" i="16" s="1"/>
  <c r="K959" i="16"/>
  <c r="W959" i="16" s="1"/>
  <c r="K967" i="16"/>
  <c r="W967" i="16" s="1"/>
  <c r="K975" i="16"/>
  <c r="W975" i="16" s="1"/>
  <c r="K983" i="16"/>
  <c r="W983" i="16" s="1"/>
  <c r="K991" i="16"/>
  <c r="W991" i="16" s="1"/>
  <c r="K999" i="16"/>
  <c r="W999" i="16" s="1"/>
  <c r="K1007" i="16"/>
  <c r="W1007" i="16" s="1"/>
  <c r="K1015" i="16"/>
  <c r="W1015" i="16" s="1"/>
  <c r="K1023" i="16"/>
  <c r="W1023" i="16" s="1"/>
  <c r="K1031" i="16"/>
  <c r="W1031" i="16" s="1"/>
  <c r="K1039" i="16"/>
  <c r="W1039" i="16" s="1"/>
  <c r="K1047" i="16"/>
  <c r="W1047" i="16" s="1"/>
  <c r="K1055" i="16"/>
  <c r="W1055" i="16" s="1"/>
  <c r="K1063" i="16"/>
  <c r="W1063" i="16" s="1"/>
  <c r="K1071" i="16"/>
  <c r="W1071" i="16" s="1"/>
  <c r="K95" i="16"/>
  <c r="W95" i="16" s="1"/>
  <c r="K143" i="16"/>
  <c r="W143" i="16" s="1"/>
  <c r="K184" i="16"/>
  <c r="W184" i="16" s="1"/>
  <c r="K220" i="16"/>
  <c r="W220" i="16" s="1"/>
  <c r="K251" i="16"/>
  <c r="W251" i="16" s="1"/>
  <c r="K284" i="16"/>
  <c r="W284" i="16" s="1"/>
  <c r="K315" i="16"/>
  <c r="W315" i="16" s="1"/>
  <c r="K340" i="16"/>
  <c r="W340" i="16" s="1"/>
  <c r="K368" i="16"/>
  <c r="W368" i="16" s="1"/>
  <c r="K394" i="16"/>
  <c r="W394" i="16" s="1"/>
  <c r="K420" i="16"/>
  <c r="W420" i="16" s="1"/>
  <c r="K452" i="16"/>
  <c r="W452" i="16" s="1"/>
  <c r="K477" i="16"/>
  <c r="W477" i="16" s="1"/>
  <c r="K506" i="16"/>
  <c r="W506" i="16" s="1"/>
  <c r="K531" i="16"/>
  <c r="W531" i="16" s="1"/>
  <c r="K550" i="16"/>
  <c r="W550" i="16" s="1"/>
  <c r="K568" i="16"/>
  <c r="W568" i="16" s="1"/>
  <c r="K584" i="16"/>
  <c r="W584" i="16" s="1"/>
  <c r="K603" i="16"/>
  <c r="W603" i="16" s="1"/>
  <c r="K619" i="16"/>
  <c r="W619" i="16" s="1"/>
  <c r="K634" i="16"/>
  <c r="W634" i="16" s="1"/>
  <c r="K648" i="16"/>
  <c r="W648" i="16" s="1"/>
  <c r="K660" i="16"/>
  <c r="W660" i="16" s="1"/>
  <c r="K673" i="16"/>
  <c r="W673" i="16" s="1"/>
  <c r="K685" i="16"/>
  <c r="W685" i="16" s="1"/>
  <c r="K698" i="16"/>
  <c r="W698" i="16" s="1"/>
  <c r="K712" i="16"/>
  <c r="W712" i="16" s="1"/>
  <c r="K724" i="16"/>
  <c r="W724" i="16" s="1"/>
  <c r="K737" i="16"/>
  <c r="W737" i="16" s="1"/>
  <c r="K749" i="16"/>
  <c r="W749" i="16" s="1"/>
  <c r="K762" i="16"/>
  <c r="W762" i="16" s="1"/>
  <c r="K776" i="16"/>
  <c r="W776" i="16" s="1"/>
  <c r="K788" i="16"/>
  <c r="W788" i="16" s="1"/>
  <c r="K801" i="16"/>
  <c r="W801" i="16" s="1"/>
  <c r="K813" i="16"/>
  <c r="W813" i="16" s="1"/>
  <c r="K826" i="16"/>
  <c r="W826" i="16" s="1"/>
  <c r="K840" i="16"/>
  <c r="W840" i="16" s="1"/>
  <c r="K851" i="16"/>
  <c r="W851" i="16" s="1"/>
  <c r="K861" i="16"/>
  <c r="W861" i="16" s="1"/>
  <c r="K873" i="16"/>
  <c r="W873" i="16" s="1"/>
  <c r="K883" i="16"/>
  <c r="W883" i="16" s="1"/>
  <c r="K893" i="16"/>
  <c r="W893" i="16" s="1"/>
  <c r="K905" i="16"/>
  <c r="W905" i="16" s="1"/>
  <c r="K915" i="16"/>
  <c r="W915" i="16" s="1"/>
  <c r="K925" i="16"/>
  <c r="W925" i="16" s="1"/>
  <c r="K937" i="16"/>
  <c r="W937" i="16" s="1"/>
  <c r="K947" i="16"/>
  <c r="W947" i="16" s="1"/>
  <c r="K957" i="16"/>
  <c r="W957" i="16" s="1"/>
  <c r="K969" i="16"/>
  <c r="W969" i="16" s="1"/>
  <c r="K979" i="16"/>
  <c r="W979" i="16" s="1"/>
  <c r="K989" i="16"/>
  <c r="W989" i="16" s="1"/>
  <c r="K1001" i="16"/>
  <c r="W1001" i="16" s="1"/>
  <c r="K1011" i="16"/>
  <c r="W1011" i="16" s="1"/>
  <c r="K1021" i="16"/>
  <c r="W1021" i="16" s="1"/>
  <c r="K1033" i="16"/>
  <c r="W1033" i="16" s="1"/>
  <c r="K1043" i="16"/>
  <c r="W1043" i="16" s="1"/>
  <c r="K1053" i="16"/>
  <c r="W1053" i="16" s="1"/>
  <c r="K1065" i="16"/>
  <c r="W1065" i="16" s="1"/>
  <c r="K1075" i="16"/>
  <c r="W1075" i="16" s="1"/>
  <c r="K119" i="16"/>
  <c r="W119" i="16" s="1"/>
  <c r="K162" i="16"/>
  <c r="W162" i="16" s="1"/>
  <c r="K202" i="16"/>
  <c r="W202" i="16" s="1"/>
  <c r="K237" i="16"/>
  <c r="W237" i="16" s="1"/>
  <c r="K267" i="16"/>
  <c r="W267" i="16" s="1"/>
  <c r="K300" i="16"/>
  <c r="W300" i="16" s="1"/>
  <c r="K325" i="16"/>
  <c r="W325" i="16" s="1"/>
  <c r="K354" i="16"/>
  <c r="W354" i="16" s="1"/>
  <c r="K381" i="16"/>
  <c r="W381" i="16" s="1"/>
  <c r="K408" i="16"/>
  <c r="W408" i="16" s="1"/>
  <c r="K437" i="16"/>
  <c r="W437" i="16" s="1"/>
  <c r="K464" i="16"/>
  <c r="W464" i="16" s="1"/>
  <c r="K491" i="16"/>
  <c r="W491" i="16" s="1"/>
  <c r="K520" i="16"/>
  <c r="W520" i="16" s="1"/>
  <c r="K542" i="16"/>
  <c r="W542" i="16" s="1"/>
  <c r="K559" i="16"/>
  <c r="W559" i="16" s="1"/>
  <c r="K575" i="16"/>
  <c r="W575" i="16" s="1"/>
  <c r="K592" i="16"/>
  <c r="W592" i="16" s="1"/>
  <c r="K612" i="16"/>
  <c r="W612" i="16" s="1"/>
  <c r="K628" i="16"/>
  <c r="W628" i="16" s="1"/>
  <c r="K641" i="16"/>
  <c r="W641" i="16" s="1"/>
  <c r="K653" i="16"/>
  <c r="W653" i="16" s="1"/>
  <c r="K666" i="16"/>
  <c r="W666" i="16" s="1"/>
  <c r="K680" i="16"/>
  <c r="W680" i="16" s="1"/>
  <c r="K692" i="16"/>
  <c r="W692" i="16" s="1"/>
  <c r="K705" i="16"/>
  <c r="W705" i="16" s="1"/>
  <c r="K717" i="16"/>
  <c r="W717" i="16" s="1"/>
  <c r="K730" i="16"/>
  <c r="W730" i="16" s="1"/>
  <c r="K744" i="16"/>
  <c r="W744" i="16" s="1"/>
  <c r="K756" i="16"/>
  <c r="W756" i="16" s="1"/>
  <c r="K769" i="16"/>
  <c r="W769" i="16" s="1"/>
  <c r="K781" i="16"/>
  <c r="W781" i="16" s="1"/>
  <c r="K794" i="16"/>
  <c r="W794" i="16" s="1"/>
  <c r="K808" i="16"/>
  <c r="W808" i="16" s="1"/>
  <c r="K820" i="16"/>
  <c r="W820" i="16" s="1"/>
  <c r="K833" i="16"/>
  <c r="W833" i="16" s="1"/>
  <c r="K845" i="16"/>
  <c r="W845" i="16" s="1"/>
  <c r="K857" i="16"/>
  <c r="W857" i="16" s="1"/>
  <c r="K867" i="16"/>
  <c r="W867" i="16" s="1"/>
  <c r="K877" i="16"/>
  <c r="W877" i="16" s="1"/>
  <c r="K889" i="16"/>
  <c r="W889" i="16" s="1"/>
  <c r="K899" i="16"/>
  <c r="W899" i="16" s="1"/>
  <c r="K909" i="16"/>
  <c r="W909" i="16" s="1"/>
  <c r="K921" i="16"/>
  <c r="W921" i="16" s="1"/>
  <c r="K931" i="16"/>
  <c r="W931" i="16" s="1"/>
  <c r="K941" i="16"/>
  <c r="W941" i="16" s="1"/>
  <c r="K953" i="16"/>
  <c r="W953" i="16" s="1"/>
  <c r="K963" i="16"/>
  <c r="W963" i="16" s="1"/>
  <c r="K973" i="16"/>
  <c r="W973" i="16" s="1"/>
  <c r="K985" i="16"/>
  <c r="W985" i="16" s="1"/>
  <c r="K995" i="16"/>
  <c r="W995" i="16" s="1"/>
  <c r="K1005" i="16"/>
  <c r="W1005" i="16" s="1"/>
  <c r="K1017" i="16"/>
  <c r="W1017" i="16" s="1"/>
  <c r="K1027" i="16"/>
  <c r="W1027" i="16" s="1"/>
  <c r="K1037" i="16"/>
  <c r="W1037" i="16" s="1"/>
  <c r="K1049" i="16"/>
  <c r="W1049" i="16" s="1"/>
  <c r="K1059" i="16"/>
  <c r="W1059" i="16" s="1"/>
  <c r="K1069" i="16"/>
  <c r="W1069" i="16" s="1"/>
  <c r="K117" i="16"/>
  <c r="W117" i="16" s="1"/>
  <c r="K173" i="16"/>
  <c r="W173" i="16" s="1"/>
  <c r="K221" i="16"/>
  <c r="W221" i="16" s="1"/>
  <c r="K264" i="16"/>
  <c r="W264" i="16" s="1"/>
  <c r="K306" i="16"/>
  <c r="W306" i="16" s="1"/>
  <c r="K341" i="16"/>
  <c r="W341" i="16" s="1"/>
  <c r="K378" i="16"/>
  <c r="W378" i="16" s="1"/>
  <c r="K418" i="16"/>
  <c r="W418" i="16" s="1"/>
  <c r="K453" i="16"/>
  <c r="W453" i="16" s="1"/>
  <c r="K490" i="16"/>
  <c r="W490" i="16" s="1"/>
  <c r="K523" i="16"/>
  <c r="W523" i="16" s="1"/>
  <c r="K552" i="16"/>
  <c r="W552" i="16" s="1"/>
  <c r="K574" i="16"/>
  <c r="W574" i="16" s="1"/>
  <c r="K597" i="16"/>
  <c r="W597" i="16" s="1"/>
  <c r="K622" i="16"/>
  <c r="W622" i="16" s="1"/>
  <c r="K640" i="16"/>
  <c r="W640" i="16" s="1"/>
  <c r="K657" i="16"/>
  <c r="W657" i="16" s="1"/>
  <c r="K674" i="16"/>
  <c r="W674" i="16" s="1"/>
  <c r="K690" i="16"/>
  <c r="W690" i="16" s="1"/>
  <c r="K708" i="16"/>
  <c r="W708" i="16" s="1"/>
  <c r="K725" i="16"/>
  <c r="W725" i="16" s="1"/>
  <c r="K741" i="16"/>
  <c r="W741" i="16" s="1"/>
  <c r="K760" i="16"/>
  <c r="W760" i="16" s="1"/>
  <c r="K777" i="16"/>
  <c r="W777" i="16" s="1"/>
  <c r="K793" i="16"/>
  <c r="W793" i="16" s="1"/>
  <c r="K810" i="16"/>
  <c r="W810" i="16" s="1"/>
  <c r="K828" i="16"/>
  <c r="W828" i="16" s="1"/>
  <c r="K844" i="16"/>
  <c r="W844" i="16" s="1"/>
  <c r="K859" i="16"/>
  <c r="W859" i="16" s="1"/>
  <c r="K874" i="16"/>
  <c r="W874" i="16" s="1"/>
  <c r="K888" i="16"/>
  <c r="W888" i="16" s="1"/>
  <c r="K901" i="16"/>
  <c r="W901" i="16" s="1"/>
  <c r="K916" i="16"/>
  <c r="W916" i="16" s="1"/>
  <c r="K930" i="16"/>
  <c r="W930" i="16" s="1"/>
  <c r="K945" i="16"/>
  <c r="W945" i="16" s="1"/>
  <c r="K960" i="16"/>
  <c r="W960" i="16" s="1"/>
  <c r="K972" i="16"/>
  <c r="W972" i="16" s="1"/>
  <c r="K987" i="16"/>
  <c r="W987" i="16" s="1"/>
  <c r="K1002" i="16"/>
  <c r="W1002" i="16" s="1"/>
  <c r="K1016" i="16"/>
  <c r="W1016" i="16" s="1"/>
  <c r="K1029" i="16"/>
  <c r="W1029" i="16" s="1"/>
  <c r="K1044" i="16"/>
  <c r="W1044" i="16" s="1"/>
  <c r="K1058" i="16"/>
  <c r="W1058" i="16" s="1"/>
  <c r="K1073" i="16"/>
  <c r="W1073" i="16" s="1"/>
  <c r="K120" i="16"/>
  <c r="W120" i="16" s="1"/>
  <c r="K176" i="16"/>
  <c r="W176" i="16" s="1"/>
  <c r="K227" i="16"/>
  <c r="W227" i="16" s="1"/>
  <c r="K272" i="16"/>
  <c r="W272" i="16" s="1"/>
  <c r="K309" i="16"/>
  <c r="W309" i="16" s="1"/>
  <c r="K349" i="16"/>
  <c r="W349" i="16" s="1"/>
  <c r="K387" i="16"/>
  <c r="W387" i="16" s="1"/>
  <c r="K419" i="16"/>
  <c r="W419" i="16" s="1"/>
  <c r="K456" i="16"/>
  <c r="W456" i="16" s="1"/>
  <c r="K493" i="16"/>
  <c r="W493" i="16" s="1"/>
  <c r="K530" i="16"/>
  <c r="W530" i="16" s="1"/>
  <c r="K555" i="16"/>
  <c r="W555" i="16" s="1"/>
  <c r="K580" i="16"/>
  <c r="W580" i="16" s="1"/>
  <c r="K600" i="16"/>
  <c r="W600" i="16" s="1"/>
  <c r="K623" i="16"/>
  <c r="W623" i="16" s="1"/>
  <c r="K642" i="16"/>
  <c r="W642" i="16" s="1"/>
  <c r="K658" i="16"/>
  <c r="W658" i="16" s="1"/>
  <c r="K676" i="16"/>
  <c r="W676" i="16" s="1"/>
  <c r="K693" i="16"/>
  <c r="W693" i="16" s="1"/>
  <c r="K709" i="16"/>
  <c r="W709" i="16" s="1"/>
  <c r="K728" i="16"/>
  <c r="W728" i="16" s="1"/>
  <c r="K745" i="16"/>
  <c r="W745" i="16" s="1"/>
  <c r="K761" i="16"/>
  <c r="W761" i="16" s="1"/>
  <c r="K778" i="16"/>
  <c r="W778" i="16" s="1"/>
  <c r="K796" i="16"/>
  <c r="W796" i="16" s="1"/>
  <c r="K812" i="16"/>
  <c r="W812" i="16" s="1"/>
  <c r="K829" i="16"/>
  <c r="W829" i="16" s="1"/>
  <c r="K848" i="16"/>
  <c r="W848" i="16" s="1"/>
  <c r="K860" i="16"/>
  <c r="W860" i="16" s="1"/>
  <c r="K875" i="16"/>
  <c r="W875" i="16" s="1"/>
  <c r="K890" i="16"/>
  <c r="W890" i="16" s="1"/>
  <c r="K904" i="16"/>
  <c r="W904" i="16" s="1"/>
  <c r="K917" i="16"/>
  <c r="W917" i="16" s="1"/>
  <c r="K932" i="16"/>
  <c r="W932" i="16" s="1"/>
  <c r="K946" i="16"/>
  <c r="W946" i="16" s="1"/>
  <c r="K961" i="16"/>
  <c r="W961" i="16" s="1"/>
  <c r="K976" i="16"/>
  <c r="W976" i="16" s="1"/>
  <c r="K988" i="16"/>
  <c r="W988" i="16" s="1"/>
  <c r="K1003" i="16"/>
  <c r="W1003" i="16" s="1"/>
  <c r="K1018" i="16"/>
  <c r="W1018" i="16" s="1"/>
  <c r="K1032" i="16"/>
  <c r="W1032" i="16" s="1"/>
  <c r="K1045" i="16"/>
  <c r="W1045" i="16" s="1"/>
  <c r="K1060" i="16"/>
  <c r="W1060" i="16" s="1"/>
  <c r="K1074" i="16"/>
  <c r="W1074" i="16" s="1"/>
  <c r="K130" i="16"/>
  <c r="W130" i="16" s="1"/>
  <c r="K186" i="16"/>
  <c r="W186" i="16" s="1"/>
  <c r="K133" i="16"/>
  <c r="W133" i="16" s="1"/>
  <c r="K196" i="16"/>
  <c r="W196" i="16" s="1"/>
  <c r="K240" i="16"/>
  <c r="W240" i="16" s="1"/>
  <c r="K280" i="16"/>
  <c r="W280" i="16" s="1"/>
  <c r="K317" i="16"/>
  <c r="W317" i="16" s="1"/>
  <c r="K356" i="16"/>
  <c r="W356" i="16" s="1"/>
  <c r="K392" i="16"/>
  <c r="W392" i="16" s="1"/>
  <c r="K428" i="16"/>
  <c r="W428" i="16" s="1"/>
  <c r="K468" i="16"/>
  <c r="W468" i="16" s="1"/>
  <c r="K504" i="16"/>
  <c r="W504" i="16" s="1"/>
  <c r="K539" i="16"/>
  <c r="W539" i="16" s="1"/>
  <c r="K560" i="16"/>
  <c r="W560" i="16" s="1"/>
  <c r="K582" i="16"/>
  <c r="W582" i="16" s="1"/>
  <c r="K606" i="16"/>
  <c r="W606" i="16" s="1"/>
  <c r="K629" i="16"/>
  <c r="W629" i="16" s="1"/>
  <c r="K645" i="16"/>
  <c r="W645" i="16" s="1"/>
  <c r="K664" i="16"/>
  <c r="W664" i="16" s="1"/>
  <c r="K681" i="16"/>
  <c r="W681" i="16" s="1"/>
  <c r="K697" i="16"/>
  <c r="W697" i="16" s="1"/>
  <c r="K714" i="16"/>
  <c r="W714" i="16" s="1"/>
  <c r="K732" i="16"/>
  <c r="W732" i="16" s="1"/>
  <c r="K748" i="16"/>
  <c r="W748" i="16" s="1"/>
  <c r="K765" i="16"/>
  <c r="W765" i="16" s="1"/>
  <c r="K784" i="16"/>
  <c r="W784" i="16" s="1"/>
  <c r="K800" i="16"/>
  <c r="W800" i="16" s="1"/>
  <c r="K817" i="16"/>
  <c r="W817" i="16" s="1"/>
  <c r="K834" i="16"/>
  <c r="W834" i="16" s="1"/>
  <c r="K850" i="16"/>
  <c r="W850" i="16" s="1"/>
  <c r="K865" i="16"/>
  <c r="W865" i="16" s="1"/>
  <c r="K880" i="16"/>
  <c r="W880" i="16" s="1"/>
  <c r="K892" i="16"/>
  <c r="W892" i="16" s="1"/>
  <c r="K907" i="16"/>
  <c r="W907" i="16" s="1"/>
  <c r="K922" i="16"/>
  <c r="W922" i="16" s="1"/>
  <c r="K936" i="16"/>
  <c r="W936" i="16" s="1"/>
  <c r="K949" i="16"/>
  <c r="W949" i="16" s="1"/>
  <c r="K964" i="16"/>
  <c r="W964" i="16" s="1"/>
  <c r="K978" i="16"/>
  <c r="W978" i="16" s="1"/>
  <c r="K993" i="16"/>
  <c r="W993" i="16" s="1"/>
  <c r="K1008" i="16"/>
  <c r="W1008" i="16" s="1"/>
  <c r="K1020" i="16"/>
  <c r="W1020" i="16" s="1"/>
  <c r="K1035" i="16"/>
  <c r="W1035" i="16" s="1"/>
  <c r="K1050" i="16"/>
  <c r="W1050" i="16" s="1"/>
  <c r="K1064" i="16"/>
  <c r="W1064" i="16" s="1"/>
  <c r="K1077" i="16"/>
  <c r="W1077" i="16" s="1"/>
  <c r="K92" i="16"/>
  <c r="W92" i="16" s="1"/>
  <c r="K208" i="16"/>
  <c r="W208" i="16" s="1"/>
  <c r="K277" i="16"/>
  <c r="W277" i="16" s="1"/>
  <c r="K336" i="16"/>
  <c r="W336" i="16" s="1"/>
  <c r="K402" i="16"/>
  <c r="W402" i="16" s="1"/>
  <c r="K444" i="16"/>
  <c r="W444" i="16" s="1"/>
  <c r="K509" i="16"/>
  <c r="W509" i="16" s="1"/>
  <c r="K558" i="16"/>
  <c r="W558" i="16" s="1"/>
  <c r="K591" i="16"/>
  <c r="W591" i="16" s="1"/>
  <c r="K632" i="16"/>
  <c r="W632" i="16" s="1"/>
  <c r="K656" i="16"/>
  <c r="W656" i="16" s="1"/>
  <c r="K684" i="16"/>
  <c r="W684" i="16" s="1"/>
  <c r="K713" i="16"/>
  <c r="W713" i="16" s="1"/>
  <c r="K738" i="16"/>
  <c r="W738" i="16" s="1"/>
  <c r="K768" i="16"/>
  <c r="W768" i="16" s="1"/>
  <c r="K792" i="16"/>
  <c r="W792" i="16" s="1"/>
  <c r="K821" i="16"/>
  <c r="W821" i="16" s="1"/>
  <c r="K849" i="16"/>
  <c r="W849" i="16" s="1"/>
  <c r="K869" i="16"/>
  <c r="W869" i="16" s="1"/>
  <c r="K896" i="16"/>
  <c r="W896" i="16" s="1"/>
  <c r="K914" i="16"/>
  <c r="W914" i="16" s="1"/>
  <c r="K939" i="16"/>
  <c r="W939" i="16" s="1"/>
  <c r="K962" i="16"/>
  <c r="W962" i="16" s="1"/>
  <c r="K984" i="16"/>
  <c r="W984" i="16" s="1"/>
  <c r="K1009" i="16"/>
  <c r="W1009" i="16" s="1"/>
  <c r="K1028" i="16"/>
  <c r="W1028" i="16" s="1"/>
  <c r="K1052" i="16"/>
  <c r="W1052" i="16" s="1"/>
  <c r="K1076" i="16"/>
  <c r="W1076" i="16" s="1"/>
  <c r="K101" i="16"/>
  <c r="W101" i="16" s="1"/>
  <c r="K210" i="16"/>
  <c r="W210" i="16" s="1"/>
  <c r="K290" i="16"/>
  <c r="W290" i="16" s="1"/>
  <c r="K338" i="16"/>
  <c r="W338" i="16" s="1"/>
  <c r="K403" i="16"/>
  <c r="W403" i="16" s="1"/>
  <c r="K459" i="16"/>
  <c r="W459" i="16" s="1"/>
  <c r="K515" i="16"/>
  <c r="W515" i="16" s="1"/>
  <c r="K564" i="16"/>
  <c r="W564" i="16" s="1"/>
  <c r="K596" i="16"/>
  <c r="W596" i="16" s="1"/>
  <c r="K633" i="16"/>
  <c r="W633" i="16" s="1"/>
  <c r="K661" i="16"/>
  <c r="W661" i="16" s="1"/>
  <c r="K688" i="16"/>
  <c r="W688" i="16" s="1"/>
  <c r="K716" i="16"/>
  <c r="W716" i="16" s="1"/>
  <c r="K740" i="16"/>
  <c r="W740" i="16" s="1"/>
  <c r="K770" i="16"/>
  <c r="W770" i="16" s="1"/>
  <c r="K797" i="16"/>
  <c r="W797" i="16" s="1"/>
  <c r="K824" i="16"/>
  <c r="W824" i="16" s="1"/>
  <c r="K852" i="16"/>
  <c r="W852" i="16" s="1"/>
  <c r="K872" i="16"/>
  <c r="W872" i="16" s="1"/>
  <c r="K897" i="16"/>
  <c r="W897" i="16" s="1"/>
  <c r="K920" i="16"/>
  <c r="W920" i="16" s="1"/>
  <c r="K940" i="16"/>
  <c r="W940" i="16" s="1"/>
  <c r="K965" i="16"/>
  <c r="W965" i="16" s="1"/>
  <c r="K986" i="16"/>
  <c r="W986" i="16" s="1"/>
  <c r="K1010" i="16"/>
  <c r="W1010" i="16" s="1"/>
  <c r="K1034" i="16"/>
  <c r="W1034" i="16" s="1"/>
  <c r="K1056" i="16"/>
  <c r="W1056" i="16" s="1"/>
  <c r="K102" i="16"/>
  <c r="W102" i="16" s="1"/>
  <c r="K216" i="16"/>
  <c r="W216" i="16" s="1"/>
  <c r="K291" i="16"/>
  <c r="W291" i="16" s="1"/>
  <c r="K352" i="16"/>
  <c r="W352" i="16" s="1"/>
  <c r="K404" i="16"/>
  <c r="W404" i="16" s="1"/>
  <c r="K469" i="16"/>
  <c r="W469" i="16" s="1"/>
  <c r="K522" i="16"/>
  <c r="W522" i="16" s="1"/>
  <c r="K565" i="16"/>
  <c r="W565" i="16" s="1"/>
  <c r="K604" i="16"/>
  <c r="W604" i="16" s="1"/>
  <c r="K636" i="16"/>
  <c r="W636" i="16" s="1"/>
  <c r="K665" i="16"/>
  <c r="W665" i="16" s="1"/>
  <c r="K689" i="16"/>
  <c r="W689" i="16" s="1"/>
  <c r="K720" i="16"/>
  <c r="W720" i="16" s="1"/>
  <c r="K746" i="16"/>
  <c r="W746" i="16" s="1"/>
  <c r="K772" i="16"/>
  <c r="W772" i="16" s="1"/>
  <c r="K802" i="16"/>
  <c r="W802" i="16" s="1"/>
  <c r="K825" i="16"/>
  <c r="W825" i="16" s="1"/>
  <c r="K853" i="16"/>
  <c r="W853" i="16" s="1"/>
  <c r="K876" i="16"/>
  <c r="W876" i="16" s="1"/>
  <c r="K898" i="16"/>
  <c r="W898" i="16" s="1"/>
  <c r="K923" i="16"/>
  <c r="W923" i="16" s="1"/>
  <c r="K944" i="16"/>
  <c r="W944" i="16" s="1"/>
  <c r="K968" i="16"/>
  <c r="W968" i="16" s="1"/>
  <c r="K992" i="16"/>
  <c r="W992" i="16" s="1"/>
  <c r="K1012" i="16"/>
  <c r="W1012" i="16" s="1"/>
  <c r="K1036" i="16"/>
  <c r="W1036" i="16" s="1"/>
  <c r="K1057" i="16"/>
  <c r="W1057" i="16" s="1"/>
  <c r="K151" i="16"/>
  <c r="W151" i="16" s="1"/>
  <c r="K242" i="16"/>
  <c r="W242" i="16" s="1"/>
  <c r="K301" i="16"/>
  <c r="W301" i="16" s="1"/>
  <c r="K365" i="16"/>
  <c r="W365" i="16" s="1"/>
  <c r="K427" i="16"/>
  <c r="W427" i="16" s="1"/>
  <c r="K480" i="16"/>
  <c r="W480" i="16" s="1"/>
  <c r="K540" i="16"/>
  <c r="W540" i="16" s="1"/>
  <c r="K572" i="16"/>
  <c r="W572" i="16" s="1"/>
  <c r="K613" i="16"/>
  <c r="W613" i="16" s="1"/>
  <c r="K669" i="16"/>
  <c r="W669" i="16" s="1"/>
  <c r="K700" i="16"/>
  <c r="W700" i="16" s="1"/>
  <c r="K722" i="16"/>
  <c r="W722" i="16" s="1"/>
  <c r="K753" i="16"/>
  <c r="W753" i="16" s="1"/>
  <c r="K805" i="16"/>
  <c r="W805" i="16" s="1"/>
  <c r="K144" i="16"/>
  <c r="W144" i="16" s="1"/>
  <c r="K228" i="16"/>
  <c r="W228" i="16" s="1"/>
  <c r="K299" i="16"/>
  <c r="W299" i="16" s="1"/>
  <c r="K362" i="16"/>
  <c r="W362" i="16" s="1"/>
  <c r="K412" i="16"/>
  <c r="W412" i="16" s="1"/>
  <c r="K472" i="16"/>
  <c r="W472" i="16" s="1"/>
  <c r="K536" i="16"/>
  <c r="W536" i="16" s="1"/>
  <c r="K571" i="16"/>
  <c r="W571" i="16" s="1"/>
  <c r="K607" i="16"/>
  <c r="W607" i="16" s="1"/>
  <c r="K637" i="16"/>
  <c r="W637" i="16" s="1"/>
  <c r="K668" i="16"/>
  <c r="W668" i="16" s="1"/>
  <c r="K696" i="16"/>
  <c r="W696" i="16" s="1"/>
  <c r="K721" i="16"/>
  <c r="W721" i="16" s="1"/>
  <c r="K752" i="16"/>
  <c r="W752" i="16" s="1"/>
  <c r="K773" i="16"/>
  <c r="W773" i="16" s="1"/>
  <c r="K804" i="16"/>
  <c r="W804" i="16" s="1"/>
  <c r="K832" i="16"/>
  <c r="W832" i="16" s="1"/>
  <c r="K856" i="16"/>
  <c r="W856" i="16" s="1"/>
  <c r="K881" i="16"/>
  <c r="W881" i="16" s="1"/>
  <c r="K900" i="16"/>
  <c r="W900" i="16" s="1"/>
  <c r="K924" i="16"/>
  <c r="W924" i="16" s="1"/>
  <c r="K948" i="16"/>
  <c r="W948" i="16" s="1"/>
  <c r="K970" i="16"/>
  <c r="W970" i="16" s="1"/>
  <c r="K994" i="16"/>
  <c r="W994" i="16" s="1"/>
  <c r="K1013" i="16"/>
  <c r="W1013" i="16" s="1"/>
  <c r="K1040" i="16"/>
  <c r="W1040" i="16" s="1"/>
  <c r="K1061" i="16"/>
  <c r="W1061" i="16" s="1"/>
  <c r="K644" i="16"/>
  <c r="W644" i="16" s="1"/>
  <c r="K780" i="16"/>
  <c r="W780" i="16" s="1"/>
  <c r="K836" i="16"/>
  <c r="W836" i="16" s="1"/>
  <c r="K882" i="16"/>
  <c r="W882" i="16" s="1"/>
  <c r="K154" i="16"/>
  <c r="W154" i="16" s="1"/>
  <c r="K248" i="16"/>
  <c r="W248" i="16" s="1"/>
  <c r="K316" i="16"/>
  <c r="W316" i="16" s="1"/>
  <c r="K370" i="16"/>
  <c r="W370" i="16" s="1"/>
  <c r="K434" i="16"/>
  <c r="W434" i="16" s="1"/>
  <c r="K484" i="16"/>
  <c r="W484" i="16" s="1"/>
  <c r="K543" i="16"/>
  <c r="W543" i="16" s="1"/>
  <c r="K581" i="16"/>
  <c r="W581" i="16" s="1"/>
  <c r="K614" i="16"/>
  <c r="W614" i="16" s="1"/>
  <c r="K649" i="16"/>
  <c r="W649" i="16" s="1"/>
  <c r="K672" i="16"/>
  <c r="W672" i="16" s="1"/>
  <c r="K701" i="16"/>
  <c r="W701" i="16" s="1"/>
  <c r="K729" i="16"/>
  <c r="W729" i="16" s="1"/>
  <c r="K754" i="16"/>
  <c r="W754" i="16" s="1"/>
  <c r="K331" i="16"/>
  <c r="W331" i="16" s="1"/>
  <c r="K549" i="16"/>
  <c r="W549" i="16" s="1"/>
  <c r="K682" i="16"/>
  <c r="W682" i="16" s="1"/>
  <c r="K786" i="16"/>
  <c r="W786" i="16" s="1"/>
  <c r="K858" i="16"/>
  <c r="W858" i="16" s="1"/>
  <c r="K908" i="16"/>
  <c r="W908" i="16" s="1"/>
  <c r="K954" i="16"/>
  <c r="W954" i="16" s="1"/>
  <c r="K997" i="16"/>
  <c r="W997" i="16" s="1"/>
  <c r="K1042" i="16"/>
  <c r="W1042" i="16" s="1"/>
  <c r="K376" i="16"/>
  <c r="W376" i="16" s="1"/>
  <c r="K587" i="16"/>
  <c r="W587" i="16" s="1"/>
  <c r="K704" i="16"/>
  <c r="W704" i="16" s="1"/>
  <c r="K789" i="16"/>
  <c r="W789" i="16" s="1"/>
  <c r="K864" i="16"/>
  <c r="W864" i="16" s="1"/>
  <c r="K912" i="16"/>
  <c r="W912" i="16" s="1"/>
  <c r="K955" i="16"/>
  <c r="W955" i="16" s="1"/>
  <c r="K1000" i="16"/>
  <c r="W1000" i="16" s="1"/>
  <c r="K1048" i="16"/>
  <c r="W1048" i="16" s="1"/>
  <c r="K260" i="16"/>
  <c r="W260" i="16" s="1"/>
  <c r="K507" i="16"/>
  <c r="W507" i="16" s="1"/>
  <c r="K652" i="16"/>
  <c r="W652" i="16" s="1"/>
  <c r="K764" i="16"/>
  <c r="W764" i="16" s="1"/>
  <c r="K841" i="16"/>
  <c r="W841" i="16" s="1"/>
  <c r="K891" i="16"/>
  <c r="W891" i="16" s="1"/>
  <c r="K938" i="16"/>
  <c r="W938" i="16" s="1"/>
  <c r="K981" i="16"/>
  <c r="W981" i="16" s="1"/>
  <c r="K1026" i="16"/>
  <c r="W1026" i="16" s="1"/>
  <c r="K1072" i="16"/>
  <c r="W1072" i="16" s="1"/>
  <c r="K324" i="16"/>
  <c r="W324" i="16" s="1"/>
  <c r="K548" i="16"/>
  <c r="W548" i="16" s="1"/>
  <c r="K677" i="16"/>
  <c r="W677" i="16" s="1"/>
  <c r="K785" i="16"/>
  <c r="W785" i="16" s="1"/>
  <c r="K842" i="16"/>
  <c r="W842" i="16" s="1"/>
  <c r="K906" i="16"/>
  <c r="W906" i="16" s="1"/>
  <c r="K952" i="16"/>
  <c r="W952" i="16" s="1"/>
  <c r="K996" i="16"/>
  <c r="W996" i="16" s="1"/>
  <c r="K1041" i="16"/>
  <c r="W1041" i="16" s="1"/>
  <c r="K87" i="16"/>
  <c r="W87" i="16" s="1"/>
  <c r="K388" i="16"/>
  <c r="W388" i="16" s="1"/>
  <c r="K590" i="16"/>
  <c r="W590" i="16" s="1"/>
  <c r="K706" i="16"/>
  <c r="W706" i="16" s="1"/>
  <c r="K809" i="16"/>
  <c r="W809" i="16" s="1"/>
  <c r="K866" i="16"/>
  <c r="W866" i="16" s="1"/>
  <c r="K913" i="16"/>
  <c r="W913" i="16" s="1"/>
  <c r="K956" i="16"/>
  <c r="W956" i="16" s="1"/>
  <c r="K1004" i="16"/>
  <c r="W1004" i="16" s="1"/>
  <c r="K1051" i="16"/>
  <c r="W1051" i="16" s="1"/>
  <c r="K79" i="16"/>
  <c r="W79" i="16" s="1"/>
  <c r="K170" i="16"/>
  <c r="W170" i="16" s="1"/>
  <c r="K440" i="16"/>
  <c r="W440" i="16" s="1"/>
  <c r="K616" i="16"/>
  <c r="W616" i="16" s="1"/>
  <c r="K733" i="16"/>
  <c r="W733" i="16" s="1"/>
  <c r="K816" i="16"/>
  <c r="W816" i="16" s="1"/>
  <c r="K868" i="16"/>
  <c r="W868" i="16" s="1"/>
  <c r="K928" i="16"/>
  <c r="W928" i="16" s="1"/>
  <c r="K971" i="16"/>
  <c r="W971" i="16" s="1"/>
  <c r="K1019" i="16"/>
  <c r="W1019" i="16" s="1"/>
  <c r="K1066" i="16"/>
  <c r="W1066" i="16" s="1"/>
  <c r="K200" i="16"/>
  <c r="W200" i="16" s="1"/>
  <c r="K443" i="16"/>
  <c r="W443" i="16" s="1"/>
  <c r="K624" i="16"/>
  <c r="W624" i="16" s="1"/>
  <c r="K736" i="16"/>
  <c r="W736" i="16" s="1"/>
  <c r="K818" i="16"/>
  <c r="W818" i="16" s="1"/>
  <c r="K884" i="16"/>
  <c r="W884" i="16" s="1"/>
  <c r="K929" i="16"/>
  <c r="W929" i="16" s="1"/>
  <c r="K977" i="16"/>
  <c r="W977" i="16" s="1"/>
  <c r="K1024" i="16"/>
  <c r="W1024" i="16" s="1"/>
  <c r="K1067" i="16"/>
  <c r="W1067" i="16" s="1"/>
  <c r="K259" i="16"/>
  <c r="W259" i="16" s="1"/>
  <c r="K496" i="16"/>
  <c r="W496" i="16" s="1"/>
  <c r="K650" i="16"/>
  <c r="W650" i="16" s="1"/>
  <c r="K757" i="16"/>
  <c r="W757" i="16" s="1"/>
  <c r="K837" i="16"/>
  <c r="W837" i="16" s="1"/>
  <c r="K885" i="16"/>
  <c r="W885" i="16" s="1"/>
  <c r="K933" i="16"/>
  <c r="W933" i="16" s="1"/>
  <c r="K980" i="16"/>
  <c r="W980" i="16" s="1"/>
  <c r="K1025" i="16"/>
  <c r="W1025" i="16" s="1"/>
  <c r="K1068" i="16"/>
  <c r="W1068" i="16" s="1"/>
  <c r="AL65" i="14"/>
  <c r="AL66" i="14"/>
  <c r="AL67" i="14" s="1"/>
  <c r="AL68" i="14" s="1"/>
  <c r="AM64" i="14" s="1"/>
  <c r="AL69" i="14"/>
  <c r="R14" i="14"/>
  <c r="AL84" i="14"/>
  <c r="AT50" i="14"/>
  <c r="AU45" i="14"/>
  <c r="AU46" i="14"/>
  <c r="AU49" i="14"/>
  <c r="AL58" i="14"/>
  <c r="AM54" i="14" s="1"/>
  <c r="S10" i="14"/>
  <c r="S13" i="14" s="1"/>
  <c r="T15" i="14"/>
  <c r="T17" i="14" s="1"/>
  <c r="T18" i="14" s="1"/>
  <c r="T20" i="14"/>
  <c r="T24" i="14" s="1"/>
  <c r="T26" i="14" s="1"/>
  <c r="L74" i="16" s="1"/>
  <c r="U6" i="14"/>
  <c r="T7" i="14"/>
  <c r="T8" i="14" s="1"/>
  <c r="T11" i="14"/>
  <c r="AL60" i="14"/>
  <c r="L75" i="16" l="1"/>
  <c r="AL70" i="14"/>
  <c r="W77" i="16"/>
  <c r="V77" i="16"/>
  <c r="AM66" i="14"/>
  <c r="AM67" i="14" s="1"/>
  <c r="AM68" i="14" s="1"/>
  <c r="AN64" i="14" s="1"/>
  <c r="AM69" i="14"/>
  <c r="AM65" i="14"/>
  <c r="S14" i="14"/>
  <c r="AL94" i="14"/>
  <c r="AL86" i="14"/>
  <c r="AL87" i="14" s="1"/>
  <c r="AL88" i="14" s="1"/>
  <c r="AM84" i="14" s="1"/>
  <c r="AL85" i="14"/>
  <c r="AL89" i="14"/>
  <c r="AL79" i="14"/>
  <c r="AL75" i="14"/>
  <c r="AL76" i="14"/>
  <c r="AL77" i="14" s="1"/>
  <c r="AL78" i="14" s="1"/>
  <c r="AM74" i="14" s="1"/>
  <c r="AM55" i="14"/>
  <c r="AM59" i="14"/>
  <c r="AM56" i="14"/>
  <c r="AM57" i="14" s="1"/>
  <c r="AM58" i="14" s="1"/>
  <c r="AN54" i="14" s="1"/>
  <c r="AU47" i="14"/>
  <c r="AU48" i="14" s="1"/>
  <c r="O33" i="14" s="1"/>
  <c r="T10" i="14"/>
  <c r="T13" i="14" s="1"/>
  <c r="U15" i="14"/>
  <c r="U17" i="14" s="1"/>
  <c r="U20" i="14"/>
  <c r="U24" i="14" s="1"/>
  <c r="M74" i="16" s="1"/>
  <c r="M75" i="16" s="1"/>
  <c r="U7" i="14"/>
  <c r="U8" i="14" s="1"/>
  <c r="U11" i="14"/>
  <c r="AL90" i="14" l="1"/>
  <c r="AM70" i="14"/>
  <c r="AL80" i="14"/>
  <c r="T14" i="14"/>
  <c r="AL104" i="14"/>
  <c r="AN65" i="14"/>
  <c r="AN69" i="14"/>
  <c r="AN66" i="14"/>
  <c r="AN67" i="14" s="1"/>
  <c r="AN68" i="14" s="1"/>
  <c r="AO64" i="14" s="1"/>
  <c r="AL95" i="14"/>
  <c r="AL99" i="14"/>
  <c r="AL96" i="14"/>
  <c r="AL97" i="14" s="1"/>
  <c r="AL98" i="14" s="1"/>
  <c r="AM94" i="14" s="1"/>
  <c r="AM86" i="14"/>
  <c r="AM87" i="14" s="1"/>
  <c r="AM88" i="14" s="1"/>
  <c r="AN84" i="14" s="1"/>
  <c r="AM85" i="14"/>
  <c r="AM89" i="14"/>
  <c r="M79" i="16"/>
  <c r="Y79" i="16" s="1"/>
  <c r="M87" i="16"/>
  <c r="Y87" i="16" s="1"/>
  <c r="Z87" i="16" s="1"/>
  <c r="M95" i="16"/>
  <c r="Y95" i="16" s="1"/>
  <c r="Z95" i="16" s="1"/>
  <c r="M103" i="16"/>
  <c r="Y103" i="16" s="1"/>
  <c r="Z103" i="16" s="1"/>
  <c r="M111" i="16"/>
  <c r="Y111" i="16" s="1"/>
  <c r="Z111" i="16" s="1"/>
  <c r="M119" i="16"/>
  <c r="Y119" i="16" s="1"/>
  <c r="Z119" i="16" s="1"/>
  <c r="M127" i="16"/>
  <c r="Y127" i="16" s="1"/>
  <c r="Z127" i="16" s="1"/>
  <c r="M135" i="16"/>
  <c r="Y135" i="16" s="1"/>
  <c r="Z135" i="16" s="1"/>
  <c r="M143" i="16"/>
  <c r="Y143" i="16" s="1"/>
  <c r="Z143" i="16" s="1"/>
  <c r="M151" i="16"/>
  <c r="Y151" i="16" s="1"/>
  <c r="Z151" i="16" s="1"/>
  <c r="M159" i="16"/>
  <c r="Y159" i="16" s="1"/>
  <c r="Z159" i="16" s="1"/>
  <c r="M167" i="16"/>
  <c r="Y167" i="16" s="1"/>
  <c r="Z167" i="16" s="1"/>
  <c r="M175" i="16"/>
  <c r="Y175" i="16" s="1"/>
  <c r="Z175" i="16" s="1"/>
  <c r="M183" i="16"/>
  <c r="Y183" i="16" s="1"/>
  <c r="Z183" i="16" s="1"/>
  <c r="M191" i="16"/>
  <c r="Y191" i="16" s="1"/>
  <c r="Z191" i="16" s="1"/>
  <c r="M199" i="16"/>
  <c r="Y199" i="16" s="1"/>
  <c r="Z199" i="16" s="1"/>
  <c r="M207" i="16"/>
  <c r="Y207" i="16" s="1"/>
  <c r="Z207" i="16" s="1"/>
  <c r="M215" i="16"/>
  <c r="Y215" i="16" s="1"/>
  <c r="Z215" i="16" s="1"/>
  <c r="M223" i="16"/>
  <c r="Y223" i="16" s="1"/>
  <c r="Z223" i="16" s="1"/>
  <c r="M231" i="16"/>
  <c r="Y231" i="16" s="1"/>
  <c r="Z231" i="16" s="1"/>
  <c r="M239" i="16"/>
  <c r="Y239" i="16" s="1"/>
  <c r="Z239" i="16" s="1"/>
  <c r="M247" i="16"/>
  <c r="Y247" i="16" s="1"/>
  <c r="Z247" i="16" s="1"/>
  <c r="M255" i="16"/>
  <c r="Y255" i="16" s="1"/>
  <c r="Z255" i="16" s="1"/>
  <c r="M263" i="16"/>
  <c r="Y263" i="16" s="1"/>
  <c r="Z263" i="16" s="1"/>
  <c r="M271" i="16"/>
  <c r="Y271" i="16" s="1"/>
  <c r="Z271" i="16" s="1"/>
  <c r="M279" i="16"/>
  <c r="Y279" i="16" s="1"/>
  <c r="Z279" i="16" s="1"/>
  <c r="M287" i="16"/>
  <c r="Y287" i="16" s="1"/>
  <c r="Z287" i="16" s="1"/>
  <c r="M295" i="16"/>
  <c r="Y295" i="16" s="1"/>
  <c r="Z295" i="16" s="1"/>
  <c r="M303" i="16"/>
  <c r="Y303" i="16" s="1"/>
  <c r="Z303" i="16" s="1"/>
  <c r="M311" i="16"/>
  <c r="Y311" i="16" s="1"/>
  <c r="Z311" i="16" s="1"/>
  <c r="M319" i="16"/>
  <c r="Y319" i="16" s="1"/>
  <c r="Z319" i="16" s="1"/>
  <c r="M327" i="16"/>
  <c r="Y327" i="16" s="1"/>
  <c r="Z327" i="16" s="1"/>
  <c r="M335" i="16"/>
  <c r="Y335" i="16" s="1"/>
  <c r="Z335" i="16" s="1"/>
  <c r="M343" i="16"/>
  <c r="Y343" i="16" s="1"/>
  <c r="Z343" i="16" s="1"/>
  <c r="M351" i="16"/>
  <c r="Y351" i="16" s="1"/>
  <c r="Z351" i="16" s="1"/>
  <c r="M359" i="16"/>
  <c r="Y359" i="16" s="1"/>
  <c r="Z359" i="16" s="1"/>
  <c r="M367" i="16"/>
  <c r="Y367" i="16" s="1"/>
  <c r="Z367" i="16" s="1"/>
  <c r="M375" i="16"/>
  <c r="Y375" i="16" s="1"/>
  <c r="Z375" i="16" s="1"/>
  <c r="M383" i="16"/>
  <c r="Y383" i="16" s="1"/>
  <c r="Z383" i="16" s="1"/>
  <c r="M391" i="16"/>
  <c r="Y391" i="16" s="1"/>
  <c r="Z391" i="16" s="1"/>
  <c r="M399" i="16"/>
  <c r="Y399" i="16" s="1"/>
  <c r="Z399" i="16" s="1"/>
  <c r="M407" i="16"/>
  <c r="Y407" i="16" s="1"/>
  <c r="Z407" i="16" s="1"/>
  <c r="M415" i="16"/>
  <c r="Y415" i="16" s="1"/>
  <c r="Z415" i="16" s="1"/>
  <c r="M423" i="16"/>
  <c r="Y423" i="16" s="1"/>
  <c r="Z423" i="16" s="1"/>
  <c r="M431" i="16"/>
  <c r="Y431" i="16" s="1"/>
  <c r="Z431" i="16" s="1"/>
  <c r="M439" i="16"/>
  <c r="Y439" i="16" s="1"/>
  <c r="Z439" i="16" s="1"/>
  <c r="M447" i="16"/>
  <c r="Y447" i="16" s="1"/>
  <c r="Z447" i="16" s="1"/>
  <c r="M455" i="16"/>
  <c r="Y455" i="16" s="1"/>
  <c r="Z455" i="16" s="1"/>
  <c r="M463" i="16"/>
  <c r="Y463" i="16" s="1"/>
  <c r="Z463" i="16" s="1"/>
  <c r="M471" i="16"/>
  <c r="Y471" i="16" s="1"/>
  <c r="Z471" i="16" s="1"/>
  <c r="M479" i="16"/>
  <c r="Y479" i="16" s="1"/>
  <c r="Z479" i="16" s="1"/>
  <c r="M487" i="16"/>
  <c r="Y487" i="16" s="1"/>
  <c r="Z487" i="16" s="1"/>
  <c r="M495" i="16"/>
  <c r="Y495" i="16" s="1"/>
  <c r="Z495" i="16" s="1"/>
  <c r="M503" i="16"/>
  <c r="Y503" i="16" s="1"/>
  <c r="Z503" i="16" s="1"/>
  <c r="M80" i="16"/>
  <c r="Y80" i="16" s="1"/>
  <c r="M88" i="16"/>
  <c r="Y88" i="16" s="1"/>
  <c r="Z88" i="16" s="1"/>
  <c r="M96" i="16"/>
  <c r="Y96" i="16" s="1"/>
  <c r="Z96" i="16" s="1"/>
  <c r="M104" i="16"/>
  <c r="Y104" i="16" s="1"/>
  <c r="Z104" i="16" s="1"/>
  <c r="M112" i="16"/>
  <c r="Y112" i="16" s="1"/>
  <c r="Z112" i="16" s="1"/>
  <c r="M120" i="16"/>
  <c r="Y120" i="16" s="1"/>
  <c r="Z120" i="16" s="1"/>
  <c r="M128" i="16"/>
  <c r="Y128" i="16" s="1"/>
  <c r="Z128" i="16" s="1"/>
  <c r="M136" i="16"/>
  <c r="Y136" i="16" s="1"/>
  <c r="Z136" i="16" s="1"/>
  <c r="M144" i="16"/>
  <c r="Y144" i="16" s="1"/>
  <c r="Z144" i="16" s="1"/>
  <c r="M152" i="16"/>
  <c r="Y152" i="16" s="1"/>
  <c r="Z152" i="16" s="1"/>
  <c r="M160" i="16"/>
  <c r="Y160" i="16" s="1"/>
  <c r="Z160" i="16" s="1"/>
  <c r="M168" i="16"/>
  <c r="Y168" i="16" s="1"/>
  <c r="Z168" i="16" s="1"/>
  <c r="M176" i="16"/>
  <c r="Y176" i="16" s="1"/>
  <c r="Z176" i="16" s="1"/>
  <c r="M184" i="16"/>
  <c r="Y184" i="16" s="1"/>
  <c r="Z184" i="16" s="1"/>
  <c r="M192" i="16"/>
  <c r="Y192" i="16" s="1"/>
  <c r="Z192" i="16" s="1"/>
  <c r="M200" i="16"/>
  <c r="Y200" i="16" s="1"/>
  <c r="Z200" i="16" s="1"/>
  <c r="M208" i="16"/>
  <c r="Y208" i="16" s="1"/>
  <c r="Z208" i="16" s="1"/>
  <c r="M216" i="16"/>
  <c r="Y216" i="16" s="1"/>
  <c r="Z216" i="16" s="1"/>
  <c r="M224" i="16"/>
  <c r="Y224" i="16" s="1"/>
  <c r="Z224" i="16" s="1"/>
  <c r="M232" i="16"/>
  <c r="Y232" i="16" s="1"/>
  <c r="Z232" i="16" s="1"/>
  <c r="M240" i="16"/>
  <c r="Y240" i="16" s="1"/>
  <c r="Z240" i="16" s="1"/>
  <c r="M248" i="16"/>
  <c r="Y248" i="16" s="1"/>
  <c r="Z248" i="16" s="1"/>
  <c r="M256" i="16"/>
  <c r="Y256" i="16" s="1"/>
  <c r="Z256" i="16" s="1"/>
  <c r="M264" i="16"/>
  <c r="Y264" i="16" s="1"/>
  <c r="Z264" i="16" s="1"/>
  <c r="M272" i="16"/>
  <c r="Y272" i="16" s="1"/>
  <c r="Z272" i="16" s="1"/>
  <c r="M280" i="16"/>
  <c r="Y280" i="16" s="1"/>
  <c r="Z280" i="16" s="1"/>
  <c r="M288" i="16"/>
  <c r="Y288" i="16" s="1"/>
  <c r="Z288" i="16" s="1"/>
  <c r="M296" i="16"/>
  <c r="Y296" i="16" s="1"/>
  <c r="Z296" i="16" s="1"/>
  <c r="M304" i="16"/>
  <c r="Y304" i="16" s="1"/>
  <c r="Z304" i="16" s="1"/>
  <c r="M312" i="16"/>
  <c r="Y312" i="16" s="1"/>
  <c r="Z312" i="16" s="1"/>
  <c r="M320" i="16"/>
  <c r="Y320" i="16" s="1"/>
  <c r="Z320" i="16" s="1"/>
  <c r="M328" i="16"/>
  <c r="Y328" i="16" s="1"/>
  <c r="Z328" i="16" s="1"/>
  <c r="M336" i="16"/>
  <c r="Y336" i="16" s="1"/>
  <c r="Z336" i="16" s="1"/>
  <c r="M344" i="16"/>
  <c r="Y344" i="16" s="1"/>
  <c r="Z344" i="16" s="1"/>
  <c r="M352" i="16"/>
  <c r="Y352" i="16" s="1"/>
  <c r="Z352" i="16" s="1"/>
  <c r="M360" i="16"/>
  <c r="Y360" i="16" s="1"/>
  <c r="Z360" i="16" s="1"/>
  <c r="M368" i="16"/>
  <c r="Y368" i="16" s="1"/>
  <c r="Z368" i="16" s="1"/>
  <c r="M376" i="16"/>
  <c r="Y376" i="16" s="1"/>
  <c r="Z376" i="16" s="1"/>
  <c r="M384" i="16"/>
  <c r="Y384" i="16" s="1"/>
  <c r="Z384" i="16" s="1"/>
  <c r="M392" i="16"/>
  <c r="Y392" i="16" s="1"/>
  <c r="Z392" i="16" s="1"/>
  <c r="M400" i="16"/>
  <c r="Y400" i="16" s="1"/>
  <c r="Z400" i="16" s="1"/>
  <c r="M408" i="16"/>
  <c r="Y408" i="16" s="1"/>
  <c r="Z408" i="16" s="1"/>
  <c r="M416" i="16"/>
  <c r="Y416" i="16" s="1"/>
  <c r="Z416" i="16" s="1"/>
  <c r="M81" i="16"/>
  <c r="Y81" i="16" s="1"/>
  <c r="Z81" i="16" s="1"/>
  <c r="M89" i="16"/>
  <c r="Y89" i="16" s="1"/>
  <c r="Z89" i="16" s="1"/>
  <c r="M97" i="16"/>
  <c r="Y97" i="16" s="1"/>
  <c r="Z97" i="16" s="1"/>
  <c r="M105" i="16"/>
  <c r="Y105" i="16" s="1"/>
  <c r="Z105" i="16" s="1"/>
  <c r="M113" i="16"/>
  <c r="Y113" i="16" s="1"/>
  <c r="Z113" i="16" s="1"/>
  <c r="M121" i="16"/>
  <c r="Y121" i="16" s="1"/>
  <c r="Z121" i="16" s="1"/>
  <c r="M129" i="16"/>
  <c r="Y129" i="16" s="1"/>
  <c r="Z129" i="16" s="1"/>
  <c r="M137" i="16"/>
  <c r="Y137" i="16" s="1"/>
  <c r="Z137" i="16" s="1"/>
  <c r="M145" i="16"/>
  <c r="Y145" i="16" s="1"/>
  <c r="Z145" i="16" s="1"/>
  <c r="M153" i="16"/>
  <c r="Y153" i="16" s="1"/>
  <c r="Z153" i="16" s="1"/>
  <c r="M161" i="16"/>
  <c r="Y161" i="16" s="1"/>
  <c r="Z161" i="16" s="1"/>
  <c r="M169" i="16"/>
  <c r="Y169" i="16" s="1"/>
  <c r="Z169" i="16" s="1"/>
  <c r="M177" i="16"/>
  <c r="Y177" i="16" s="1"/>
  <c r="Z177" i="16" s="1"/>
  <c r="M185" i="16"/>
  <c r="Y185" i="16" s="1"/>
  <c r="Z185" i="16" s="1"/>
  <c r="M193" i="16"/>
  <c r="Y193" i="16" s="1"/>
  <c r="Z193" i="16" s="1"/>
  <c r="M201" i="16"/>
  <c r="Y201" i="16" s="1"/>
  <c r="Z201" i="16" s="1"/>
  <c r="M209" i="16"/>
  <c r="Y209" i="16" s="1"/>
  <c r="Z209" i="16" s="1"/>
  <c r="M217" i="16"/>
  <c r="Y217" i="16" s="1"/>
  <c r="Z217" i="16" s="1"/>
  <c r="M225" i="16"/>
  <c r="Y225" i="16" s="1"/>
  <c r="Z225" i="16" s="1"/>
  <c r="M233" i="16"/>
  <c r="Y233" i="16" s="1"/>
  <c r="Z233" i="16" s="1"/>
  <c r="M241" i="16"/>
  <c r="Y241" i="16" s="1"/>
  <c r="Z241" i="16" s="1"/>
  <c r="M249" i="16"/>
  <c r="Y249" i="16" s="1"/>
  <c r="Z249" i="16" s="1"/>
  <c r="M257" i="16"/>
  <c r="Y257" i="16" s="1"/>
  <c r="Z257" i="16" s="1"/>
  <c r="M265" i="16"/>
  <c r="Y265" i="16" s="1"/>
  <c r="Z265" i="16" s="1"/>
  <c r="M273" i="16"/>
  <c r="Y273" i="16" s="1"/>
  <c r="Z273" i="16" s="1"/>
  <c r="M281" i="16"/>
  <c r="Y281" i="16" s="1"/>
  <c r="Z281" i="16" s="1"/>
  <c r="M289" i="16"/>
  <c r="Y289" i="16" s="1"/>
  <c r="Z289" i="16" s="1"/>
  <c r="M297" i="16"/>
  <c r="Y297" i="16" s="1"/>
  <c r="Z297" i="16" s="1"/>
  <c r="M305" i="16"/>
  <c r="Y305" i="16" s="1"/>
  <c r="Z305" i="16" s="1"/>
  <c r="M313" i="16"/>
  <c r="Y313" i="16" s="1"/>
  <c r="Z313" i="16" s="1"/>
  <c r="M321" i="16"/>
  <c r="Y321" i="16" s="1"/>
  <c r="Z321" i="16" s="1"/>
  <c r="M329" i="16"/>
  <c r="Y329" i="16" s="1"/>
  <c r="Z329" i="16" s="1"/>
  <c r="M337" i="16"/>
  <c r="Y337" i="16" s="1"/>
  <c r="Z337" i="16" s="1"/>
  <c r="M345" i="16"/>
  <c r="Y345" i="16" s="1"/>
  <c r="Z345" i="16" s="1"/>
  <c r="M353" i="16"/>
  <c r="Y353" i="16" s="1"/>
  <c r="Z353" i="16" s="1"/>
  <c r="M361" i="16"/>
  <c r="Y361" i="16" s="1"/>
  <c r="Z361" i="16" s="1"/>
  <c r="M369" i="16"/>
  <c r="Y369" i="16" s="1"/>
  <c r="Z369" i="16" s="1"/>
  <c r="M377" i="16"/>
  <c r="Y377" i="16" s="1"/>
  <c r="Z377" i="16" s="1"/>
  <c r="M385" i="16"/>
  <c r="Y385" i="16" s="1"/>
  <c r="Z385" i="16" s="1"/>
  <c r="M393" i="16"/>
  <c r="Y393" i="16" s="1"/>
  <c r="Z393" i="16" s="1"/>
  <c r="M401" i="16"/>
  <c r="Y401" i="16" s="1"/>
  <c r="Z401" i="16" s="1"/>
  <c r="M409" i="16"/>
  <c r="Y409" i="16" s="1"/>
  <c r="Z409" i="16" s="1"/>
  <c r="M417" i="16"/>
  <c r="Y417" i="16" s="1"/>
  <c r="Z417" i="16" s="1"/>
  <c r="M425" i="16"/>
  <c r="Y425" i="16" s="1"/>
  <c r="Z425" i="16" s="1"/>
  <c r="M433" i="16"/>
  <c r="Y433" i="16" s="1"/>
  <c r="Z433" i="16" s="1"/>
  <c r="M441" i="16"/>
  <c r="Y441" i="16" s="1"/>
  <c r="Z441" i="16" s="1"/>
  <c r="M449" i="16"/>
  <c r="Y449" i="16" s="1"/>
  <c r="Z449" i="16" s="1"/>
  <c r="M457" i="16"/>
  <c r="Y457" i="16" s="1"/>
  <c r="Z457" i="16" s="1"/>
  <c r="M465" i="16"/>
  <c r="Y465" i="16" s="1"/>
  <c r="Z465" i="16" s="1"/>
  <c r="M473" i="16"/>
  <c r="Y473" i="16" s="1"/>
  <c r="Z473" i="16" s="1"/>
  <c r="M481" i="16"/>
  <c r="Y481" i="16" s="1"/>
  <c r="Z481" i="16" s="1"/>
  <c r="M489" i="16"/>
  <c r="Y489" i="16" s="1"/>
  <c r="Z489" i="16" s="1"/>
  <c r="M497" i="16"/>
  <c r="Y497" i="16" s="1"/>
  <c r="Z497" i="16" s="1"/>
  <c r="M505" i="16"/>
  <c r="Y505" i="16" s="1"/>
  <c r="Z505" i="16" s="1"/>
  <c r="M513" i="16"/>
  <c r="Y513" i="16" s="1"/>
  <c r="Z513" i="16" s="1"/>
  <c r="M521" i="16"/>
  <c r="Y521" i="16" s="1"/>
  <c r="Z521" i="16" s="1"/>
  <c r="M529" i="16"/>
  <c r="Y529" i="16" s="1"/>
  <c r="Z529" i="16" s="1"/>
  <c r="M537" i="16"/>
  <c r="Y537" i="16" s="1"/>
  <c r="Z537" i="16" s="1"/>
  <c r="M545" i="16"/>
  <c r="Y545" i="16" s="1"/>
  <c r="Z545" i="16" s="1"/>
  <c r="M553" i="16"/>
  <c r="Y553" i="16" s="1"/>
  <c r="Z553" i="16" s="1"/>
  <c r="M86" i="16"/>
  <c r="Y86" i="16" s="1"/>
  <c r="Z86" i="16" s="1"/>
  <c r="M100" i="16"/>
  <c r="Y100" i="16" s="1"/>
  <c r="Z100" i="16" s="1"/>
  <c r="M114" i="16"/>
  <c r="Y114" i="16" s="1"/>
  <c r="Z114" i="16" s="1"/>
  <c r="M125" i="16"/>
  <c r="Y125" i="16" s="1"/>
  <c r="Z125" i="16" s="1"/>
  <c r="M139" i="16"/>
  <c r="Y139" i="16" s="1"/>
  <c r="Z139" i="16" s="1"/>
  <c r="M150" i="16"/>
  <c r="Y150" i="16" s="1"/>
  <c r="Z150" i="16" s="1"/>
  <c r="M164" i="16"/>
  <c r="Y164" i="16" s="1"/>
  <c r="Z164" i="16" s="1"/>
  <c r="M178" i="16"/>
  <c r="Y178" i="16" s="1"/>
  <c r="Z178" i="16" s="1"/>
  <c r="M189" i="16"/>
  <c r="Y189" i="16" s="1"/>
  <c r="Z189" i="16" s="1"/>
  <c r="M203" i="16"/>
  <c r="Y203" i="16" s="1"/>
  <c r="Z203" i="16" s="1"/>
  <c r="M214" i="16"/>
  <c r="Y214" i="16" s="1"/>
  <c r="Z214" i="16" s="1"/>
  <c r="M228" i="16"/>
  <c r="Y228" i="16" s="1"/>
  <c r="Z228" i="16" s="1"/>
  <c r="M242" i="16"/>
  <c r="Y242" i="16" s="1"/>
  <c r="Z242" i="16" s="1"/>
  <c r="M253" i="16"/>
  <c r="Y253" i="16" s="1"/>
  <c r="Z253" i="16" s="1"/>
  <c r="M267" i="16"/>
  <c r="Y267" i="16" s="1"/>
  <c r="Z267" i="16" s="1"/>
  <c r="M278" i="16"/>
  <c r="Y278" i="16" s="1"/>
  <c r="Z278" i="16" s="1"/>
  <c r="M292" i="16"/>
  <c r="Y292" i="16" s="1"/>
  <c r="Z292" i="16" s="1"/>
  <c r="M306" i="16"/>
  <c r="Y306" i="16" s="1"/>
  <c r="Z306" i="16" s="1"/>
  <c r="M317" i="16"/>
  <c r="Y317" i="16" s="1"/>
  <c r="Z317" i="16" s="1"/>
  <c r="M331" i="16"/>
  <c r="Y331" i="16" s="1"/>
  <c r="Z331" i="16" s="1"/>
  <c r="M342" i="16"/>
  <c r="Y342" i="16" s="1"/>
  <c r="Z342" i="16" s="1"/>
  <c r="M356" i="16"/>
  <c r="Y356" i="16" s="1"/>
  <c r="Z356" i="16" s="1"/>
  <c r="M370" i="16"/>
  <c r="Y370" i="16" s="1"/>
  <c r="Z370" i="16" s="1"/>
  <c r="M381" i="16"/>
  <c r="Y381" i="16" s="1"/>
  <c r="Z381" i="16" s="1"/>
  <c r="M395" i="16"/>
  <c r="Y395" i="16" s="1"/>
  <c r="Z395" i="16" s="1"/>
  <c r="M406" i="16"/>
  <c r="Y406" i="16" s="1"/>
  <c r="Z406" i="16" s="1"/>
  <c r="M420" i="16"/>
  <c r="Y420" i="16" s="1"/>
  <c r="Z420" i="16" s="1"/>
  <c r="M430" i="16"/>
  <c r="Y430" i="16" s="1"/>
  <c r="Z430" i="16" s="1"/>
  <c r="M442" i="16"/>
  <c r="Y442" i="16" s="1"/>
  <c r="Z442" i="16" s="1"/>
  <c r="M452" i="16"/>
  <c r="Y452" i="16" s="1"/>
  <c r="Z452" i="16" s="1"/>
  <c r="M462" i="16"/>
  <c r="Y462" i="16" s="1"/>
  <c r="Z462" i="16" s="1"/>
  <c r="M474" i="16"/>
  <c r="Y474" i="16" s="1"/>
  <c r="Z474" i="16" s="1"/>
  <c r="M484" i="16"/>
  <c r="Y484" i="16" s="1"/>
  <c r="Z484" i="16" s="1"/>
  <c r="M494" i="16"/>
  <c r="Y494" i="16" s="1"/>
  <c r="Z494" i="16" s="1"/>
  <c r="M506" i="16"/>
  <c r="Y506" i="16" s="1"/>
  <c r="Z506" i="16" s="1"/>
  <c r="M515" i="16"/>
  <c r="Y515" i="16" s="1"/>
  <c r="Z515" i="16" s="1"/>
  <c r="M524" i="16"/>
  <c r="Y524" i="16" s="1"/>
  <c r="Z524" i="16" s="1"/>
  <c r="M533" i="16"/>
  <c r="Y533" i="16" s="1"/>
  <c r="Z533" i="16" s="1"/>
  <c r="M542" i="16"/>
  <c r="Y542" i="16" s="1"/>
  <c r="Z542" i="16" s="1"/>
  <c r="M551" i="16"/>
  <c r="Y551" i="16" s="1"/>
  <c r="Z551" i="16" s="1"/>
  <c r="M560" i="16"/>
  <c r="Y560" i="16" s="1"/>
  <c r="Z560" i="16" s="1"/>
  <c r="M568" i="16"/>
  <c r="Y568" i="16" s="1"/>
  <c r="Z568" i="16" s="1"/>
  <c r="M576" i="16"/>
  <c r="Y576" i="16" s="1"/>
  <c r="Z576" i="16" s="1"/>
  <c r="M584" i="16"/>
  <c r="Y584" i="16" s="1"/>
  <c r="Z584" i="16" s="1"/>
  <c r="M592" i="16"/>
  <c r="Y592" i="16" s="1"/>
  <c r="Z592" i="16" s="1"/>
  <c r="M600" i="16"/>
  <c r="Y600" i="16" s="1"/>
  <c r="Z600" i="16" s="1"/>
  <c r="M608" i="16"/>
  <c r="Y608" i="16" s="1"/>
  <c r="Z608" i="16" s="1"/>
  <c r="M616" i="16"/>
  <c r="Y616" i="16" s="1"/>
  <c r="Z616" i="16" s="1"/>
  <c r="M624" i="16"/>
  <c r="Y624" i="16" s="1"/>
  <c r="Z624" i="16" s="1"/>
  <c r="M632" i="16"/>
  <c r="Y632" i="16" s="1"/>
  <c r="Z632" i="16" s="1"/>
  <c r="M640" i="16"/>
  <c r="Y640" i="16" s="1"/>
  <c r="Z640" i="16" s="1"/>
  <c r="M648" i="16"/>
  <c r="Y648" i="16" s="1"/>
  <c r="Z648" i="16" s="1"/>
  <c r="M656" i="16"/>
  <c r="Y656" i="16" s="1"/>
  <c r="Z656" i="16" s="1"/>
  <c r="M664" i="16"/>
  <c r="Y664" i="16" s="1"/>
  <c r="Z664" i="16" s="1"/>
  <c r="M672" i="16"/>
  <c r="Y672" i="16" s="1"/>
  <c r="Z672" i="16" s="1"/>
  <c r="M680" i="16"/>
  <c r="Y680" i="16" s="1"/>
  <c r="Z680" i="16" s="1"/>
  <c r="M688" i="16"/>
  <c r="Y688" i="16" s="1"/>
  <c r="Z688" i="16" s="1"/>
  <c r="M696" i="16"/>
  <c r="Y696" i="16" s="1"/>
  <c r="Z696" i="16" s="1"/>
  <c r="M704" i="16"/>
  <c r="Y704" i="16" s="1"/>
  <c r="Z704" i="16" s="1"/>
  <c r="M712" i="16"/>
  <c r="Y712" i="16" s="1"/>
  <c r="Z712" i="16" s="1"/>
  <c r="M720" i="16"/>
  <c r="Y720" i="16" s="1"/>
  <c r="Z720" i="16" s="1"/>
  <c r="M728" i="16"/>
  <c r="Y728" i="16" s="1"/>
  <c r="Z728" i="16" s="1"/>
  <c r="M736" i="16"/>
  <c r="Y736" i="16" s="1"/>
  <c r="Z736" i="16" s="1"/>
  <c r="M744" i="16"/>
  <c r="Y744" i="16" s="1"/>
  <c r="Z744" i="16" s="1"/>
  <c r="M752" i="16"/>
  <c r="Y752" i="16" s="1"/>
  <c r="Z752" i="16" s="1"/>
  <c r="M760" i="16"/>
  <c r="Y760" i="16" s="1"/>
  <c r="Z760" i="16" s="1"/>
  <c r="M768" i="16"/>
  <c r="Y768" i="16" s="1"/>
  <c r="Z768" i="16" s="1"/>
  <c r="M776" i="16"/>
  <c r="Y776" i="16" s="1"/>
  <c r="Z776" i="16" s="1"/>
  <c r="M784" i="16"/>
  <c r="Y784" i="16" s="1"/>
  <c r="Z784" i="16" s="1"/>
  <c r="M792" i="16"/>
  <c r="Y792" i="16" s="1"/>
  <c r="Z792" i="16" s="1"/>
  <c r="M800" i="16"/>
  <c r="Y800" i="16" s="1"/>
  <c r="Z800" i="16" s="1"/>
  <c r="M808" i="16"/>
  <c r="Y808" i="16" s="1"/>
  <c r="Z808" i="16" s="1"/>
  <c r="M816" i="16"/>
  <c r="Y816" i="16" s="1"/>
  <c r="Z816" i="16" s="1"/>
  <c r="M90" i="16"/>
  <c r="Y90" i="16" s="1"/>
  <c r="Z90" i="16" s="1"/>
  <c r="M101" i="16"/>
  <c r="Y101" i="16" s="1"/>
  <c r="Z101" i="16" s="1"/>
  <c r="M115" i="16"/>
  <c r="Y115" i="16" s="1"/>
  <c r="Z115" i="16" s="1"/>
  <c r="M126" i="16"/>
  <c r="Y126" i="16" s="1"/>
  <c r="Z126" i="16" s="1"/>
  <c r="M140" i="16"/>
  <c r="Y140" i="16" s="1"/>
  <c r="Z140" i="16" s="1"/>
  <c r="M154" i="16"/>
  <c r="Y154" i="16" s="1"/>
  <c r="Z154" i="16" s="1"/>
  <c r="M165" i="16"/>
  <c r="Y165" i="16" s="1"/>
  <c r="Z165" i="16" s="1"/>
  <c r="M179" i="16"/>
  <c r="Y179" i="16" s="1"/>
  <c r="Z179" i="16" s="1"/>
  <c r="M190" i="16"/>
  <c r="Y190" i="16" s="1"/>
  <c r="Z190" i="16" s="1"/>
  <c r="M204" i="16"/>
  <c r="Y204" i="16" s="1"/>
  <c r="Z204" i="16" s="1"/>
  <c r="M218" i="16"/>
  <c r="Y218" i="16" s="1"/>
  <c r="Z218" i="16" s="1"/>
  <c r="M229" i="16"/>
  <c r="Y229" i="16" s="1"/>
  <c r="Z229" i="16" s="1"/>
  <c r="M243" i="16"/>
  <c r="Y243" i="16" s="1"/>
  <c r="Z243" i="16" s="1"/>
  <c r="M254" i="16"/>
  <c r="Y254" i="16" s="1"/>
  <c r="Z254" i="16" s="1"/>
  <c r="M268" i="16"/>
  <c r="Y268" i="16" s="1"/>
  <c r="Z268" i="16" s="1"/>
  <c r="M282" i="16"/>
  <c r="Y282" i="16" s="1"/>
  <c r="Z282" i="16" s="1"/>
  <c r="M293" i="16"/>
  <c r="Y293" i="16" s="1"/>
  <c r="Z293" i="16" s="1"/>
  <c r="M307" i="16"/>
  <c r="Y307" i="16" s="1"/>
  <c r="Z307" i="16" s="1"/>
  <c r="M318" i="16"/>
  <c r="Y318" i="16" s="1"/>
  <c r="Z318" i="16" s="1"/>
  <c r="M332" i="16"/>
  <c r="Y332" i="16" s="1"/>
  <c r="Z332" i="16" s="1"/>
  <c r="M346" i="16"/>
  <c r="Y346" i="16" s="1"/>
  <c r="Z346" i="16" s="1"/>
  <c r="M357" i="16"/>
  <c r="Y357" i="16" s="1"/>
  <c r="Z357" i="16" s="1"/>
  <c r="M371" i="16"/>
  <c r="Y371" i="16" s="1"/>
  <c r="Z371" i="16" s="1"/>
  <c r="M382" i="16"/>
  <c r="Y382" i="16" s="1"/>
  <c r="Z382" i="16" s="1"/>
  <c r="M396" i="16"/>
  <c r="Y396" i="16" s="1"/>
  <c r="Z396" i="16" s="1"/>
  <c r="M410" i="16"/>
  <c r="Y410" i="16" s="1"/>
  <c r="Z410" i="16" s="1"/>
  <c r="M421" i="16"/>
  <c r="Y421" i="16" s="1"/>
  <c r="Z421" i="16" s="1"/>
  <c r="M432" i="16"/>
  <c r="Y432" i="16" s="1"/>
  <c r="Z432" i="16" s="1"/>
  <c r="M443" i="16"/>
  <c r="Y443" i="16" s="1"/>
  <c r="Z443" i="16" s="1"/>
  <c r="M453" i="16"/>
  <c r="Y453" i="16" s="1"/>
  <c r="Z453" i="16" s="1"/>
  <c r="M464" i="16"/>
  <c r="Y464" i="16" s="1"/>
  <c r="Z464" i="16" s="1"/>
  <c r="M475" i="16"/>
  <c r="Y475" i="16" s="1"/>
  <c r="Z475" i="16" s="1"/>
  <c r="M485" i="16"/>
  <c r="Y485" i="16" s="1"/>
  <c r="Z485" i="16" s="1"/>
  <c r="M496" i="16"/>
  <c r="Y496" i="16" s="1"/>
  <c r="Z496" i="16" s="1"/>
  <c r="M507" i="16"/>
  <c r="Y507" i="16" s="1"/>
  <c r="Z507" i="16" s="1"/>
  <c r="M516" i="16"/>
  <c r="Y516" i="16" s="1"/>
  <c r="Z516" i="16" s="1"/>
  <c r="M525" i="16"/>
  <c r="Y525" i="16" s="1"/>
  <c r="Z525" i="16" s="1"/>
  <c r="M534" i="16"/>
  <c r="Y534" i="16" s="1"/>
  <c r="Z534" i="16" s="1"/>
  <c r="M543" i="16"/>
  <c r="Y543" i="16" s="1"/>
  <c r="Z543" i="16" s="1"/>
  <c r="M552" i="16"/>
  <c r="Y552" i="16" s="1"/>
  <c r="Z552" i="16" s="1"/>
  <c r="M561" i="16"/>
  <c r="Y561" i="16" s="1"/>
  <c r="Z561" i="16" s="1"/>
  <c r="M569" i="16"/>
  <c r="Y569" i="16" s="1"/>
  <c r="Z569" i="16" s="1"/>
  <c r="M577" i="16"/>
  <c r="Y577" i="16" s="1"/>
  <c r="Z577" i="16" s="1"/>
  <c r="M585" i="16"/>
  <c r="Y585" i="16" s="1"/>
  <c r="Z585" i="16" s="1"/>
  <c r="M593" i="16"/>
  <c r="Y593" i="16" s="1"/>
  <c r="Z593" i="16" s="1"/>
  <c r="M601" i="16"/>
  <c r="Y601" i="16" s="1"/>
  <c r="Z601" i="16" s="1"/>
  <c r="M609" i="16"/>
  <c r="Y609" i="16" s="1"/>
  <c r="Z609" i="16" s="1"/>
  <c r="M617" i="16"/>
  <c r="Y617" i="16" s="1"/>
  <c r="Z617" i="16" s="1"/>
  <c r="M625" i="16"/>
  <c r="Y625" i="16" s="1"/>
  <c r="Z625" i="16" s="1"/>
  <c r="M633" i="16"/>
  <c r="Y633" i="16" s="1"/>
  <c r="Z633" i="16" s="1"/>
  <c r="M641" i="16"/>
  <c r="Y641" i="16" s="1"/>
  <c r="Z641" i="16" s="1"/>
  <c r="M649" i="16"/>
  <c r="Y649" i="16" s="1"/>
  <c r="Z649" i="16" s="1"/>
  <c r="M657" i="16"/>
  <c r="Y657" i="16" s="1"/>
  <c r="Z657" i="16" s="1"/>
  <c r="M665" i="16"/>
  <c r="Y665" i="16" s="1"/>
  <c r="Z665" i="16" s="1"/>
  <c r="M673" i="16"/>
  <c r="Y673" i="16" s="1"/>
  <c r="Z673" i="16" s="1"/>
  <c r="M681" i="16"/>
  <c r="Y681" i="16" s="1"/>
  <c r="Z681" i="16" s="1"/>
  <c r="M689" i="16"/>
  <c r="Y689" i="16" s="1"/>
  <c r="Z689" i="16" s="1"/>
  <c r="M697" i="16"/>
  <c r="Y697" i="16" s="1"/>
  <c r="Z697" i="16" s="1"/>
  <c r="M705" i="16"/>
  <c r="Y705" i="16" s="1"/>
  <c r="Z705" i="16" s="1"/>
  <c r="M713" i="16"/>
  <c r="Y713" i="16" s="1"/>
  <c r="Z713" i="16" s="1"/>
  <c r="M721" i="16"/>
  <c r="Y721" i="16" s="1"/>
  <c r="Z721" i="16" s="1"/>
  <c r="M729" i="16"/>
  <c r="Y729" i="16" s="1"/>
  <c r="Z729" i="16" s="1"/>
  <c r="M737" i="16"/>
  <c r="Y737" i="16" s="1"/>
  <c r="Z737" i="16" s="1"/>
  <c r="M745" i="16"/>
  <c r="Y745" i="16" s="1"/>
  <c r="Z745" i="16" s="1"/>
  <c r="M753" i="16"/>
  <c r="Y753" i="16" s="1"/>
  <c r="Z753" i="16" s="1"/>
  <c r="M761" i="16"/>
  <c r="Y761" i="16" s="1"/>
  <c r="Z761" i="16" s="1"/>
  <c r="M769" i="16"/>
  <c r="Y769" i="16" s="1"/>
  <c r="Z769" i="16" s="1"/>
  <c r="M777" i="16"/>
  <c r="Y777" i="16" s="1"/>
  <c r="Z777" i="16" s="1"/>
  <c r="M785" i="16"/>
  <c r="Y785" i="16" s="1"/>
  <c r="Z785" i="16" s="1"/>
  <c r="M793" i="16"/>
  <c r="Y793" i="16" s="1"/>
  <c r="Z793" i="16" s="1"/>
  <c r="M801" i="16"/>
  <c r="Y801" i="16" s="1"/>
  <c r="Z801" i="16" s="1"/>
  <c r="M809" i="16"/>
  <c r="Y809" i="16" s="1"/>
  <c r="Z809" i="16" s="1"/>
  <c r="M92" i="16"/>
  <c r="Y92" i="16" s="1"/>
  <c r="Z92" i="16" s="1"/>
  <c r="M106" i="16"/>
  <c r="Y106" i="16" s="1"/>
  <c r="Z106" i="16" s="1"/>
  <c r="M117" i="16"/>
  <c r="Y117" i="16" s="1"/>
  <c r="Z117" i="16" s="1"/>
  <c r="M131" i="16"/>
  <c r="Y131" i="16" s="1"/>
  <c r="Z131" i="16" s="1"/>
  <c r="M142" i="16"/>
  <c r="Y142" i="16" s="1"/>
  <c r="Z142" i="16" s="1"/>
  <c r="M156" i="16"/>
  <c r="Y156" i="16" s="1"/>
  <c r="Z156" i="16" s="1"/>
  <c r="M170" i="16"/>
  <c r="Y170" i="16" s="1"/>
  <c r="Z170" i="16" s="1"/>
  <c r="M181" i="16"/>
  <c r="Y181" i="16" s="1"/>
  <c r="Z181" i="16" s="1"/>
  <c r="M195" i="16"/>
  <c r="Y195" i="16" s="1"/>
  <c r="Z195" i="16" s="1"/>
  <c r="M206" i="16"/>
  <c r="Y206" i="16" s="1"/>
  <c r="Z206" i="16" s="1"/>
  <c r="M220" i="16"/>
  <c r="Y220" i="16" s="1"/>
  <c r="Z220" i="16" s="1"/>
  <c r="M234" i="16"/>
  <c r="Y234" i="16" s="1"/>
  <c r="Z234" i="16" s="1"/>
  <c r="M245" i="16"/>
  <c r="Y245" i="16" s="1"/>
  <c r="Z245" i="16" s="1"/>
  <c r="M259" i="16"/>
  <c r="Y259" i="16" s="1"/>
  <c r="Z259" i="16" s="1"/>
  <c r="M270" i="16"/>
  <c r="Y270" i="16" s="1"/>
  <c r="Z270" i="16" s="1"/>
  <c r="M284" i="16"/>
  <c r="Y284" i="16" s="1"/>
  <c r="Z284" i="16" s="1"/>
  <c r="M298" i="16"/>
  <c r="Y298" i="16" s="1"/>
  <c r="Z298" i="16" s="1"/>
  <c r="M309" i="16"/>
  <c r="Y309" i="16" s="1"/>
  <c r="Z309" i="16" s="1"/>
  <c r="M323" i="16"/>
  <c r="Y323" i="16" s="1"/>
  <c r="Z323" i="16" s="1"/>
  <c r="M334" i="16"/>
  <c r="Y334" i="16" s="1"/>
  <c r="Z334" i="16" s="1"/>
  <c r="M348" i="16"/>
  <c r="Y348" i="16" s="1"/>
  <c r="Z348" i="16" s="1"/>
  <c r="M362" i="16"/>
  <c r="Y362" i="16" s="1"/>
  <c r="Z362" i="16" s="1"/>
  <c r="M373" i="16"/>
  <c r="Y373" i="16" s="1"/>
  <c r="Z373" i="16" s="1"/>
  <c r="M387" i="16"/>
  <c r="Y387" i="16" s="1"/>
  <c r="Z387" i="16" s="1"/>
  <c r="M398" i="16"/>
  <c r="Y398" i="16" s="1"/>
  <c r="Z398" i="16" s="1"/>
  <c r="M412" i="16"/>
  <c r="Y412" i="16" s="1"/>
  <c r="Z412" i="16" s="1"/>
  <c r="M424" i="16"/>
  <c r="Y424" i="16" s="1"/>
  <c r="Z424" i="16" s="1"/>
  <c r="M435" i="16"/>
  <c r="Y435" i="16" s="1"/>
  <c r="Z435" i="16" s="1"/>
  <c r="M445" i="16"/>
  <c r="Y445" i="16" s="1"/>
  <c r="Z445" i="16" s="1"/>
  <c r="M456" i="16"/>
  <c r="Y456" i="16" s="1"/>
  <c r="Z456" i="16" s="1"/>
  <c r="M467" i="16"/>
  <c r="Y467" i="16" s="1"/>
  <c r="Z467" i="16" s="1"/>
  <c r="M477" i="16"/>
  <c r="Y477" i="16" s="1"/>
  <c r="Z477" i="16" s="1"/>
  <c r="M488" i="16"/>
  <c r="Y488" i="16" s="1"/>
  <c r="Z488" i="16" s="1"/>
  <c r="M499" i="16"/>
  <c r="Y499" i="16" s="1"/>
  <c r="Z499" i="16" s="1"/>
  <c r="M509" i="16"/>
  <c r="Y509" i="16" s="1"/>
  <c r="Z509" i="16" s="1"/>
  <c r="M518" i="16"/>
  <c r="Y518" i="16" s="1"/>
  <c r="Z518" i="16" s="1"/>
  <c r="M527" i="16"/>
  <c r="Y527" i="16" s="1"/>
  <c r="Z527" i="16" s="1"/>
  <c r="M536" i="16"/>
  <c r="Y536" i="16" s="1"/>
  <c r="Z536" i="16" s="1"/>
  <c r="M546" i="16"/>
  <c r="Y546" i="16" s="1"/>
  <c r="Z546" i="16" s="1"/>
  <c r="M555" i="16"/>
  <c r="Y555" i="16" s="1"/>
  <c r="Z555" i="16" s="1"/>
  <c r="M563" i="16"/>
  <c r="Y563" i="16" s="1"/>
  <c r="Z563" i="16" s="1"/>
  <c r="M571" i="16"/>
  <c r="Y571" i="16" s="1"/>
  <c r="Z571" i="16" s="1"/>
  <c r="M579" i="16"/>
  <c r="Y579" i="16" s="1"/>
  <c r="Z579" i="16" s="1"/>
  <c r="M587" i="16"/>
  <c r="Y587" i="16" s="1"/>
  <c r="Z587" i="16" s="1"/>
  <c r="M595" i="16"/>
  <c r="Y595" i="16" s="1"/>
  <c r="Z595" i="16" s="1"/>
  <c r="M603" i="16"/>
  <c r="Y603" i="16" s="1"/>
  <c r="Z603" i="16" s="1"/>
  <c r="M611" i="16"/>
  <c r="Y611" i="16" s="1"/>
  <c r="Z611" i="16" s="1"/>
  <c r="M619" i="16"/>
  <c r="Y619" i="16" s="1"/>
  <c r="Z619" i="16" s="1"/>
  <c r="M627" i="16"/>
  <c r="Y627" i="16" s="1"/>
  <c r="Z627" i="16" s="1"/>
  <c r="M635" i="16"/>
  <c r="Y635" i="16" s="1"/>
  <c r="Z635" i="16" s="1"/>
  <c r="M643" i="16"/>
  <c r="Y643" i="16" s="1"/>
  <c r="Z643" i="16" s="1"/>
  <c r="M651" i="16"/>
  <c r="Y651" i="16" s="1"/>
  <c r="Z651" i="16" s="1"/>
  <c r="M659" i="16"/>
  <c r="Y659" i="16" s="1"/>
  <c r="Z659" i="16" s="1"/>
  <c r="M667" i="16"/>
  <c r="Y667" i="16" s="1"/>
  <c r="Z667" i="16" s="1"/>
  <c r="M675" i="16"/>
  <c r="Y675" i="16" s="1"/>
  <c r="Z675" i="16" s="1"/>
  <c r="M683" i="16"/>
  <c r="Y683" i="16" s="1"/>
  <c r="Z683" i="16" s="1"/>
  <c r="M691" i="16"/>
  <c r="Y691" i="16" s="1"/>
  <c r="Z691" i="16" s="1"/>
  <c r="M699" i="16"/>
  <c r="Y699" i="16" s="1"/>
  <c r="Z699" i="16" s="1"/>
  <c r="M707" i="16"/>
  <c r="Y707" i="16" s="1"/>
  <c r="Z707" i="16" s="1"/>
  <c r="M715" i="16"/>
  <c r="Y715" i="16" s="1"/>
  <c r="Z715" i="16" s="1"/>
  <c r="M723" i="16"/>
  <c r="Y723" i="16" s="1"/>
  <c r="Z723" i="16" s="1"/>
  <c r="M731" i="16"/>
  <c r="Y731" i="16" s="1"/>
  <c r="Z731" i="16" s="1"/>
  <c r="M739" i="16"/>
  <c r="Y739" i="16" s="1"/>
  <c r="Z739" i="16" s="1"/>
  <c r="M747" i="16"/>
  <c r="Y747" i="16" s="1"/>
  <c r="Z747" i="16" s="1"/>
  <c r="M755" i="16"/>
  <c r="Y755" i="16" s="1"/>
  <c r="Z755" i="16" s="1"/>
  <c r="M763" i="16"/>
  <c r="Y763" i="16" s="1"/>
  <c r="Z763" i="16" s="1"/>
  <c r="M771" i="16"/>
  <c r="Y771" i="16" s="1"/>
  <c r="Z771" i="16" s="1"/>
  <c r="M779" i="16"/>
  <c r="Y779" i="16" s="1"/>
  <c r="Z779" i="16" s="1"/>
  <c r="M787" i="16"/>
  <c r="Y787" i="16" s="1"/>
  <c r="Z787" i="16" s="1"/>
  <c r="M795" i="16"/>
  <c r="Y795" i="16" s="1"/>
  <c r="Z795" i="16" s="1"/>
  <c r="M803" i="16"/>
  <c r="Y803" i="16" s="1"/>
  <c r="Z803" i="16" s="1"/>
  <c r="M811" i="16"/>
  <c r="Y811" i="16" s="1"/>
  <c r="Z811" i="16" s="1"/>
  <c r="M85" i="16"/>
  <c r="Y85" i="16" s="1"/>
  <c r="Z85" i="16" s="1"/>
  <c r="M108" i="16"/>
  <c r="Y108" i="16" s="1"/>
  <c r="Z108" i="16" s="1"/>
  <c r="M130" i="16"/>
  <c r="Y130" i="16" s="1"/>
  <c r="Z130" i="16" s="1"/>
  <c r="M148" i="16"/>
  <c r="Y148" i="16" s="1"/>
  <c r="Z148" i="16" s="1"/>
  <c r="M171" i="16"/>
  <c r="Y171" i="16" s="1"/>
  <c r="Z171" i="16" s="1"/>
  <c r="M188" i="16"/>
  <c r="Y188" i="16" s="1"/>
  <c r="Z188" i="16" s="1"/>
  <c r="M211" i="16"/>
  <c r="Y211" i="16" s="1"/>
  <c r="Z211" i="16" s="1"/>
  <c r="M230" i="16"/>
  <c r="Y230" i="16" s="1"/>
  <c r="Z230" i="16" s="1"/>
  <c r="M251" i="16"/>
  <c r="Y251" i="16" s="1"/>
  <c r="Z251" i="16" s="1"/>
  <c r="M274" i="16"/>
  <c r="Y274" i="16" s="1"/>
  <c r="Z274" i="16" s="1"/>
  <c r="M291" i="16"/>
  <c r="Y291" i="16" s="1"/>
  <c r="Z291" i="16" s="1"/>
  <c r="M314" i="16"/>
  <c r="Y314" i="16" s="1"/>
  <c r="Z314" i="16" s="1"/>
  <c r="M333" i="16"/>
  <c r="Y333" i="16" s="1"/>
  <c r="Z333" i="16" s="1"/>
  <c r="M354" i="16"/>
  <c r="Y354" i="16" s="1"/>
  <c r="Z354" i="16" s="1"/>
  <c r="M374" i="16"/>
  <c r="Y374" i="16" s="1"/>
  <c r="Z374" i="16" s="1"/>
  <c r="M394" i="16"/>
  <c r="Y394" i="16" s="1"/>
  <c r="Z394" i="16" s="1"/>
  <c r="M414" i="16"/>
  <c r="Y414" i="16" s="1"/>
  <c r="Z414" i="16" s="1"/>
  <c r="M434" i="16"/>
  <c r="Y434" i="16" s="1"/>
  <c r="Z434" i="16" s="1"/>
  <c r="M450" i="16"/>
  <c r="Y450" i="16" s="1"/>
  <c r="Z450" i="16" s="1"/>
  <c r="M468" i="16"/>
  <c r="Y468" i="16" s="1"/>
  <c r="Z468" i="16" s="1"/>
  <c r="M483" i="16"/>
  <c r="Y483" i="16" s="1"/>
  <c r="Z483" i="16" s="1"/>
  <c r="M501" i="16"/>
  <c r="Y501" i="16" s="1"/>
  <c r="Z501" i="16" s="1"/>
  <c r="M517" i="16"/>
  <c r="Y517" i="16" s="1"/>
  <c r="Z517" i="16" s="1"/>
  <c r="M531" i="16"/>
  <c r="Y531" i="16" s="1"/>
  <c r="Z531" i="16" s="1"/>
  <c r="M547" i="16"/>
  <c r="Y547" i="16" s="1"/>
  <c r="Z547" i="16" s="1"/>
  <c r="M559" i="16"/>
  <c r="Y559" i="16" s="1"/>
  <c r="Z559" i="16" s="1"/>
  <c r="M573" i="16"/>
  <c r="Y573" i="16" s="1"/>
  <c r="Z573" i="16" s="1"/>
  <c r="M586" i="16"/>
  <c r="Y586" i="16" s="1"/>
  <c r="Z586" i="16" s="1"/>
  <c r="M598" i="16"/>
  <c r="Y598" i="16" s="1"/>
  <c r="Z598" i="16" s="1"/>
  <c r="M612" i="16"/>
  <c r="Y612" i="16" s="1"/>
  <c r="Z612" i="16" s="1"/>
  <c r="M623" i="16"/>
  <c r="Y623" i="16" s="1"/>
  <c r="Z623" i="16" s="1"/>
  <c r="M637" i="16"/>
  <c r="Y637" i="16" s="1"/>
  <c r="Z637" i="16" s="1"/>
  <c r="M650" i="16"/>
  <c r="Y650" i="16" s="1"/>
  <c r="Z650" i="16" s="1"/>
  <c r="M662" i="16"/>
  <c r="Y662" i="16" s="1"/>
  <c r="Z662" i="16" s="1"/>
  <c r="M676" i="16"/>
  <c r="Y676" i="16" s="1"/>
  <c r="Z676" i="16" s="1"/>
  <c r="M687" i="16"/>
  <c r="Y687" i="16" s="1"/>
  <c r="Z687" i="16" s="1"/>
  <c r="M701" i="16"/>
  <c r="Y701" i="16" s="1"/>
  <c r="Z701" i="16" s="1"/>
  <c r="M714" i="16"/>
  <c r="Y714" i="16" s="1"/>
  <c r="Z714" i="16" s="1"/>
  <c r="M726" i="16"/>
  <c r="Y726" i="16" s="1"/>
  <c r="Z726" i="16" s="1"/>
  <c r="M740" i="16"/>
  <c r="Y740" i="16" s="1"/>
  <c r="Z740" i="16" s="1"/>
  <c r="M751" i="16"/>
  <c r="Y751" i="16" s="1"/>
  <c r="Z751" i="16" s="1"/>
  <c r="M765" i="16"/>
  <c r="Y765" i="16" s="1"/>
  <c r="Z765" i="16" s="1"/>
  <c r="M778" i="16"/>
  <c r="Y778" i="16" s="1"/>
  <c r="Z778" i="16" s="1"/>
  <c r="M790" i="16"/>
  <c r="Y790" i="16" s="1"/>
  <c r="Z790" i="16" s="1"/>
  <c r="M804" i="16"/>
  <c r="Y804" i="16" s="1"/>
  <c r="Z804" i="16" s="1"/>
  <c r="M815" i="16"/>
  <c r="Y815" i="16" s="1"/>
  <c r="Z815" i="16" s="1"/>
  <c r="M824" i="16"/>
  <c r="Y824" i="16" s="1"/>
  <c r="Z824" i="16" s="1"/>
  <c r="M832" i="16"/>
  <c r="Y832" i="16" s="1"/>
  <c r="Z832" i="16" s="1"/>
  <c r="M840" i="16"/>
  <c r="Y840" i="16" s="1"/>
  <c r="Z840" i="16" s="1"/>
  <c r="M848" i="16"/>
  <c r="Y848" i="16" s="1"/>
  <c r="Z848" i="16" s="1"/>
  <c r="M856" i="16"/>
  <c r="Y856" i="16" s="1"/>
  <c r="Z856" i="16" s="1"/>
  <c r="M864" i="16"/>
  <c r="Y864" i="16" s="1"/>
  <c r="Z864" i="16" s="1"/>
  <c r="M872" i="16"/>
  <c r="Y872" i="16" s="1"/>
  <c r="Z872" i="16" s="1"/>
  <c r="M880" i="16"/>
  <c r="Y880" i="16" s="1"/>
  <c r="Z880" i="16" s="1"/>
  <c r="M888" i="16"/>
  <c r="Y888" i="16" s="1"/>
  <c r="Z888" i="16" s="1"/>
  <c r="M896" i="16"/>
  <c r="Y896" i="16" s="1"/>
  <c r="Z896" i="16" s="1"/>
  <c r="M904" i="16"/>
  <c r="Y904" i="16" s="1"/>
  <c r="Z904" i="16" s="1"/>
  <c r="M912" i="16"/>
  <c r="Y912" i="16" s="1"/>
  <c r="Z912" i="16" s="1"/>
  <c r="M920" i="16"/>
  <c r="Y920" i="16" s="1"/>
  <c r="Z920" i="16" s="1"/>
  <c r="M928" i="16"/>
  <c r="Y928" i="16" s="1"/>
  <c r="Z928" i="16" s="1"/>
  <c r="M936" i="16"/>
  <c r="Y936" i="16" s="1"/>
  <c r="Z936" i="16" s="1"/>
  <c r="M944" i="16"/>
  <c r="Y944" i="16" s="1"/>
  <c r="Z944" i="16" s="1"/>
  <c r="M952" i="16"/>
  <c r="Y952" i="16" s="1"/>
  <c r="Z952" i="16" s="1"/>
  <c r="M960" i="16"/>
  <c r="Y960" i="16" s="1"/>
  <c r="Z960" i="16" s="1"/>
  <c r="M968" i="16"/>
  <c r="Y968" i="16" s="1"/>
  <c r="Z968" i="16" s="1"/>
  <c r="M976" i="16"/>
  <c r="Y976" i="16" s="1"/>
  <c r="Z976" i="16" s="1"/>
  <c r="M984" i="16"/>
  <c r="Y984" i="16" s="1"/>
  <c r="Z984" i="16" s="1"/>
  <c r="M992" i="16"/>
  <c r="Y992" i="16" s="1"/>
  <c r="Z992" i="16" s="1"/>
  <c r="M1000" i="16"/>
  <c r="Y1000" i="16" s="1"/>
  <c r="Z1000" i="16" s="1"/>
  <c r="M1008" i="16"/>
  <c r="Y1008" i="16" s="1"/>
  <c r="Z1008" i="16" s="1"/>
  <c r="M1016" i="16"/>
  <c r="Y1016" i="16" s="1"/>
  <c r="Z1016" i="16" s="1"/>
  <c r="M1024" i="16"/>
  <c r="Y1024" i="16" s="1"/>
  <c r="Z1024" i="16" s="1"/>
  <c r="M1032" i="16"/>
  <c r="Y1032" i="16" s="1"/>
  <c r="Z1032" i="16" s="1"/>
  <c r="M1040" i="16"/>
  <c r="Y1040" i="16" s="1"/>
  <c r="Z1040" i="16" s="1"/>
  <c r="M1048" i="16"/>
  <c r="Y1048" i="16" s="1"/>
  <c r="Z1048" i="16" s="1"/>
  <c r="M1056" i="16"/>
  <c r="Y1056" i="16" s="1"/>
  <c r="Z1056" i="16" s="1"/>
  <c r="M1064" i="16"/>
  <c r="Y1064" i="16" s="1"/>
  <c r="Z1064" i="16" s="1"/>
  <c r="M1072" i="16"/>
  <c r="Y1072" i="16" s="1"/>
  <c r="Z1072" i="16" s="1"/>
  <c r="M91" i="16"/>
  <c r="Y91" i="16" s="1"/>
  <c r="Z91" i="16" s="1"/>
  <c r="M109" i="16"/>
  <c r="Y109" i="16" s="1"/>
  <c r="Z109" i="16" s="1"/>
  <c r="M132" i="16"/>
  <c r="Y132" i="16" s="1"/>
  <c r="Z132" i="16" s="1"/>
  <c r="M149" i="16"/>
  <c r="Y149" i="16" s="1"/>
  <c r="Z149" i="16" s="1"/>
  <c r="M172" i="16"/>
  <c r="Y172" i="16" s="1"/>
  <c r="Z172" i="16" s="1"/>
  <c r="M194" i="16"/>
  <c r="Y194" i="16" s="1"/>
  <c r="Z194" i="16" s="1"/>
  <c r="M212" i="16"/>
  <c r="Y212" i="16" s="1"/>
  <c r="Z212" i="16" s="1"/>
  <c r="M235" i="16"/>
  <c r="Y235" i="16" s="1"/>
  <c r="Z235" i="16" s="1"/>
  <c r="M252" i="16"/>
  <c r="Y252" i="16" s="1"/>
  <c r="Z252" i="16" s="1"/>
  <c r="M275" i="16"/>
  <c r="Y275" i="16" s="1"/>
  <c r="Z275" i="16" s="1"/>
  <c r="M294" i="16"/>
  <c r="Y294" i="16" s="1"/>
  <c r="Z294" i="16" s="1"/>
  <c r="M315" i="16"/>
  <c r="Y315" i="16" s="1"/>
  <c r="Z315" i="16" s="1"/>
  <c r="M338" i="16"/>
  <c r="Y338" i="16" s="1"/>
  <c r="Z338" i="16" s="1"/>
  <c r="M355" i="16"/>
  <c r="Y355" i="16" s="1"/>
  <c r="Z355" i="16" s="1"/>
  <c r="M378" i="16"/>
  <c r="Y378" i="16" s="1"/>
  <c r="Z378" i="16" s="1"/>
  <c r="M397" i="16"/>
  <c r="Y397" i="16" s="1"/>
  <c r="Z397" i="16" s="1"/>
  <c r="M418" i="16"/>
  <c r="Y418" i="16" s="1"/>
  <c r="Z418" i="16" s="1"/>
  <c r="M436" i="16"/>
  <c r="Y436" i="16" s="1"/>
  <c r="Z436" i="16" s="1"/>
  <c r="M451" i="16"/>
  <c r="Y451" i="16" s="1"/>
  <c r="Z451" i="16" s="1"/>
  <c r="M469" i="16"/>
  <c r="Y469" i="16" s="1"/>
  <c r="Z469" i="16" s="1"/>
  <c r="M486" i="16"/>
  <c r="Y486" i="16" s="1"/>
  <c r="Z486" i="16" s="1"/>
  <c r="M502" i="16"/>
  <c r="Y502" i="16" s="1"/>
  <c r="Z502" i="16" s="1"/>
  <c r="M519" i="16"/>
  <c r="Y519" i="16" s="1"/>
  <c r="Z519" i="16" s="1"/>
  <c r="M532" i="16"/>
  <c r="Y532" i="16" s="1"/>
  <c r="Z532" i="16" s="1"/>
  <c r="M548" i="16"/>
  <c r="Y548" i="16" s="1"/>
  <c r="Z548" i="16" s="1"/>
  <c r="M562" i="16"/>
  <c r="Y562" i="16" s="1"/>
  <c r="Z562" i="16" s="1"/>
  <c r="M574" i="16"/>
  <c r="Y574" i="16" s="1"/>
  <c r="Z574" i="16" s="1"/>
  <c r="M588" i="16"/>
  <c r="Y588" i="16" s="1"/>
  <c r="Z588" i="16" s="1"/>
  <c r="M599" i="16"/>
  <c r="Y599" i="16" s="1"/>
  <c r="Z599" i="16" s="1"/>
  <c r="M613" i="16"/>
  <c r="Y613" i="16" s="1"/>
  <c r="Z613" i="16" s="1"/>
  <c r="M626" i="16"/>
  <c r="Y626" i="16" s="1"/>
  <c r="Z626" i="16" s="1"/>
  <c r="M638" i="16"/>
  <c r="Y638" i="16" s="1"/>
  <c r="Z638" i="16" s="1"/>
  <c r="M652" i="16"/>
  <c r="Y652" i="16" s="1"/>
  <c r="Z652" i="16" s="1"/>
  <c r="M663" i="16"/>
  <c r="Y663" i="16" s="1"/>
  <c r="Z663" i="16" s="1"/>
  <c r="M677" i="16"/>
  <c r="Y677" i="16" s="1"/>
  <c r="Z677" i="16" s="1"/>
  <c r="M690" i="16"/>
  <c r="Y690" i="16" s="1"/>
  <c r="Z690" i="16" s="1"/>
  <c r="M702" i="16"/>
  <c r="Y702" i="16" s="1"/>
  <c r="Z702" i="16" s="1"/>
  <c r="M716" i="16"/>
  <c r="Y716" i="16" s="1"/>
  <c r="Z716" i="16" s="1"/>
  <c r="M727" i="16"/>
  <c r="Y727" i="16" s="1"/>
  <c r="Z727" i="16" s="1"/>
  <c r="M741" i="16"/>
  <c r="Y741" i="16" s="1"/>
  <c r="Z741" i="16" s="1"/>
  <c r="M754" i="16"/>
  <c r="Y754" i="16" s="1"/>
  <c r="Z754" i="16" s="1"/>
  <c r="M766" i="16"/>
  <c r="Y766" i="16" s="1"/>
  <c r="Z766" i="16" s="1"/>
  <c r="M780" i="16"/>
  <c r="Y780" i="16" s="1"/>
  <c r="Z780" i="16" s="1"/>
  <c r="M791" i="16"/>
  <c r="Y791" i="16" s="1"/>
  <c r="Z791" i="16" s="1"/>
  <c r="M805" i="16"/>
  <c r="Y805" i="16" s="1"/>
  <c r="Z805" i="16" s="1"/>
  <c r="M817" i="16"/>
  <c r="Y817" i="16" s="1"/>
  <c r="Z817" i="16" s="1"/>
  <c r="M825" i="16"/>
  <c r="Y825" i="16" s="1"/>
  <c r="Z825" i="16" s="1"/>
  <c r="M833" i="16"/>
  <c r="Y833" i="16" s="1"/>
  <c r="Z833" i="16" s="1"/>
  <c r="M841" i="16"/>
  <c r="Y841" i="16" s="1"/>
  <c r="Z841" i="16" s="1"/>
  <c r="M849" i="16"/>
  <c r="Y849" i="16" s="1"/>
  <c r="Z849" i="16" s="1"/>
  <c r="M857" i="16"/>
  <c r="Y857" i="16" s="1"/>
  <c r="Z857" i="16" s="1"/>
  <c r="M865" i="16"/>
  <c r="Y865" i="16" s="1"/>
  <c r="Z865" i="16" s="1"/>
  <c r="M873" i="16"/>
  <c r="Y873" i="16" s="1"/>
  <c r="Z873" i="16" s="1"/>
  <c r="M881" i="16"/>
  <c r="Y881" i="16" s="1"/>
  <c r="Z881" i="16" s="1"/>
  <c r="M889" i="16"/>
  <c r="Y889" i="16" s="1"/>
  <c r="Z889" i="16" s="1"/>
  <c r="M897" i="16"/>
  <c r="Y897" i="16" s="1"/>
  <c r="Z897" i="16" s="1"/>
  <c r="M905" i="16"/>
  <c r="Y905" i="16" s="1"/>
  <c r="Z905" i="16" s="1"/>
  <c r="M913" i="16"/>
  <c r="Y913" i="16" s="1"/>
  <c r="Z913" i="16" s="1"/>
  <c r="M921" i="16"/>
  <c r="Y921" i="16" s="1"/>
  <c r="Z921" i="16" s="1"/>
  <c r="M929" i="16"/>
  <c r="Y929" i="16" s="1"/>
  <c r="Z929" i="16" s="1"/>
  <c r="M937" i="16"/>
  <c r="Y937" i="16" s="1"/>
  <c r="Z937" i="16" s="1"/>
  <c r="M945" i="16"/>
  <c r="Y945" i="16" s="1"/>
  <c r="Z945" i="16" s="1"/>
  <c r="M953" i="16"/>
  <c r="Y953" i="16" s="1"/>
  <c r="Z953" i="16" s="1"/>
  <c r="M961" i="16"/>
  <c r="Y961" i="16" s="1"/>
  <c r="Z961" i="16" s="1"/>
  <c r="M969" i="16"/>
  <c r="Y969" i="16" s="1"/>
  <c r="Z969" i="16" s="1"/>
  <c r="M977" i="16"/>
  <c r="Y977" i="16" s="1"/>
  <c r="Z977" i="16" s="1"/>
  <c r="M985" i="16"/>
  <c r="Y985" i="16" s="1"/>
  <c r="Z985" i="16" s="1"/>
  <c r="M993" i="16"/>
  <c r="Y993" i="16" s="1"/>
  <c r="Z993" i="16" s="1"/>
  <c r="M1001" i="16"/>
  <c r="Y1001" i="16" s="1"/>
  <c r="Z1001" i="16" s="1"/>
  <c r="M1009" i="16"/>
  <c r="Y1009" i="16" s="1"/>
  <c r="Z1009" i="16" s="1"/>
  <c r="M1017" i="16"/>
  <c r="Y1017" i="16" s="1"/>
  <c r="Z1017" i="16" s="1"/>
  <c r="M1025" i="16"/>
  <c r="Y1025" i="16" s="1"/>
  <c r="Z1025" i="16" s="1"/>
  <c r="M1033" i="16"/>
  <c r="Y1033" i="16" s="1"/>
  <c r="Z1033" i="16" s="1"/>
  <c r="M1041" i="16"/>
  <c r="Y1041" i="16" s="1"/>
  <c r="Z1041" i="16" s="1"/>
  <c r="M1049" i="16"/>
  <c r="Y1049" i="16" s="1"/>
  <c r="Z1049" i="16" s="1"/>
  <c r="M1057" i="16"/>
  <c r="Y1057" i="16" s="1"/>
  <c r="Z1057" i="16" s="1"/>
  <c r="M1065" i="16"/>
  <c r="Y1065" i="16" s="1"/>
  <c r="Z1065" i="16" s="1"/>
  <c r="M1073" i="16"/>
  <c r="Y1073" i="16" s="1"/>
  <c r="Z1073" i="16" s="1"/>
  <c r="M98" i="16"/>
  <c r="Y98" i="16" s="1"/>
  <c r="Z98" i="16" s="1"/>
  <c r="M118" i="16"/>
  <c r="Y118" i="16" s="1"/>
  <c r="Z118" i="16" s="1"/>
  <c r="M138" i="16"/>
  <c r="Y138" i="16" s="1"/>
  <c r="Z138" i="16" s="1"/>
  <c r="M158" i="16"/>
  <c r="Y158" i="16" s="1"/>
  <c r="Z158" i="16" s="1"/>
  <c r="M180" i="16"/>
  <c r="Y180" i="16" s="1"/>
  <c r="Z180" i="16" s="1"/>
  <c r="M198" i="16"/>
  <c r="Y198" i="16" s="1"/>
  <c r="Z198" i="16" s="1"/>
  <c r="M221" i="16"/>
  <c r="Y221" i="16" s="1"/>
  <c r="Z221" i="16" s="1"/>
  <c r="M238" i="16"/>
  <c r="Y238" i="16" s="1"/>
  <c r="Z238" i="16" s="1"/>
  <c r="M261" i="16"/>
  <c r="Y261" i="16" s="1"/>
  <c r="Z261" i="16" s="1"/>
  <c r="M283" i="16"/>
  <c r="Y283" i="16" s="1"/>
  <c r="Z283" i="16" s="1"/>
  <c r="M301" i="16"/>
  <c r="Y301" i="16" s="1"/>
  <c r="Z301" i="16" s="1"/>
  <c r="M324" i="16"/>
  <c r="Y324" i="16" s="1"/>
  <c r="Z324" i="16" s="1"/>
  <c r="M341" i="16"/>
  <c r="Y341" i="16" s="1"/>
  <c r="Z341" i="16" s="1"/>
  <c r="M364" i="16"/>
  <c r="Y364" i="16" s="1"/>
  <c r="Z364" i="16" s="1"/>
  <c r="M386" i="16"/>
  <c r="Y386" i="16" s="1"/>
  <c r="Z386" i="16" s="1"/>
  <c r="M404" i="16"/>
  <c r="Y404" i="16" s="1"/>
  <c r="Z404" i="16" s="1"/>
  <c r="M426" i="16"/>
  <c r="Y426" i="16" s="1"/>
  <c r="Z426" i="16" s="1"/>
  <c r="M440" i="16"/>
  <c r="Y440" i="16" s="1"/>
  <c r="Z440" i="16" s="1"/>
  <c r="M459" i="16"/>
  <c r="Y459" i="16" s="1"/>
  <c r="Z459" i="16" s="1"/>
  <c r="M476" i="16"/>
  <c r="Y476" i="16" s="1"/>
  <c r="Z476" i="16" s="1"/>
  <c r="M492" i="16"/>
  <c r="Y492" i="16" s="1"/>
  <c r="Z492" i="16" s="1"/>
  <c r="M510" i="16"/>
  <c r="Y510" i="16" s="1"/>
  <c r="Z510" i="16" s="1"/>
  <c r="M523" i="16"/>
  <c r="Y523" i="16" s="1"/>
  <c r="Z523" i="16" s="1"/>
  <c r="M539" i="16"/>
  <c r="Y539" i="16" s="1"/>
  <c r="Z539" i="16" s="1"/>
  <c r="M554" i="16"/>
  <c r="Y554" i="16" s="1"/>
  <c r="Z554" i="16" s="1"/>
  <c r="M566" i="16"/>
  <c r="Y566" i="16" s="1"/>
  <c r="Z566" i="16" s="1"/>
  <c r="M580" i="16"/>
  <c r="Y580" i="16" s="1"/>
  <c r="Z580" i="16" s="1"/>
  <c r="M591" i="16"/>
  <c r="Y591" i="16" s="1"/>
  <c r="Z591" i="16" s="1"/>
  <c r="M605" i="16"/>
  <c r="Y605" i="16" s="1"/>
  <c r="Z605" i="16" s="1"/>
  <c r="M618" i="16"/>
  <c r="Y618" i="16" s="1"/>
  <c r="Z618" i="16" s="1"/>
  <c r="M630" i="16"/>
  <c r="Y630" i="16" s="1"/>
  <c r="Z630" i="16" s="1"/>
  <c r="M644" i="16"/>
  <c r="Y644" i="16" s="1"/>
  <c r="Z644" i="16" s="1"/>
  <c r="M655" i="16"/>
  <c r="Y655" i="16" s="1"/>
  <c r="Z655" i="16" s="1"/>
  <c r="M669" i="16"/>
  <c r="Y669" i="16" s="1"/>
  <c r="Z669" i="16" s="1"/>
  <c r="M682" i="16"/>
  <c r="Y682" i="16" s="1"/>
  <c r="Z682" i="16" s="1"/>
  <c r="M694" i="16"/>
  <c r="Y694" i="16" s="1"/>
  <c r="Z694" i="16" s="1"/>
  <c r="M708" i="16"/>
  <c r="Y708" i="16" s="1"/>
  <c r="Z708" i="16" s="1"/>
  <c r="M719" i="16"/>
  <c r="Y719" i="16" s="1"/>
  <c r="Z719" i="16" s="1"/>
  <c r="M733" i="16"/>
  <c r="Y733" i="16" s="1"/>
  <c r="Z733" i="16" s="1"/>
  <c r="M746" i="16"/>
  <c r="Y746" i="16" s="1"/>
  <c r="Z746" i="16" s="1"/>
  <c r="M758" i="16"/>
  <c r="Y758" i="16" s="1"/>
  <c r="Z758" i="16" s="1"/>
  <c r="M772" i="16"/>
  <c r="Y772" i="16" s="1"/>
  <c r="Z772" i="16" s="1"/>
  <c r="M783" i="16"/>
  <c r="Y783" i="16" s="1"/>
  <c r="Z783" i="16" s="1"/>
  <c r="M797" i="16"/>
  <c r="Y797" i="16" s="1"/>
  <c r="Z797" i="16" s="1"/>
  <c r="M810" i="16"/>
  <c r="Y810" i="16" s="1"/>
  <c r="Z810" i="16" s="1"/>
  <c r="M820" i="16"/>
  <c r="Y820" i="16" s="1"/>
  <c r="Z820" i="16" s="1"/>
  <c r="M828" i="16"/>
  <c r="Y828" i="16" s="1"/>
  <c r="Z828" i="16" s="1"/>
  <c r="M836" i="16"/>
  <c r="Y836" i="16" s="1"/>
  <c r="Z836" i="16" s="1"/>
  <c r="M844" i="16"/>
  <c r="Y844" i="16" s="1"/>
  <c r="Z844" i="16" s="1"/>
  <c r="M852" i="16"/>
  <c r="Y852" i="16" s="1"/>
  <c r="Z852" i="16" s="1"/>
  <c r="M860" i="16"/>
  <c r="Y860" i="16" s="1"/>
  <c r="Z860" i="16" s="1"/>
  <c r="M868" i="16"/>
  <c r="Y868" i="16" s="1"/>
  <c r="Z868" i="16" s="1"/>
  <c r="M876" i="16"/>
  <c r="Y876" i="16" s="1"/>
  <c r="Z876" i="16" s="1"/>
  <c r="M884" i="16"/>
  <c r="Y884" i="16" s="1"/>
  <c r="Z884" i="16" s="1"/>
  <c r="M892" i="16"/>
  <c r="Y892" i="16" s="1"/>
  <c r="Z892" i="16" s="1"/>
  <c r="M900" i="16"/>
  <c r="Y900" i="16" s="1"/>
  <c r="Z900" i="16" s="1"/>
  <c r="M908" i="16"/>
  <c r="Y908" i="16" s="1"/>
  <c r="Z908" i="16" s="1"/>
  <c r="M916" i="16"/>
  <c r="Y916" i="16" s="1"/>
  <c r="Z916" i="16" s="1"/>
  <c r="M924" i="16"/>
  <c r="Y924" i="16" s="1"/>
  <c r="Z924" i="16" s="1"/>
  <c r="M932" i="16"/>
  <c r="Y932" i="16" s="1"/>
  <c r="Z932" i="16" s="1"/>
  <c r="M940" i="16"/>
  <c r="Y940" i="16" s="1"/>
  <c r="Z940" i="16" s="1"/>
  <c r="M948" i="16"/>
  <c r="Y948" i="16" s="1"/>
  <c r="Z948" i="16" s="1"/>
  <c r="M956" i="16"/>
  <c r="Y956" i="16" s="1"/>
  <c r="Z956" i="16" s="1"/>
  <c r="M964" i="16"/>
  <c r="Y964" i="16" s="1"/>
  <c r="Z964" i="16" s="1"/>
  <c r="M972" i="16"/>
  <c r="Y972" i="16" s="1"/>
  <c r="Z972" i="16" s="1"/>
  <c r="M980" i="16"/>
  <c r="Y980" i="16" s="1"/>
  <c r="Z980" i="16" s="1"/>
  <c r="M988" i="16"/>
  <c r="Y988" i="16" s="1"/>
  <c r="Z988" i="16" s="1"/>
  <c r="M996" i="16"/>
  <c r="Y996" i="16" s="1"/>
  <c r="Z996" i="16" s="1"/>
  <c r="M1004" i="16"/>
  <c r="Y1004" i="16" s="1"/>
  <c r="Z1004" i="16" s="1"/>
  <c r="M1012" i="16"/>
  <c r="Y1012" i="16" s="1"/>
  <c r="Z1012" i="16" s="1"/>
  <c r="M1020" i="16"/>
  <c r="Y1020" i="16" s="1"/>
  <c r="Z1020" i="16" s="1"/>
  <c r="M1028" i="16"/>
  <c r="Y1028" i="16" s="1"/>
  <c r="Z1028" i="16" s="1"/>
  <c r="M1036" i="16"/>
  <c r="Y1036" i="16" s="1"/>
  <c r="Z1036" i="16" s="1"/>
  <c r="M1044" i="16"/>
  <c r="Y1044" i="16" s="1"/>
  <c r="Z1044" i="16" s="1"/>
  <c r="M1052" i="16"/>
  <c r="Y1052" i="16" s="1"/>
  <c r="Z1052" i="16" s="1"/>
  <c r="M1060" i="16"/>
  <c r="Y1060" i="16" s="1"/>
  <c r="Z1060" i="16" s="1"/>
  <c r="M1068" i="16"/>
  <c r="Y1068" i="16" s="1"/>
  <c r="Z1068" i="16" s="1"/>
  <c r="M1076" i="16"/>
  <c r="Y1076" i="16" s="1"/>
  <c r="Z1076" i="16" s="1"/>
  <c r="M93" i="16"/>
  <c r="Y93" i="16" s="1"/>
  <c r="Z93" i="16" s="1"/>
  <c r="M123" i="16"/>
  <c r="Y123" i="16" s="1"/>
  <c r="Z123" i="16" s="1"/>
  <c r="M157" i="16"/>
  <c r="Y157" i="16" s="1"/>
  <c r="Z157" i="16" s="1"/>
  <c r="M187" i="16"/>
  <c r="Y187" i="16" s="1"/>
  <c r="Z187" i="16" s="1"/>
  <c r="M222" i="16"/>
  <c r="Y222" i="16" s="1"/>
  <c r="Z222" i="16" s="1"/>
  <c r="M258" i="16"/>
  <c r="Y258" i="16" s="1"/>
  <c r="Z258" i="16" s="1"/>
  <c r="M286" i="16"/>
  <c r="Y286" i="16" s="1"/>
  <c r="Z286" i="16" s="1"/>
  <c r="M322" i="16"/>
  <c r="Y322" i="16" s="1"/>
  <c r="Z322" i="16" s="1"/>
  <c r="M350" i="16"/>
  <c r="Y350" i="16" s="1"/>
  <c r="Z350" i="16" s="1"/>
  <c r="M388" i="16"/>
  <c r="Y388" i="16" s="1"/>
  <c r="Z388" i="16" s="1"/>
  <c r="M419" i="16"/>
  <c r="Y419" i="16" s="1"/>
  <c r="Z419" i="16" s="1"/>
  <c r="M446" i="16"/>
  <c r="Y446" i="16" s="1"/>
  <c r="Z446" i="16" s="1"/>
  <c r="M472" i="16"/>
  <c r="Y472" i="16" s="1"/>
  <c r="Z472" i="16" s="1"/>
  <c r="M500" i="16"/>
  <c r="Y500" i="16" s="1"/>
  <c r="Z500" i="16" s="1"/>
  <c r="M526" i="16"/>
  <c r="Y526" i="16" s="1"/>
  <c r="Z526" i="16" s="1"/>
  <c r="M549" i="16"/>
  <c r="Y549" i="16" s="1"/>
  <c r="Z549" i="16" s="1"/>
  <c r="M570" i="16"/>
  <c r="Y570" i="16" s="1"/>
  <c r="Z570" i="16" s="1"/>
  <c r="M590" i="16"/>
  <c r="Y590" i="16" s="1"/>
  <c r="Z590" i="16" s="1"/>
  <c r="M610" i="16"/>
  <c r="Y610" i="16" s="1"/>
  <c r="Z610" i="16" s="1"/>
  <c r="M631" i="16"/>
  <c r="Y631" i="16" s="1"/>
  <c r="Z631" i="16" s="1"/>
  <c r="M653" i="16"/>
  <c r="Y653" i="16" s="1"/>
  <c r="Z653" i="16" s="1"/>
  <c r="M671" i="16"/>
  <c r="Y671" i="16" s="1"/>
  <c r="Z671" i="16" s="1"/>
  <c r="M693" i="16"/>
  <c r="Y693" i="16" s="1"/>
  <c r="Z693" i="16" s="1"/>
  <c r="M711" i="16"/>
  <c r="Y711" i="16" s="1"/>
  <c r="Z711" i="16" s="1"/>
  <c r="M734" i="16"/>
  <c r="Y734" i="16" s="1"/>
  <c r="Z734" i="16" s="1"/>
  <c r="M756" i="16"/>
  <c r="Y756" i="16" s="1"/>
  <c r="Z756" i="16" s="1"/>
  <c r="M774" i="16"/>
  <c r="Y774" i="16" s="1"/>
  <c r="Z774" i="16" s="1"/>
  <c r="M796" i="16"/>
  <c r="Y796" i="16" s="1"/>
  <c r="Z796" i="16" s="1"/>
  <c r="M814" i="16"/>
  <c r="Y814" i="16" s="1"/>
  <c r="Z814" i="16" s="1"/>
  <c r="M829" i="16"/>
  <c r="Y829" i="16" s="1"/>
  <c r="Z829" i="16" s="1"/>
  <c r="M842" i="16"/>
  <c r="Y842" i="16" s="1"/>
  <c r="Z842" i="16" s="1"/>
  <c r="M854" i="16"/>
  <c r="Y854" i="16" s="1"/>
  <c r="Z854" i="16" s="1"/>
  <c r="M867" i="16"/>
  <c r="Y867" i="16" s="1"/>
  <c r="Z867" i="16" s="1"/>
  <c r="M879" i="16"/>
  <c r="Y879" i="16" s="1"/>
  <c r="Z879" i="16" s="1"/>
  <c r="M893" i="16"/>
  <c r="Y893" i="16" s="1"/>
  <c r="Z893" i="16" s="1"/>
  <c r="M906" i="16"/>
  <c r="Y906" i="16" s="1"/>
  <c r="Z906" i="16" s="1"/>
  <c r="M918" i="16"/>
  <c r="Y918" i="16" s="1"/>
  <c r="Z918" i="16" s="1"/>
  <c r="M931" i="16"/>
  <c r="Y931" i="16" s="1"/>
  <c r="Z931" i="16" s="1"/>
  <c r="M943" i="16"/>
  <c r="Y943" i="16" s="1"/>
  <c r="Z943" i="16" s="1"/>
  <c r="M957" i="16"/>
  <c r="Y957" i="16" s="1"/>
  <c r="Z957" i="16" s="1"/>
  <c r="M970" i="16"/>
  <c r="Y970" i="16" s="1"/>
  <c r="Z970" i="16" s="1"/>
  <c r="M982" i="16"/>
  <c r="Y982" i="16" s="1"/>
  <c r="Z982" i="16" s="1"/>
  <c r="M995" i="16"/>
  <c r="Y995" i="16" s="1"/>
  <c r="Z995" i="16" s="1"/>
  <c r="M1007" i="16"/>
  <c r="Y1007" i="16" s="1"/>
  <c r="Z1007" i="16" s="1"/>
  <c r="M1021" i="16"/>
  <c r="Y1021" i="16" s="1"/>
  <c r="Z1021" i="16" s="1"/>
  <c r="M1034" i="16"/>
  <c r="Y1034" i="16" s="1"/>
  <c r="Z1034" i="16" s="1"/>
  <c r="M1046" i="16"/>
  <c r="Y1046" i="16" s="1"/>
  <c r="Z1046" i="16" s="1"/>
  <c r="M1059" i="16"/>
  <c r="Y1059" i="16" s="1"/>
  <c r="Z1059" i="16" s="1"/>
  <c r="M1071" i="16"/>
  <c r="Y1071" i="16" s="1"/>
  <c r="Z1071" i="16" s="1"/>
  <c r="M99" i="16"/>
  <c r="Y99" i="16" s="1"/>
  <c r="Z99" i="16" s="1"/>
  <c r="M133" i="16"/>
  <c r="Y133" i="16" s="1"/>
  <c r="Z133" i="16" s="1"/>
  <c r="M163" i="16"/>
  <c r="Y163" i="16" s="1"/>
  <c r="Z163" i="16" s="1"/>
  <c r="M197" i="16"/>
  <c r="Y197" i="16" s="1"/>
  <c r="Z197" i="16" s="1"/>
  <c r="M227" i="16"/>
  <c r="Y227" i="16" s="1"/>
  <c r="Z227" i="16" s="1"/>
  <c r="M262" i="16"/>
  <c r="Y262" i="16" s="1"/>
  <c r="Z262" i="16" s="1"/>
  <c r="M299" i="16"/>
  <c r="Y299" i="16" s="1"/>
  <c r="Z299" i="16" s="1"/>
  <c r="M326" i="16"/>
  <c r="Y326" i="16" s="1"/>
  <c r="Z326" i="16" s="1"/>
  <c r="M363" i="16"/>
  <c r="Y363" i="16" s="1"/>
  <c r="Z363" i="16" s="1"/>
  <c r="M390" i="16"/>
  <c r="Y390" i="16" s="1"/>
  <c r="Z390" i="16" s="1"/>
  <c r="M427" i="16"/>
  <c r="Y427" i="16" s="1"/>
  <c r="Z427" i="16" s="1"/>
  <c r="M454" i="16"/>
  <c r="Y454" i="16" s="1"/>
  <c r="Z454" i="16" s="1"/>
  <c r="M480" i="16"/>
  <c r="Y480" i="16" s="1"/>
  <c r="Z480" i="16" s="1"/>
  <c r="M508" i="16"/>
  <c r="Y508" i="16" s="1"/>
  <c r="Z508" i="16" s="1"/>
  <c r="M530" i="16"/>
  <c r="Y530" i="16" s="1"/>
  <c r="Z530" i="16" s="1"/>
  <c r="M556" i="16"/>
  <c r="Y556" i="16" s="1"/>
  <c r="Z556" i="16" s="1"/>
  <c r="M575" i="16"/>
  <c r="Y575" i="16" s="1"/>
  <c r="Z575" i="16" s="1"/>
  <c r="M596" i="16"/>
  <c r="Y596" i="16" s="1"/>
  <c r="Z596" i="16" s="1"/>
  <c r="M615" i="16"/>
  <c r="Y615" i="16" s="1"/>
  <c r="Z615" i="16" s="1"/>
  <c r="M636" i="16"/>
  <c r="Y636" i="16" s="1"/>
  <c r="Z636" i="16" s="1"/>
  <c r="M658" i="16"/>
  <c r="Y658" i="16" s="1"/>
  <c r="Z658" i="16" s="1"/>
  <c r="M678" i="16"/>
  <c r="Y678" i="16" s="1"/>
  <c r="Z678" i="16" s="1"/>
  <c r="M698" i="16"/>
  <c r="Y698" i="16" s="1"/>
  <c r="Z698" i="16" s="1"/>
  <c r="M718" i="16"/>
  <c r="Y718" i="16" s="1"/>
  <c r="Z718" i="16" s="1"/>
  <c r="M738" i="16"/>
  <c r="Y738" i="16" s="1"/>
  <c r="Z738" i="16" s="1"/>
  <c r="M759" i="16"/>
  <c r="Y759" i="16" s="1"/>
  <c r="Z759" i="16" s="1"/>
  <c r="M781" i="16"/>
  <c r="Y781" i="16" s="1"/>
  <c r="Z781" i="16" s="1"/>
  <c r="M799" i="16"/>
  <c r="Y799" i="16" s="1"/>
  <c r="Z799" i="16" s="1"/>
  <c r="M819" i="16"/>
  <c r="Y819" i="16" s="1"/>
  <c r="Z819" i="16" s="1"/>
  <c r="M831" i="16"/>
  <c r="Y831" i="16" s="1"/>
  <c r="Z831" i="16" s="1"/>
  <c r="M845" i="16"/>
  <c r="Y845" i="16" s="1"/>
  <c r="Z845" i="16" s="1"/>
  <c r="M858" i="16"/>
  <c r="Y858" i="16" s="1"/>
  <c r="Z858" i="16" s="1"/>
  <c r="M870" i="16"/>
  <c r="Y870" i="16" s="1"/>
  <c r="Z870" i="16" s="1"/>
  <c r="M883" i="16"/>
  <c r="Y883" i="16" s="1"/>
  <c r="Z883" i="16" s="1"/>
  <c r="M895" i="16"/>
  <c r="Y895" i="16" s="1"/>
  <c r="Z895" i="16" s="1"/>
  <c r="M909" i="16"/>
  <c r="Y909" i="16" s="1"/>
  <c r="Z909" i="16" s="1"/>
  <c r="M922" i="16"/>
  <c r="Y922" i="16" s="1"/>
  <c r="Z922" i="16" s="1"/>
  <c r="M934" i="16"/>
  <c r="Y934" i="16" s="1"/>
  <c r="Z934" i="16" s="1"/>
  <c r="M947" i="16"/>
  <c r="Y947" i="16" s="1"/>
  <c r="Z947" i="16" s="1"/>
  <c r="M959" i="16"/>
  <c r="Y959" i="16" s="1"/>
  <c r="Z959" i="16" s="1"/>
  <c r="M973" i="16"/>
  <c r="Y973" i="16" s="1"/>
  <c r="Z973" i="16" s="1"/>
  <c r="M986" i="16"/>
  <c r="Y986" i="16" s="1"/>
  <c r="Z986" i="16" s="1"/>
  <c r="M998" i="16"/>
  <c r="Y998" i="16" s="1"/>
  <c r="Z998" i="16" s="1"/>
  <c r="M1011" i="16"/>
  <c r="Y1011" i="16" s="1"/>
  <c r="Z1011" i="16" s="1"/>
  <c r="M1023" i="16"/>
  <c r="Y1023" i="16" s="1"/>
  <c r="Z1023" i="16" s="1"/>
  <c r="M1037" i="16"/>
  <c r="Y1037" i="16" s="1"/>
  <c r="Z1037" i="16" s="1"/>
  <c r="M1050" i="16"/>
  <c r="Y1050" i="16" s="1"/>
  <c r="Z1050" i="16" s="1"/>
  <c r="M1062" i="16"/>
  <c r="Y1062" i="16" s="1"/>
  <c r="Z1062" i="16" s="1"/>
  <c r="M1075" i="16"/>
  <c r="Y1075" i="16" s="1"/>
  <c r="Z1075" i="16" s="1"/>
  <c r="M107" i="16"/>
  <c r="Y107" i="16" s="1"/>
  <c r="Z107" i="16" s="1"/>
  <c r="M147" i="16"/>
  <c r="Y147" i="16" s="1"/>
  <c r="Z147" i="16" s="1"/>
  <c r="M196" i="16"/>
  <c r="Y196" i="16" s="1"/>
  <c r="Z196" i="16" s="1"/>
  <c r="M237" i="16"/>
  <c r="Y237" i="16" s="1"/>
  <c r="Z237" i="16" s="1"/>
  <c r="M277" i="16"/>
  <c r="Y277" i="16" s="1"/>
  <c r="Z277" i="16" s="1"/>
  <c r="M325" i="16"/>
  <c r="Y325" i="16" s="1"/>
  <c r="Z325" i="16" s="1"/>
  <c r="M366" i="16"/>
  <c r="Y366" i="16" s="1"/>
  <c r="Z366" i="16" s="1"/>
  <c r="M411" i="16"/>
  <c r="Y411" i="16" s="1"/>
  <c r="Z411" i="16" s="1"/>
  <c r="M448" i="16"/>
  <c r="Y448" i="16" s="1"/>
  <c r="Z448" i="16" s="1"/>
  <c r="M490" i="16"/>
  <c r="Y490" i="16" s="1"/>
  <c r="Z490" i="16" s="1"/>
  <c r="M520" i="16"/>
  <c r="Y520" i="16" s="1"/>
  <c r="Z520" i="16" s="1"/>
  <c r="M550" i="16"/>
  <c r="Y550" i="16" s="1"/>
  <c r="Z550" i="16" s="1"/>
  <c r="M581" i="16"/>
  <c r="Y581" i="16" s="1"/>
  <c r="Z581" i="16" s="1"/>
  <c r="M606" i="16"/>
  <c r="Y606" i="16" s="1"/>
  <c r="Z606" i="16" s="1"/>
  <c r="M634" i="16"/>
  <c r="Y634" i="16" s="1"/>
  <c r="Z634" i="16" s="1"/>
  <c r="M661" i="16"/>
  <c r="Y661" i="16" s="1"/>
  <c r="Z661" i="16" s="1"/>
  <c r="M686" i="16"/>
  <c r="Y686" i="16" s="1"/>
  <c r="Z686" i="16" s="1"/>
  <c r="M717" i="16"/>
  <c r="Y717" i="16" s="1"/>
  <c r="Z717" i="16" s="1"/>
  <c r="M743" i="16"/>
  <c r="Y743" i="16" s="1"/>
  <c r="Z743" i="16" s="1"/>
  <c r="M770" i="16"/>
  <c r="Y770" i="16" s="1"/>
  <c r="Z770" i="16" s="1"/>
  <c r="M798" i="16"/>
  <c r="Y798" i="16" s="1"/>
  <c r="Z798" i="16" s="1"/>
  <c r="M822" i="16"/>
  <c r="Y822" i="16" s="1"/>
  <c r="Z822" i="16" s="1"/>
  <c r="M838" i="16"/>
  <c r="Y838" i="16" s="1"/>
  <c r="Z838" i="16" s="1"/>
  <c r="M855" i="16"/>
  <c r="Y855" i="16" s="1"/>
  <c r="Z855" i="16" s="1"/>
  <c r="M874" i="16"/>
  <c r="Y874" i="16" s="1"/>
  <c r="Z874" i="16" s="1"/>
  <c r="M890" i="16"/>
  <c r="Y890" i="16" s="1"/>
  <c r="Z890" i="16" s="1"/>
  <c r="M907" i="16"/>
  <c r="Y907" i="16" s="1"/>
  <c r="Z907" i="16" s="1"/>
  <c r="M925" i="16"/>
  <c r="Y925" i="16" s="1"/>
  <c r="Z925" i="16" s="1"/>
  <c r="M941" i="16"/>
  <c r="Y941" i="16" s="1"/>
  <c r="Z941" i="16" s="1"/>
  <c r="M958" i="16"/>
  <c r="Y958" i="16" s="1"/>
  <c r="Z958" i="16" s="1"/>
  <c r="M975" i="16"/>
  <c r="Y975" i="16" s="1"/>
  <c r="Z975" i="16" s="1"/>
  <c r="M991" i="16"/>
  <c r="Y991" i="16" s="1"/>
  <c r="Z991" i="16" s="1"/>
  <c r="M1010" i="16"/>
  <c r="Y1010" i="16" s="1"/>
  <c r="Z1010" i="16" s="1"/>
  <c r="M1027" i="16"/>
  <c r="Y1027" i="16" s="1"/>
  <c r="Z1027" i="16" s="1"/>
  <c r="M1043" i="16"/>
  <c r="Y1043" i="16" s="1"/>
  <c r="Z1043" i="16" s="1"/>
  <c r="M1061" i="16"/>
  <c r="Y1061" i="16" s="1"/>
  <c r="Z1061" i="16" s="1"/>
  <c r="M1078" i="16"/>
  <c r="Y1078" i="16" s="1"/>
  <c r="Z1078" i="16" s="1"/>
  <c r="M110" i="16"/>
  <c r="Y110" i="16" s="1"/>
  <c r="Z110" i="16" s="1"/>
  <c r="M155" i="16"/>
  <c r="Y155" i="16" s="1"/>
  <c r="Z155" i="16" s="1"/>
  <c r="M202" i="16"/>
  <c r="Y202" i="16" s="1"/>
  <c r="Z202" i="16" s="1"/>
  <c r="M244" i="16"/>
  <c r="Y244" i="16" s="1"/>
  <c r="Z244" i="16" s="1"/>
  <c r="M285" i="16"/>
  <c r="Y285" i="16" s="1"/>
  <c r="Z285" i="16" s="1"/>
  <c r="M330" i="16"/>
  <c r="Y330" i="16" s="1"/>
  <c r="Z330" i="16" s="1"/>
  <c r="M372" i="16"/>
  <c r="Y372" i="16" s="1"/>
  <c r="Z372" i="16" s="1"/>
  <c r="M413" i="16"/>
  <c r="Y413" i="16" s="1"/>
  <c r="Z413" i="16" s="1"/>
  <c r="M458" i="16"/>
  <c r="Y458" i="16" s="1"/>
  <c r="Z458" i="16" s="1"/>
  <c r="M491" i="16"/>
  <c r="Y491" i="16" s="1"/>
  <c r="Z491" i="16" s="1"/>
  <c r="M522" i="16"/>
  <c r="Y522" i="16" s="1"/>
  <c r="Z522" i="16" s="1"/>
  <c r="M557" i="16"/>
  <c r="Y557" i="16" s="1"/>
  <c r="Z557" i="16" s="1"/>
  <c r="M582" i="16"/>
  <c r="Y582" i="16" s="1"/>
  <c r="Z582" i="16" s="1"/>
  <c r="M607" i="16"/>
  <c r="Y607" i="16" s="1"/>
  <c r="Z607" i="16" s="1"/>
  <c r="M116" i="16"/>
  <c r="Y116" i="16" s="1"/>
  <c r="Z116" i="16" s="1"/>
  <c r="M162" i="16"/>
  <c r="Y162" i="16" s="1"/>
  <c r="Z162" i="16" s="1"/>
  <c r="M205" i="16"/>
  <c r="Y205" i="16" s="1"/>
  <c r="Z205" i="16" s="1"/>
  <c r="M246" i="16"/>
  <c r="Y246" i="16" s="1"/>
  <c r="Z246" i="16" s="1"/>
  <c r="M290" i="16"/>
  <c r="Y290" i="16" s="1"/>
  <c r="Z290" i="16" s="1"/>
  <c r="M339" i="16"/>
  <c r="Y339" i="16" s="1"/>
  <c r="Z339" i="16" s="1"/>
  <c r="M379" i="16"/>
  <c r="Y379" i="16" s="1"/>
  <c r="Z379" i="16" s="1"/>
  <c r="M422" i="16"/>
  <c r="Y422" i="16" s="1"/>
  <c r="Z422" i="16" s="1"/>
  <c r="M460" i="16"/>
  <c r="Y460" i="16" s="1"/>
  <c r="Z460" i="16" s="1"/>
  <c r="M493" i="16"/>
  <c r="Y493" i="16" s="1"/>
  <c r="Z493" i="16" s="1"/>
  <c r="M528" i="16"/>
  <c r="Y528" i="16" s="1"/>
  <c r="Z528" i="16" s="1"/>
  <c r="M558" i="16"/>
  <c r="Y558" i="16" s="1"/>
  <c r="Z558" i="16" s="1"/>
  <c r="M583" i="16"/>
  <c r="Y583" i="16" s="1"/>
  <c r="Z583" i="16" s="1"/>
  <c r="M614" i="16"/>
  <c r="Y614" i="16" s="1"/>
  <c r="Z614" i="16" s="1"/>
  <c r="M642" i="16"/>
  <c r="Y642" i="16" s="1"/>
  <c r="Z642" i="16" s="1"/>
  <c r="M668" i="16"/>
  <c r="Y668" i="16" s="1"/>
  <c r="Z668" i="16" s="1"/>
  <c r="M695" i="16"/>
  <c r="Y695" i="16" s="1"/>
  <c r="Z695" i="16" s="1"/>
  <c r="M724" i="16"/>
  <c r="Y724" i="16" s="1"/>
  <c r="Z724" i="16" s="1"/>
  <c r="M749" i="16"/>
  <c r="Y749" i="16" s="1"/>
  <c r="Z749" i="16" s="1"/>
  <c r="M775" i="16"/>
  <c r="Y775" i="16" s="1"/>
  <c r="Z775" i="16" s="1"/>
  <c r="M806" i="16"/>
  <c r="Y806" i="16" s="1"/>
  <c r="Z806" i="16" s="1"/>
  <c r="M826" i="16"/>
  <c r="Y826" i="16" s="1"/>
  <c r="Z826" i="16" s="1"/>
  <c r="M843" i="16"/>
  <c r="Y843" i="16" s="1"/>
  <c r="Z843" i="16" s="1"/>
  <c r="M861" i="16"/>
  <c r="Y861" i="16" s="1"/>
  <c r="Z861" i="16" s="1"/>
  <c r="M877" i="16"/>
  <c r="Y877" i="16" s="1"/>
  <c r="Z877" i="16" s="1"/>
  <c r="M894" i="16"/>
  <c r="Y894" i="16" s="1"/>
  <c r="Z894" i="16" s="1"/>
  <c r="M911" i="16"/>
  <c r="Y911" i="16" s="1"/>
  <c r="Z911" i="16" s="1"/>
  <c r="M927" i="16"/>
  <c r="Y927" i="16" s="1"/>
  <c r="Z927" i="16" s="1"/>
  <c r="M946" i="16"/>
  <c r="Y946" i="16" s="1"/>
  <c r="Z946" i="16" s="1"/>
  <c r="M963" i="16"/>
  <c r="Y963" i="16" s="1"/>
  <c r="Z963" i="16" s="1"/>
  <c r="M979" i="16"/>
  <c r="Y979" i="16" s="1"/>
  <c r="Z979" i="16" s="1"/>
  <c r="M997" i="16"/>
  <c r="Y997" i="16" s="1"/>
  <c r="Z997" i="16" s="1"/>
  <c r="M1014" i="16"/>
  <c r="Y1014" i="16" s="1"/>
  <c r="Z1014" i="16" s="1"/>
  <c r="M1030" i="16"/>
  <c r="Y1030" i="16" s="1"/>
  <c r="Z1030" i="16" s="1"/>
  <c r="M1047" i="16"/>
  <c r="Y1047" i="16" s="1"/>
  <c r="Z1047" i="16" s="1"/>
  <c r="M1066" i="16"/>
  <c r="Y1066" i="16" s="1"/>
  <c r="Z1066" i="16" s="1"/>
  <c r="M122" i="16"/>
  <c r="Y122" i="16" s="1"/>
  <c r="Z122" i="16" s="1"/>
  <c r="M182" i="16"/>
  <c r="Y182" i="16" s="1"/>
  <c r="Z182" i="16" s="1"/>
  <c r="M260" i="16"/>
  <c r="Y260" i="16" s="1"/>
  <c r="Z260" i="16" s="1"/>
  <c r="M316" i="16"/>
  <c r="Y316" i="16" s="1"/>
  <c r="Z316" i="16" s="1"/>
  <c r="M402" i="16"/>
  <c r="Y402" i="16" s="1"/>
  <c r="Z402" i="16" s="1"/>
  <c r="M461" i="16"/>
  <c r="Y461" i="16" s="1"/>
  <c r="Z461" i="16" s="1"/>
  <c r="M512" i="16"/>
  <c r="Y512" i="16" s="1"/>
  <c r="Z512" i="16" s="1"/>
  <c r="M565" i="16"/>
  <c r="Y565" i="16" s="1"/>
  <c r="Z565" i="16" s="1"/>
  <c r="M604" i="16"/>
  <c r="Y604" i="16" s="1"/>
  <c r="Z604" i="16" s="1"/>
  <c r="M646" i="16"/>
  <c r="Y646" i="16" s="1"/>
  <c r="Z646" i="16" s="1"/>
  <c r="M684" i="16"/>
  <c r="Y684" i="16" s="1"/>
  <c r="Z684" i="16" s="1"/>
  <c r="M722" i="16"/>
  <c r="Y722" i="16" s="1"/>
  <c r="Z722" i="16" s="1"/>
  <c r="M757" i="16"/>
  <c r="Y757" i="16" s="1"/>
  <c r="Z757" i="16" s="1"/>
  <c r="M789" i="16"/>
  <c r="Y789" i="16" s="1"/>
  <c r="Z789" i="16" s="1"/>
  <c r="M823" i="16"/>
  <c r="Y823" i="16" s="1"/>
  <c r="Z823" i="16" s="1"/>
  <c r="M847" i="16"/>
  <c r="Y847" i="16" s="1"/>
  <c r="Z847" i="16" s="1"/>
  <c r="M869" i="16"/>
  <c r="Y869" i="16" s="1"/>
  <c r="Z869" i="16" s="1"/>
  <c r="M891" i="16"/>
  <c r="Y891" i="16" s="1"/>
  <c r="Z891" i="16" s="1"/>
  <c r="M915" i="16"/>
  <c r="Y915" i="16" s="1"/>
  <c r="Z915" i="16" s="1"/>
  <c r="M938" i="16"/>
  <c r="Y938" i="16" s="1"/>
  <c r="Z938" i="16" s="1"/>
  <c r="M962" i="16"/>
  <c r="Y962" i="16" s="1"/>
  <c r="Z962" i="16" s="1"/>
  <c r="M983" i="16"/>
  <c r="Y983" i="16" s="1"/>
  <c r="Z983" i="16" s="1"/>
  <c r="M1005" i="16"/>
  <c r="Y1005" i="16" s="1"/>
  <c r="Z1005" i="16" s="1"/>
  <c r="M1029" i="16"/>
  <c r="Y1029" i="16" s="1"/>
  <c r="Z1029" i="16" s="1"/>
  <c r="M1053" i="16"/>
  <c r="Y1053" i="16" s="1"/>
  <c r="Z1053" i="16" s="1"/>
  <c r="M1074" i="16"/>
  <c r="Y1074" i="16" s="1"/>
  <c r="Z1074" i="16" s="1"/>
  <c r="M124" i="16"/>
  <c r="Y124" i="16" s="1"/>
  <c r="Z124" i="16" s="1"/>
  <c r="M186" i="16"/>
  <c r="Y186" i="16" s="1"/>
  <c r="Z186" i="16" s="1"/>
  <c r="M266" i="16"/>
  <c r="Y266" i="16" s="1"/>
  <c r="Z266" i="16" s="1"/>
  <c r="M340" i="16"/>
  <c r="Y340" i="16" s="1"/>
  <c r="Z340" i="16" s="1"/>
  <c r="M403" i="16"/>
  <c r="Y403" i="16" s="1"/>
  <c r="Z403" i="16" s="1"/>
  <c r="M466" i="16"/>
  <c r="Y466" i="16" s="1"/>
  <c r="Z466" i="16" s="1"/>
  <c r="M514" i="16"/>
  <c r="Y514" i="16" s="1"/>
  <c r="Z514" i="16" s="1"/>
  <c r="M567" i="16"/>
  <c r="Y567" i="16" s="1"/>
  <c r="Z567" i="16" s="1"/>
  <c r="M620" i="16"/>
  <c r="Y620" i="16" s="1"/>
  <c r="Z620" i="16" s="1"/>
  <c r="M647" i="16"/>
  <c r="Y647" i="16" s="1"/>
  <c r="Z647" i="16" s="1"/>
  <c r="M685" i="16"/>
  <c r="Y685" i="16" s="1"/>
  <c r="Z685" i="16" s="1"/>
  <c r="M725" i="16"/>
  <c r="Y725" i="16" s="1"/>
  <c r="Z725" i="16" s="1"/>
  <c r="M762" i="16"/>
  <c r="Y762" i="16" s="1"/>
  <c r="Z762" i="16" s="1"/>
  <c r="M794" i="16"/>
  <c r="Y794" i="16" s="1"/>
  <c r="Z794" i="16" s="1"/>
  <c r="M827" i="16"/>
  <c r="Y827" i="16" s="1"/>
  <c r="Z827" i="16" s="1"/>
  <c r="M850" i="16"/>
  <c r="Y850" i="16" s="1"/>
  <c r="Z850" i="16" s="1"/>
  <c r="M871" i="16"/>
  <c r="Y871" i="16" s="1"/>
  <c r="Z871" i="16" s="1"/>
  <c r="M898" i="16"/>
  <c r="Y898" i="16" s="1"/>
  <c r="Z898" i="16" s="1"/>
  <c r="M917" i="16"/>
  <c r="Y917" i="16" s="1"/>
  <c r="Z917" i="16" s="1"/>
  <c r="M939" i="16"/>
  <c r="Y939" i="16" s="1"/>
  <c r="Z939" i="16" s="1"/>
  <c r="M965" i="16"/>
  <c r="Y965" i="16" s="1"/>
  <c r="Z965" i="16" s="1"/>
  <c r="M987" i="16"/>
  <c r="Y987" i="16" s="1"/>
  <c r="Z987" i="16" s="1"/>
  <c r="M1006" i="16"/>
  <c r="Y1006" i="16" s="1"/>
  <c r="Z1006" i="16" s="1"/>
  <c r="M1031" i="16"/>
  <c r="Y1031" i="16" s="1"/>
  <c r="Z1031" i="16" s="1"/>
  <c r="M1054" i="16"/>
  <c r="Y1054" i="16" s="1"/>
  <c r="Z1054" i="16" s="1"/>
  <c r="M1077" i="16"/>
  <c r="Y1077" i="16" s="1"/>
  <c r="Z1077" i="16" s="1"/>
  <c r="M134" i="16"/>
  <c r="Y134" i="16" s="1"/>
  <c r="Z134" i="16" s="1"/>
  <c r="M210" i="16"/>
  <c r="Y210" i="16" s="1"/>
  <c r="Z210" i="16" s="1"/>
  <c r="M269" i="16"/>
  <c r="Y269" i="16" s="1"/>
  <c r="Z269" i="16" s="1"/>
  <c r="M347" i="16"/>
  <c r="Y347" i="16" s="1"/>
  <c r="Z347" i="16" s="1"/>
  <c r="M405" i="16"/>
  <c r="Y405" i="16" s="1"/>
  <c r="Z405" i="16" s="1"/>
  <c r="M470" i="16"/>
  <c r="Y470" i="16" s="1"/>
  <c r="Z470" i="16" s="1"/>
  <c r="M535" i="16"/>
  <c r="Y535" i="16" s="1"/>
  <c r="Z535" i="16" s="1"/>
  <c r="M572" i="16"/>
  <c r="Y572" i="16" s="1"/>
  <c r="Z572" i="16" s="1"/>
  <c r="M621" i="16"/>
  <c r="Y621" i="16" s="1"/>
  <c r="Z621" i="16" s="1"/>
  <c r="M82" i="16"/>
  <c r="Y82" i="16" s="1"/>
  <c r="Z82" i="16" s="1"/>
  <c r="M141" i="16"/>
  <c r="Y141" i="16" s="1"/>
  <c r="Z141" i="16" s="1"/>
  <c r="M213" i="16"/>
  <c r="Y213" i="16" s="1"/>
  <c r="Z213" i="16" s="1"/>
  <c r="M276" i="16"/>
  <c r="Y276" i="16" s="1"/>
  <c r="Z276" i="16" s="1"/>
  <c r="M349" i="16"/>
  <c r="Y349" i="16" s="1"/>
  <c r="Z349" i="16" s="1"/>
  <c r="M428" i="16"/>
  <c r="Y428" i="16" s="1"/>
  <c r="Z428" i="16" s="1"/>
  <c r="M478" i="16"/>
  <c r="Y478" i="16" s="1"/>
  <c r="Z478" i="16" s="1"/>
  <c r="M538" i="16"/>
  <c r="Y538" i="16" s="1"/>
  <c r="Z538" i="16" s="1"/>
  <c r="M578" i="16"/>
  <c r="Y578" i="16" s="1"/>
  <c r="Z578" i="16" s="1"/>
  <c r="M622" i="16"/>
  <c r="Y622" i="16" s="1"/>
  <c r="Z622" i="16" s="1"/>
  <c r="M660" i="16"/>
  <c r="Y660" i="16" s="1"/>
  <c r="Z660" i="16" s="1"/>
  <c r="M700" i="16"/>
  <c r="Y700" i="16" s="1"/>
  <c r="Z700" i="16" s="1"/>
  <c r="M732" i="16"/>
  <c r="Y732" i="16" s="1"/>
  <c r="Z732" i="16" s="1"/>
  <c r="M767" i="16"/>
  <c r="Y767" i="16" s="1"/>
  <c r="Z767" i="16" s="1"/>
  <c r="M807" i="16"/>
  <c r="Y807" i="16" s="1"/>
  <c r="Z807" i="16" s="1"/>
  <c r="M834" i="16"/>
  <c r="Y834" i="16" s="1"/>
  <c r="Z834" i="16" s="1"/>
  <c r="M853" i="16"/>
  <c r="Y853" i="16" s="1"/>
  <c r="Z853" i="16" s="1"/>
  <c r="M878" i="16"/>
  <c r="Y878" i="16" s="1"/>
  <c r="Z878" i="16" s="1"/>
  <c r="M901" i="16"/>
  <c r="Y901" i="16" s="1"/>
  <c r="Z901" i="16" s="1"/>
  <c r="M923" i="16"/>
  <c r="Y923" i="16" s="1"/>
  <c r="Z923" i="16" s="1"/>
  <c r="M949" i="16"/>
  <c r="Y949" i="16" s="1"/>
  <c r="Z949" i="16" s="1"/>
  <c r="M967" i="16"/>
  <c r="Y967" i="16" s="1"/>
  <c r="Z967" i="16" s="1"/>
  <c r="M990" i="16"/>
  <c r="Y990" i="16" s="1"/>
  <c r="Z990" i="16" s="1"/>
  <c r="M1015" i="16"/>
  <c r="Y1015" i="16" s="1"/>
  <c r="Z1015" i="16" s="1"/>
  <c r="M1038" i="16"/>
  <c r="Y1038" i="16" s="1"/>
  <c r="Z1038" i="16" s="1"/>
  <c r="M1058" i="16"/>
  <c r="Y1058" i="16" s="1"/>
  <c r="Z1058" i="16" s="1"/>
  <c r="M83" i="16"/>
  <c r="Y83" i="16" s="1"/>
  <c r="Z83" i="16" s="1"/>
  <c r="M146" i="16"/>
  <c r="Y146" i="16" s="1"/>
  <c r="Z146" i="16" s="1"/>
  <c r="M219" i="16"/>
  <c r="Y219" i="16" s="1"/>
  <c r="Z219" i="16" s="1"/>
  <c r="M236" i="16"/>
  <c r="Y236" i="16" s="1"/>
  <c r="Z236" i="16" s="1"/>
  <c r="M380" i="16"/>
  <c r="Y380" i="16" s="1"/>
  <c r="Z380" i="16" s="1"/>
  <c r="M504" i="16"/>
  <c r="Y504" i="16" s="1"/>
  <c r="Z504" i="16" s="1"/>
  <c r="M597" i="16"/>
  <c r="Y597" i="16" s="1"/>
  <c r="Z597" i="16" s="1"/>
  <c r="M670" i="16"/>
  <c r="Y670" i="16" s="1"/>
  <c r="Z670" i="16" s="1"/>
  <c r="M730" i="16"/>
  <c r="Y730" i="16" s="1"/>
  <c r="Z730" i="16" s="1"/>
  <c r="M786" i="16"/>
  <c r="Y786" i="16" s="1"/>
  <c r="Z786" i="16" s="1"/>
  <c r="M835" i="16"/>
  <c r="Y835" i="16" s="1"/>
  <c r="Z835" i="16" s="1"/>
  <c r="M866" i="16"/>
  <c r="Y866" i="16" s="1"/>
  <c r="Z866" i="16" s="1"/>
  <c r="M903" i="16"/>
  <c r="Y903" i="16" s="1"/>
  <c r="Z903" i="16" s="1"/>
  <c r="M942" i="16"/>
  <c r="Y942" i="16" s="1"/>
  <c r="Z942" i="16" s="1"/>
  <c r="M978" i="16"/>
  <c r="Y978" i="16" s="1"/>
  <c r="Z978" i="16" s="1"/>
  <c r="M1018" i="16"/>
  <c r="Y1018" i="16" s="1"/>
  <c r="Z1018" i="16" s="1"/>
  <c r="M1051" i="16"/>
  <c r="Y1051" i="16" s="1"/>
  <c r="Z1051" i="16" s="1"/>
  <c r="M84" i="16"/>
  <c r="Y84" i="16" s="1"/>
  <c r="Z84" i="16" s="1"/>
  <c r="M250" i="16"/>
  <c r="Y250" i="16" s="1"/>
  <c r="Z250" i="16" s="1"/>
  <c r="M389" i="16"/>
  <c r="Y389" i="16" s="1"/>
  <c r="Z389" i="16" s="1"/>
  <c r="M511" i="16"/>
  <c r="Y511" i="16" s="1"/>
  <c r="Z511" i="16" s="1"/>
  <c r="M602" i="16"/>
  <c r="Y602" i="16" s="1"/>
  <c r="Z602" i="16" s="1"/>
  <c r="M674" i="16"/>
  <c r="Y674" i="16" s="1"/>
  <c r="Z674" i="16" s="1"/>
  <c r="M735" i="16"/>
  <c r="Y735" i="16" s="1"/>
  <c r="Z735" i="16" s="1"/>
  <c r="M788" i="16"/>
  <c r="Y788" i="16" s="1"/>
  <c r="Z788" i="16" s="1"/>
  <c r="M837" i="16"/>
  <c r="Y837" i="16" s="1"/>
  <c r="Z837" i="16" s="1"/>
  <c r="M875" i="16"/>
  <c r="Y875" i="16" s="1"/>
  <c r="Z875" i="16" s="1"/>
  <c r="M910" i="16"/>
  <c r="Y910" i="16" s="1"/>
  <c r="Z910" i="16" s="1"/>
  <c r="M950" i="16"/>
  <c r="Y950" i="16" s="1"/>
  <c r="Z950" i="16" s="1"/>
  <c r="M981" i="16"/>
  <c r="Y981" i="16" s="1"/>
  <c r="Z981" i="16" s="1"/>
  <c r="M1019" i="16"/>
  <c r="Y1019" i="16" s="1"/>
  <c r="Z1019" i="16" s="1"/>
  <c r="M1055" i="16"/>
  <c r="Y1055" i="16" s="1"/>
  <c r="Z1055" i="16" s="1"/>
  <c r="M166" i="16"/>
  <c r="Y166" i="16" s="1"/>
  <c r="Z166" i="16" s="1"/>
  <c r="M308" i="16"/>
  <c r="Y308" i="16" s="1"/>
  <c r="Z308" i="16" s="1"/>
  <c r="M438" i="16"/>
  <c r="Y438" i="16" s="1"/>
  <c r="Z438" i="16" s="1"/>
  <c r="M544" i="16"/>
  <c r="Y544" i="16" s="1"/>
  <c r="Z544" i="16" s="1"/>
  <c r="M639" i="16"/>
  <c r="Y639" i="16" s="1"/>
  <c r="Z639" i="16" s="1"/>
  <c r="M703" i="16"/>
  <c r="Y703" i="16" s="1"/>
  <c r="Z703" i="16" s="1"/>
  <c r="M750" i="16"/>
  <c r="Y750" i="16" s="1"/>
  <c r="Z750" i="16" s="1"/>
  <c r="M813" i="16"/>
  <c r="Y813" i="16" s="1"/>
  <c r="Z813" i="16" s="1"/>
  <c r="M851" i="16"/>
  <c r="Y851" i="16" s="1"/>
  <c r="Z851" i="16" s="1"/>
  <c r="M886" i="16"/>
  <c r="Y886" i="16" s="1"/>
  <c r="Z886" i="16" s="1"/>
  <c r="M926" i="16"/>
  <c r="Y926" i="16" s="1"/>
  <c r="Z926" i="16" s="1"/>
  <c r="M955" i="16"/>
  <c r="Y955" i="16" s="1"/>
  <c r="Z955" i="16" s="1"/>
  <c r="M999" i="16"/>
  <c r="Y999" i="16" s="1"/>
  <c r="Z999" i="16" s="1"/>
  <c r="M1035" i="16"/>
  <c r="Y1035" i="16" s="1"/>
  <c r="Z1035" i="16" s="1"/>
  <c r="M1069" i="16"/>
  <c r="Y1069" i="16" s="1"/>
  <c r="Z1069" i="16" s="1"/>
  <c r="M94" i="16"/>
  <c r="Y94" i="16" s="1"/>
  <c r="Z94" i="16" s="1"/>
  <c r="M358" i="16"/>
  <c r="Y358" i="16" s="1"/>
  <c r="Z358" i="16" s="1"/>
  <c r="M541" i="16"/>
  <c r="Y541" i="16" s="1"/>
  <c r="Z541" i="16" s="1"/>
  <c r="M666" i="16"/>
  <c r="Y666" i="16" s="1"/>
  <c r="Z666" i="16" s="1"/>
  <c r="M764" i="16"/>
  <c r="Y764" i="16" s="1"/>
  <c r="Z764" i="16" s="1"/>
  <c r="M839" i="16"/>
  <c r="Y839" i="16" s="1"/>
  <c r="Z839" i="16" s="1"/>
  <c r="M899" i="16"/>
  <c r="Y899" i="16" s="1"/>
  <c r="Z899" i="16" s="1"/>
  <c r="M954" i="16"/>
  <c r="Y954" i="16" s="1"/>
  <c r="Z954" i="16" s="1"/>
  <c r="M1013" i="16"/>
  <c r="Y1013" i="16" s="1"/>
  <c r="Z1013" i="16" s="1"/>
  <c r="M1070" i="16"/>
  <c r="Y1070" i="16" s="1"/>
  <c r="Z1070" i="16" s="1"/>
  <c r="M102" i="16"/>
  <c r="Y102" i="16" s="1"/>
  <c r="Z102" i="16" s="1"/>
  <c r="M365" i="16"/>
  <c r="Y365" i="16" s="1"/>
  <c r="Z365" i="16" s="1"/>
  <c r="M564" i="16"/>
  <c r="Y564" i="16" s="1"/>
  <c r="Z564" i="16" s="1"/>
  <c r="M679" i="16"/>
  <c r="Y679" i="16" s="1"/>
  <c r="Z679" i="16" s="1"/>
  <c r="M773" i="16"/>
  <c r="Y773" i="16" s="1"/>
  <c r="Z773" i="16" s="1"/>
  <c r="M846" i="16"/>
  <c r="Y846" i="16" s="1"/>
  <c r="Z846" i="16" s="1"/>
  <c r="M902" i="16"/>
  <c r="Y902" i="16" s="1"/>
  <c r="Z902" i="16" s="1"/>
  <c r="M966" i="16"/>
  <c r="Y966" i="16" s="1"/>
  <c r="Z966" i="16" s="1"/>
  <c r="M1022" i="16"/>
  <c r="Y1022" i="16" s="1"/>
  <c r="Z1022" i="16" s="1"/>
  <c r="M174" i="16"/>
  <c r="Y174" i="16" s="1"/>
  <c r="Z174" i="16" s="1"/>
  <c r="M437" i="16"/>
  <c r="Y437" i="16" s="1"/>
  <c r="Z437" i="16" s="1"/>
  <c r="M594" i="16"/>
  <c r="Y594" i="16" s="1"/>
  <c r="Z594" i="16" s="1"/>
  <c r="M706" i="16"/>
  <c r="Y706" i="16" s="1"/>
  <c r="Z706" i="16" s="1"/>
  <c r="M802" i="16"/>
  <c r="Y802" i="16" s="1"/>
  <c r="Z802" i="16" s="1"/>
  <c r="M862" i="16"/>
  <c r="Y862" i="16" s="1"/>
  <c r="Z862" i="16" s="1"/>
  <c r="M919" i="16"/>
  <c r="Y919" i="16" s="1"/>
  <c r="Z919" i="16" s="1"/>
  <c r="M974" i="16"/>
  <c r="Y974" i="16" s="1"/>
  <c r="Z974" i="16" s="1"/>
  <c r="M1039" i="16"/>
  <c r="Y1039" i="16" s="1"/>
  <c r="Z1039" i="16" s="1"/>
  <c r="M226" i="16"/>
  <c r="Y226" i="16" s="1"/>
  <c r="Z226" i="16" s="1"/>
  <c r="M444" i="16"/>
  <c r="Y444" i="16" s="1"/>
  <c r="Z444" i="16" s="1"/>
  <c r="M628" i="16"/>
  <c r="Y628" i="16" s="1"/>
  <c r="Z628" i="16" s="1"/>
  <c r="M709" i="16"/>
  <c r="Y709" i="16" s="1"/>
  <c r="Z709" i="16" s="1"/>
  <c r="M812" i="16"/>
  <c r="Y812" i="16" s="1"/>
  <c r="Z812" i="16" s="1"/>
  <c r="M863" i="16"/>
  <c r="Y863" i="16" s="1"/>
  <c r="Z863" i="16" s="1"/>
  <c r="M930" i="16"/>
  <c r="Y930" i="16" s="1"/>
  <c r="Z930" i="16" s="1"/>
  <c r="M989" i="16"/>
  <c r="Y989" i="16" s="1"/>
  <c r="Z989" i="16" s="1"/>
  <c r="M1042" i="16"/>
  <c r="Y1042" i="16" s="1"/>
  <c r="Z1042" i="16" s="1"/>
  <c r="M300" i="16"/>
  <c r="Y300" i="16" s="1"/>
  <c r="Z300" i="16" s="1"/>
  <c r="M629" i="16"/>
  <c r="Y629" i="16" s="1"/>
  <c r="Z629" i="16" s="1"/>
  <c r="M818" i="16"/>
  <c r="Y818" i="16" s="1"/>
  <c r="Z818" i="16" s="1"/>
  <c r="M933" i="16"/>
  <c r="Y933" i="16" s="1"/>
  <c r="Z933" i="16" s="1"/>
  <c r="M1045" i="16"/>
  <c r="Y1045" i="16" s="1"/>
  <c r="Z1045" i="16" s="1"/>
  <c r="M302" i="16"/>
  <c r="Y302" i="16" s="1"/>
  <c r="Z302" i="16" s="1"/>
  <c r="M645" i="16"/>
  <c r="Y645" i="16" s="1"/>
  <c r="Z645" i="16" s="1"/>
  <c r="M821" i="16"/>
  <c r="Y821" i="16" s="1"/>
  <c r="Z821" i="16" s="1"/>
  <c r="M935" i="16"/>
  <c r="Y935" i="16" s="1"/>
  <c r="Z935" i="16" s="1"/>
  <c r="M1063" i="16"/>
  <c r="Y1063" i="16" s="1"/>
  <c r="Z1063" i="16" s="1"/>
  <c r="M429" i="16"/>
  <c r="Y429" i="16" s="1"/>
  <c r="Z429" i="16" s="1"/>
  <c r="M692" i="16"/>
  <c r="Y692" i="16" s="1"/>
  <c r="Z692" i="16" s="1"/>
  <c r="M859" i="16"/>
  <c r="Y859" i="16" s="1"/>
  <c r="Z859" i="16" s="1"/>
  <c r="M482" i="16"/>
  <c r="Y482" i="16" s="1"/>
  <c r="Z482" i="16" s="1"/>
  <c r="M710" i="16"/>
  <c r="Y710" i="16" s="1"/>
  <c r="Z710" i="16" s="1"/>
  <c r="M882" i="16"/>
  <c r="Y882" i="16" s="1"/>
  <c r="Z882" i="16" s="1"/>
  <c r="M994" i="16"/>
  <c r="Y994" i="16" s="1"/>
  <c r="Z994" i="16" s="1"/>
  <c r="M498" i="16"/>
  <c r="Y498" i="16" s="1"/>
  <c r="Z498" i="16" s="1"/>
  <c r="M742" i="16"/>
  <c r="Y742" i="16" s="1"/>
  <c r="Z742" i="16" s="1"/>
  <c r="M885" i="16"/>
  <c r="Y885" i="16" s="1"/>
  <c r="Z885" i="16" s="1"/>
  <c r="M1002" i="16"/>
  <c r="Y1002" i="16" s="1"/>
  <c r="Z1002" i="16" s="1"/>
  <c r="M540" i="16"/>
  <c r="Y540" i="16" s="1"/>
  <c r="Z540" i="16" s="1"/>
  <c r="M654" i="16"/>
  <c r="Y654" i="16" s="1"/>
  <c r="Z654" i="16" s="1"/>
  <c r="M1003" i="16"/>
  <c r="Y1003" i="16" s="1"/>
  <c r="Z1003" i="16" s="1"/>
  <c r="M748" i="16"/>
  <c r="Y748" i="16" s="1"/>
  <c r="Z748" i="16" s="1"/>
  <c r="M1026" i="16"/>
  <c r="Y1026" i="16" s="1"/>
  <c r="Z1026" i="16" s="1"/>
  <c r="M782" i="16"/>
  <c r="Y782" i="16" s="1"/>
  <c r="Z782" i="16" s="1"/>
  <c r="M1067" i="16"/>
  <c r="Y1067" i="16" s="1"/>
  <c r="Z1067" i="16" s="1"/>
  <c r="M830" i="16"/>
  <c r="Y830" i="16" s="1"/>
  <c r="Z830" i="16" s="1"/>
  <c r="M887" i="16"/>
  <c r="Y887" i="16" s="1"/>
  <c r="Z887" i="16" s="1"/>
  <c r="M914" i="16"/>
  <c r="Y914" i="16" s="1"/>
  <c r="Z914" i="16" s="1"/>
  <c r="M951" i="16"/>
  <c r="Y951" i="16" s="1"/>
  <c r="Z951" i="16" s="1"/>
  <c r="M971" i="16"/>
  <c r="Y971" i="16" s="1"/>
  <c r="Z971" i="16" s="1"/>
  <c r="M173" i="16"/>
  <c r="Y173" i="16" s="1"/>
  <c r="Z173" i="16" s="1"/>
  <c r="M589" i="16"/>
  <c r="Y589" i="16" s="1"/>
  <c r="Z589" i="16" s="1"/>
  <c r="M310" i="16"/>
  <c r="Y310" i="16" s="1"/>
  <c r="Z310" i="16" s="1"/>
  <c r="AM75" i="14"/>
  <c r="AM79" i="14"/>
  <c r="AM76" i="14"/>
  <c r="AM77" i="14" s="1"/>
  <c r="AM78" i="14" s="1"/>
  <c r="AN74" i="14" s="1"/>
  <c r="L82" i="16"/>
  <c r="X82" i="16" s="1"/>
  <c r="L90" i="16"/>
  <c r="X90" i="16" s="1"/>
  <c r="L98" i="16"/>
  <c r="X98" i="16" s="1"/>
  <c r="L106" i="16"/>
  <c r="X106" i="16" s="1"/>
  <c r="L114" i="16"/>
  <c r="X114" i="16" s="1"/>
  <c r="L122" i="16"/>
  <c r="X122" i="16" s="1"/>
  <c r="L130" i="16"/>
  <c r="X130" i="16" s="1"/>
  <c r="L138" i="16"/>
  <c r="X138" i="16" s="1"/>
  <c r="L146" i="16"/>
  <c r="X146" i="16" s="1"/>
  <c r="L154" i="16"/>
  <c r="X154" i="16" s="1"/>
  <c r="L162" i="16"/>
  <c r="X162" i="16" s="1"/>
  <c r="L170" i="16"/>
  <c r="X170" i="16" s="1"/>
  <c r="L178" i="16"/>
  <c r="X178" i="16" s="1"/>
  <c r="L186" i="16"/>
  <c r="X186" i="16" s="1"/>
  <c r="L194" i="16"/>
  <c r="X194" i="16" s="1"/>
  <c r="L202" i="16"/>
  <c r="X202" i="16" s="1"/>
  <c r="L210" i="16"/>
  <c r="X210" i="16" s="1"/>
  <c r="L218" i="16"/>
  <c r="X218" i="16" s="1"/>
  <c r="L226" i="16"/>
  <c r="X226" i="16" s="1"/>
  <c r="L234" i="16"/>
  <c r="X234" i="16" s="1"/>
  <c r="L242" i="16"/>
  <c r="X242" i="16" s="1"/>
  <c r="L250" i="16"/>
  <c r="X250" i="16" s="1"/>
  <c r="L258" i="16"/>
  <c r="X258" i="16" s="1"/>
  <c r="L266" i="16"/>
  <c r="X266" i="16" s="1"/>
  <c r="L274" i="16"/>
  <c r="X274" i="16" s="1"/>
  <c r="L282" i="16"/>
  <c r="X282" i="16" s="1"/>
  <c r="L290" i="16"/>
  <c r="X290" i="16" s="1"/>
  <c r="L298" i="16"/>
  <c r="X298" i="16" s="1"/>
  <c r="L306" i="16"/>
  <c r="X306" i="16" s="1"/>
  <c r="L314" i="16"/>
  <c r="X314" i="16" s="1"/>
  <c r="L322" i="16"/>
  <c r="X322" i="16" s="1"/>
  <c r="L330" i="16"/>
  <c r="X330" i="16" s="1"/>
  <c r="L338" i="16"/>
  <c r="X338" i="16" s="1"/>
  <c r="L346" i="16"/>
  <c r="X346" i="16" s="1"/>
  <c r="L84" i="16"/>
  <c r="X84" i="16" s="1"/>
  <c r="L92" i="16"/>
  <c r="X92" i="16" s="1"/>
  <c r="L100" i="16"/>
  <c r="X100" i="16" s="1"/>
  <c r="L108" i="16"/>
  <c r="X108" i="16" s="1"/>
  <c r="L116" i="16"/>
  <c r="X116" i="16" s="1"/>
  <c r="L124" i="16"/>
  <c r="X124" i="16" s="1"/>
  <c r="L132" i="16"/>
  <c r="X132" i="16" s="1"/>
  <c r="L140" i="16"/>
  <c r="X140" i="16" s="1"/>
  <c r="L148" i="16"/>
  <c r="X148" i="16" s="1"/>
  <c r="L156" i="16"/>
  <c r="X156" i="16" s="1"/>
  <c r="L164" i="16"/>
  <c r="X164" i="16" s="1"/>
  <c r="L172" i="16"/>
  <c r="X172" i="16" s="1"/>
  <c r="L180" i="16"/>
  <c r="X180" i="16" s="1"/>
  <c r="L188" i="16"/>
  <c r="X188" i="16" s="1"/>
  <c r="L196" i="16"/>
  <c r="X196" i="16" s="1"/>
  <c r="L204" i="16"/>
  <c r="X204" i="16" s="1"/>
  <c r="L212" i="16"/>
  <c r="X212" i="16" s="1"/>
  <c r="L220" i="16"/>
  <c r="X220" i="16" s="1"/>
  <c r="L228" i="16"/>
  <c r="X228" i="16" s="1"/>
  <c r="L236" i="16"/>
  <c r="X236" i="16" s="1"/>
  <c r="L244" i="16"/>
  <c r="X244" i="16" s="1"/>
  <c r="L252" i="16"/>
  <c r="X252" i="16" s="1"/>
  <c r="L260" i="16"/>
  <c r="X260" i="16" s="1"/>
  <c r="L268" i="16"/>
  <c r="X268" i="16" s="1"/>
  <c r="L276" i="16"/>
  <c r="X276" i="16" s="1"/>
  <c r="L284" i="16"/>
  <c r="X284" i="16" s="1"/>
  <c r="L292" i="16"/>
  <c r="X292" i="16" s="1"/>
  <c r="L300" i="16"/>
  <c r="X300" i="16" s="1"/>
  <c r="L308" i="16"/>
  <c r="X308" i="16" s="1"/>
  <c r="L316" i="16"/>
  <c r="X316" i="16" s="1"/>
  <c r="L324" i="16"/>
  <c r="X324" i="16" s="1"/>
  <c r="L332" i="16"/>
  <c r="X332" i="16" s="1"/>
  <c r="L88" i="16"/>
  <c r="X88" i="16" s="1"/>
  <c r="L99" i="16"/>
  <c r="X99" i="16" s="1"/>
  <c r="L110" i="16"/>
  <c r="X110" i="16" s="1"/>
  <c r="L120" i="16"/>
  <c r="X120" i="16" s="1"/>
  <c r="L131" i="16"/>
  <c r="X131" i="16" s="1"/>
  <c r="L142" i="16"/>
  <c r="X142" i="16" s="1"/>
  <c r="L152" i="16"/>
  <c r="X152" i="16" s="1"/>
  <c r="L163" i="16"/>
  <c r="X163" i="16" s="1"/>
  <c r="L174" i="16"/>
  <c r="X174" i="16" s="1"/>
  <c r="L184" i="16"/>
  <c r="X184" i="16" s="1"/>
  <c r="L195" i="16"/>
  <c r="X195" i="16" s="1"/>
  <c r="L206" i="16"/>
  <c r="X206" i="16" s="1"/>
  <c r="L216" i="16"/>
  <c r="X216" i="16" s="1"/>
  <c r="L227" i="16"/>
  <c r="X227" i="16" s="1"/>
  <c r="L238" i="16"/>
  <c r="X238" i="16" s="1"/>
  <c r="L248" i="16"/>
  <c r="X248" i="16" s="1"/>
  <c r="L259" i="16"/>
  <c r="X259" i="16" s="1"/>
  <c r="L270" i="16"/>
  <c r="X270" i="16" s="1"/>
  <c r="L280" i="16"/>
  <c r="X280" i="16" s="1"/>
  <c r="L291" i="16"/>
  <c r="X291" i="16" s="1"/>
  <c r="L302" i="16"/>
  <c r="X302" i="16" s="1"/>
  <c r="L312" i="16"/>
  <c r="X312" i="16" s="1"/>
  <c r="L323" i="16"/>
  <c r="X323" i="16" s="1"/>
  <c r="L334" i="16"/>
  <c r="X334" i="16" s="1"/>
  <c r="L343" i="16"/>
  <c r="X343" i="16" s="1"/>
  <c r="L352" i="16"/>
  <c r="X352" i="16" s="1"/>
  <c r="L360" i="16"/>
  <c r="X360" i="16" s="1"/>
  <c r="L368" i="16"/>
  <c r="X368" i="16" s="1"/>
  <c r="L376" i="16"/>
  <c r="X376" i="16" s="1"/>
  <c r="L384" i="16"/>
  <c r="X384" i="16" s="1"/>
  <c r="L392" i="16"/>
  <c r="X392" i="16" s="1"/>
  <c r="L400" i="16"/>
  <c r="X400" i="16" s="1"/>
  <c r="L408" i="16"/>
  <c r="X408" i="16" s="1"/>
  <c r="L416" i="16"/>
  <c r="X416" i="16" s="1"/>
  <c r="L424" i="16"/>
  <c r="X424" i="16" s="1"/>
  <c r="L432" i="16"/>
  <c r="X432" i="16" s="1"/>
  <c r="L440" i="16"/>
  <c r="X440" i="16" s="1"/>
  <c r="L448" i="16"/>
  <c r="X448" i="16" s="1"/>
  <c r="L456" i="16"/>
  <c r="X456" i="16" s="1"/>
  <c r="L464" i="16"/>
  <c r="X464" i="16" s="1"/>
  <c r="L472" i="16"/>
  <c r="X472" i="16" s="1"/>
  <c r="L480" i="16"/>
  <c r="X480" i="16" s="1"/>
  <c r="L488" i="16"/>
  <c r="X488" i="16" s="1"/>
  <c r="L496" i="16"/>
  <c r="X496" i="16" s="1"/>
  <c r="L504" i="16"/>
  <c r="X504" i="16" s="1"/>
  <c r="L512" i="16"/>
  <c r="X512" i="16" s="1"/>
  <c r="L520" i="16"/>
  <c r="X520" i="16" s="1"/>
  <c r="L528" i="16"/>
  <c r="X528" i="16" s="1"/>
  <c r="L536" i="16"/>
  <c r="X536" i="16" s="1"/>
  <c r="L544" i="16"/>
  <c r="X544" i="16" s="1"/>
  <c r="L552" i="16"/>
  <c r="X552" i="16" s="1"/>
  <c r="L560" i="16"/>
  <c r="X560" i="16" s="1"/>
  <c r="L568" i="16"/>
  <c r="X568" i="16" s="1"/>
  <c r="L576" i="16"/>
  <c r="X576" i="16" s="1"/>
  <c r="L584" i="16"/>
  <c r="X584" i="16" s="1"/>
  <c r="L592" i="16"/>
  <c r="X592" i="16" s="1"/>
  <c r="L600" i="16"/>
  <c r="X600" i="16" s="1"/>
  <c r="L608" i="16"/>
  <c r="X608" i="16" s="1"/>
  <c r="L616" i="16"/>
  <c r="X616" i="16" s="1"/>
  <c r="L624" i="16"/>
  <c r="X624" i="16" s="1"/>
  <c r="L632" i="16"/>
  <c r="X632" i="16" s="1"/>
  <c r="L640" i="16"/>
  <c r="X640" i="16" s="1"/>
  <c r="L648" i="16"/>
  <c r="X648" i="16" s="1"/>
  <c r="L656" i="16"/>
  <c r="X656" i="16" s="1"/>
  <c r="L664" i="16"/>
  <c r="X664" i="16" s="1"/>
  <c r="L672" i="16"/>
  <c r="X672" i="16" s="1"/>
  <c r="L680" i="16"/>
  <c r="X680" i="16" s="1"/>
  <c r="L688" i="16"/>
  <c r="X688" i="16" s="1"/>
  <c r="L696" i="16"/>
  <c r="X696" i="16" s="1"/>
  <c r="L704" i="16"/>
  <c r="X704" i="16" s="1"/>
  <c r="L712" i="16"/>
  <c r="X712" i="16" s="1"/>
  <c r="L720" i="16"/>
  <c r="X720" i="16" s="1"/>
  <c r="L728" i="16"/>
  <c r="X728" i="16" s="1"/>
  <c r="L736" i="16"/>
  <c r="X736" i="16" s="1"/>
  <c r="L744" i="16"/>
  <c r="X744" i="16" s="1"/>
  <c r="L752" i="16"/>
  <c r="X752" i="16" s="1"/>
  <c r="L760" i="16"/>
  <c r="X760" i="16" s="1"/>
  <c r="L768" i="16"/>
  <c r="X768" i="16" s="1"/>
  <c r="L776" i="16"/>
  <c r="X776" i="16" s="1"/>
  <c r="L784" i="16"/>
  <c r="X784" i="16" s="1"/>
  <c r="L792" i="16"/>
  <c r="X792" i="16" s="1"/>
  <c r="L800" i="16"/>
  <c r="X800" i="16" s="1"/>
  <c r="L808" i="16"/>
  <c r="X808" i="16" s="1"/>
  <c r="L816" i="16"/>
  <c r="X816" i="16" s="1"/>
  <c r="L824" i="16"/>
  <c r="X824" i="16" s="1"/>
  <c r="L832" i="16"/>
  <c r="X832" i="16" s="1"/>
  <c r="L840" i="16"/>
  <c r="X840" i="16" s="1"/>
  <c r="L848" i="16"/>
  <c r="X848" i="16" s="1"/>
  <c r="L856" i="16"/>
  <c r="X856" i="16" s="1"/>
  <c r="L864" i="16"/>
  <c r="X864" i="16" s="1"/>
  <c r="L872" i="16"/>
  <c r="X872" i="16" s="1"/>
  <c r="L880" i="16"/>
  <c r="X880" i="16" s="1"/>
  <c r="L888" i="16"/>
  <c r="X888" i="16" s="1"/>
  <c r="L896" i="16"/>
  <c r="X896" i="16" s="1"/>
  <c r="L904" i="16"/>
  <c r="X904" i="16" s="1"/>
  <c r="L912" i="16"/>
  <c r="X912" i="16" s="1"/>
  <c r="L920" i="16"/>
  <c r="X920" i="16" s="1"/>
  <c r="L928" i="16"/>
  <c r="X928" i="16" s="1"/>
  <c r="L936" i="16"/>
  <c r="X936" i="16" s="1"/>
  <c r="L944" i="16"/>
  <c r="X944" i="16" s="1"/>
  <c r="L952" i="16"/>
  <c r="X952" i="16" s="1"/>
  <c r="L960" i="16"/>
  <c r="X960" i="16" s="1"/>
  <c r="L968" i="16"/>
  <c r="X968" i="16" s="1"/>
  <c r="L976" i="16"/>
  <c r="X976" i="16" s="1"/>
  <c r="L984" i="16"/>
  <c r="X984" i="16" s="1"/>
  <c r="L992" i="16"/>
  <c r="X992" i="16" s="1"/>
  <c r="L1000" i="16"/>
  <c r="X1000" i="16" s="1"/>
  <c r="L1008" i="16"/>
  <c r="X1008" i="16" s="1"/>
  <c r="L1016" i="16"/>
  <c r="X1016" i="16" s="1"/>
  <c r="L1024" i="16"/>
  <c r="X1024" i="16" s="1"/>
  <c r="L1032" i="16"/>
  <c r="X1032" i="16" s="1"/>
  <c r="L1040" i="16"/>
  <c r="X1040" i="16" s="1"/>
  <c r="L1048" i="16"/>
  <c r="X1048" i="16" s="1"/>
  <c r="L1056" i="16"/>
  <c r="X1056" i="16" s="1"/>
  <c r="L1064" i="16"/>
  <c r="X1064" i="16" s="1"/>
  <c r="L1072" i="16"/>
  <c r="X1072" i="16" s="1"/>
  <c r="L80" i="16"/>
  <c r="X80" i="16" s="1"/>
  <c r="L91" i="16"/>
  <c r="X91" i="16" s="1"/>
  <c r="L102" i="16"/>
  <c r="X102" i="16" s="1"/>
  <c r="L112" i="16"/>
  <c r="X112" i="16" s="1"/>
  <c r="L123" i="16"/>
  <c r="X123" i="16" s="1"/>
  <c r="L134" i="16"/>
  <c r="X134" i="16" s="1"/>
  <c r="L144" i="16"/>
  <c r="X144" i="16" s="1"/>
  <c r="L155" i="16"/>
  <c r="X155" i="16" s="1"/>
  <c r="L166" i="16"/>
  <c r="X166" i="16" s="1"/>
  <c r="L176" i="16"/>
  <c r="X176" i="16" s="1"/>
  <c r="L187" i="16"/>
  <c r="X187" i="16" s="1"/>
  <c r="L198" i="16"/>
  <c r="X198" i="16" s="1"/>
  <c r="L208" i="16"/>
  <c r="X208" i="16" s="1"/>
  <c r="L219" i="16"/>
  <c r="X219" i="16" s="1"/>
  <c r="L230" i="16"/>
  <c r="X230" i="16" s="1"/>
  <c r="L240" i="16"/>
  <c r="X240" i="16" s="1"/>
  <c r="L251" i="16"/>
  <c r="X251" i="16" s="1"/>
  <c r="L262" i="16"/>
  <c r="X262" i="16" s="1"/>
  <c r="L272" i="16"/>
  <c r="X272" i="16" s="1"/>
  <c r="L283" i="16"/>
  <c r="X283" i="16" s="1"/>
  <c r="L294" i="16"/>
  <c r="X294" i="16" s="1"/>
  <c r="L304" i="16"/>
  <c r="X304" i="16" s="1"/>
  <c r="L315" i="16"/>
  <c r="X315" i="16" s="1"/>
  <c r="L326" i="16"/>
  <c r="X326" i="16" s="1"/>
  <c r="L336" i="16"/>
  <c r="X336" i="16" s="1"/>
  <c r="L345" i="16"/>
  <c r="X345" i="16" s="1"/>
  <c r="L354" i="16"/>
  <c r="X354" i="16" s="1"/>
  <c r="L362" i="16"/>
  <c r="X362" i="16" s="1"/>
  <c r="L370" i="16"/>
  <c r="X370" i="16" s="1"/>
  <c r="L378" i="16"/>
  <c r="X378" i="16" s="1"/>
  <c r="L386" i="16"/>
  <c r="X386" i="16" s="1"/>
  <c r="L394" i="16"/>
  <c r="X394" i="16" s="1"/>
  <c r="L402" i="16"/>
  <c r="X402" i="16" s="1"/>
  <c r="L410" i="16"/>
  <c r="X410" i="16" s="1"/>
  <c r="L418" i="16"/>
  <c r="X418" i="16" s="1"/>
  <c r="L426" i="16"/>
  <c r="X426" i="16" s="1"/>
  <c r="L434" i="16"/>
  <c r="X434" i="16" s="1"/>
  <c r="L442" i="16"/>
  <c r="X442" i="16" s="1"/>
  <c r="L450" i="16"/>
  <c r="X450" i="16" s="1"/>
  <c r="L458" i="16"/>
  <c r="X458" i="16" s="1"/>
  <c r="L466" i="16"/>
  <c r="X466" i="16" s="1"/>
  <c r="L474" i="16"/>
  <c r="X474" i="16" s="1"/>
  <c r="L482" i="16"/>
  <c r="X482" i="16" s="1"/>
  <c r="L490" i="16"/>
  <c r="X490" i="16" s="1"/>
  <c r="L498" i="16"/>
  <c r="X498" i="16" s="1"/>
  <c r="L506" i="16"/>
  <c r="X506" i="16" s="1"/>
  <c r="L514" i="16"/>
  <c r="X514" i="16" s="1"/>
  <c r="L522" i="16"/>
  <c r="X522" i="16" s="1"/>
  <c r="L530" i="16"/>
  <c r="X530" i="16" s="1"/>
  <c r="L538" i="16"/>
  <c r="X538" i="16" s="1"/>
  <c r="L546" i="16"/>
  <c r="X546" i="16" s="1"/>
  <c r="L554" i="16"/>
  <c r="X554" i="16" s="1"/>
  <c r="L562" i="16"/>
  <c r="X562" i="16" s="1"/>
  <c r="L570" i="16"/>
  <c r="X570" i="16" s="1"/>
  <c r="L578" i="16"/>
  <c r="X578" i="16" s="1"/>
  <c r="L586" i="16"/>
  <c r="X586" i="16" s="1"/>
  <c r="L594" i="16"/>
  <c r="X594" i="16" s="1"/>
  <c r="L602" i="16"/>
  <c r="X602" i="16" s="1"/>
  <c r="L610" i="16"/>
  <c r="X610" i="16" s="1"/>
  <c r="L618" i="16"/>
  <c r="X618" i="16" s="1"/>
  <c r="L626" i="16"/>
  <c r="X626" i="16" s="1"/>
  <c r="L634" i="16"/>
  <c r="X634" i="16" s="1"/>
  <c r="L642" i="16"/>
  <c r="X642" i="16" s="1"/>
  <c r="L650" i="16"/>
  <c r="X650" i="16" s="1"/>
  <c r="L658" i="16"/>
  <c r="X658" i="16" s="1"/>
  <c r="L666" i="16"/>
  <c r="X666" i="16" s="1"/>
  <c r="L674" i="16"/>
  <c r="X674" i="16" s="1"/>
  <c r="L682" i="16"/>
  <c r="X682" i="16" s="1"/>
  <c r="L690" i="16"/>
  <c r="X690" i="16" s="1"/>
  <c r="L698" i="16"/>
  <c r="X698" i="16" s="1"/>
  <c r="L706" i="16"/>
  <c r="X706" i="16" s="1"/>
  <c r="L714" i="16"/>
  <c r="X714" i="16" s="1"/>
  <c r="L722" i="16"/>
  <c r="X722" i="16" s="1"/>
  <c r="L730" i="16"/>
  <c r="X730" i="16" s="1"/>
  <c r="L738" i="16"/>
  <c r="X738" i="16" s="1"/>
  <c r="L746" i="16"/>
  <c r="X746" i="16" s="1"/>
  <c r="L754" i="16"/>
  <c r="X754" i="16" s="1"/>
  <c r="L762" i="16"/>
  <c r="X762" i="16" s="1"/>
  <c r="L770" i="16"/>
  <c r="X770" i="16" s="1"/>
  <c r="L778" i="16"/>
  <c r="X778" i="16" s="1"/>
  <c r="L786" i="16"/>
  <c r="X786" i="16" s="1"/>
  <c r="L794" i="16"/>
  <c r="X794" i="16" s="1"/>
  <c r="L802" i="16"/>
  <c r="X802" i="16" s="1"/>
  <c r="L810" i="16"/>
  <c r="X810" i="16" s="1"/>
  <c r="L818" i="16"/>
  <c r="X818" i="16" s="1"/>
  <c r="L826" i="16"/>
  <c r="X826" i="16" s="1"/>
  <c r="L834" i="16"/>
  <c r="X834" i="16" s="1"/>
  <c r="L842" i="16"/>
  <c r="X842" i="16" s="1"/>
  <c r="L850" i="16"/>
  <c r="X850" i="16" s="1"/>
  <c r="L858" i="16"/>
  <c r="X858" i="16" s="1"/>
  <c r="L866" i="16"/>
  <c r="X866" i="16" s="1"/>
  <c r="L874" i="16"/>
  <c r="X874" i="16" s="1"/>
  <c r="L882" i="16"/>
  <c r="X882" i="16" s="1"/>
  <c r="L890" i="16"/>
  <c r="X890" i="16" s="1"/>
  <c r="L898" i="16"/>
  <c r="X898" i="16" s="1"/>
  <c r="L906" i="16"/>
  <c r="X906" i="16" s="1"/>
  <c r="L914" i="16"/>
  <c r="X914" i="16" s="1"/>
  <c r="L922" i="16"/>
  <c r="X922" i="16" s="1"/>
  <c r="L930" i="16"/>
  <c r="X930" i="16" s="1"/>
  <c r="L938" i="16"/>
  <c r="X938" i="16" s="1"/>
  <c r="L946" i="16"/>
  <c r="X946" i="16" s="1"/>
  <c r="L954" i="16"/>
  <c r="X954" i="16" s="1"/>
  <c r="L962" i="16"/>
  <c r="X962" i="16" s="1"/>
  <c r="L970" i="16"/>
  <c r="X970" i="16" s="1"/>
  <c r="L978" i="16"/>
  <c r="X978" i="16" s="1"/>
  <c r="L986" i="16"/>
  <c r="X986" i="16" s="1"/>
  <c r="L994" i="16"/>
  <c r="X994" i="16" s="1"/>
  <c r="L1002" i="16"/>
  <c r="X1002" i="16" s="1"/>
  <c r="L1010" i="16"/>
  <c r="X1010" i="16" s="1"/>
  <c r="L1018" i="16"/>
  <c r="X1018" i="16" s="1"/>
  <c r="L1026" i="16"/>
  <c r="X1026" i="16" s="1"/>
  <c r="L1034" i="16"/>
  <c r="X1034" i="16" s="1"/>
  <c r="L1042" i="16"/>
  <c r="X1042" i="16" s="1"/>
  <c r="L1050" i="16"/>
  <c r="X1050" i="16" s="1"/>
  <c r="L1058" i="16"/>
  <c r="X1058" i="16" s="1"/>
  <c r="L1066" i="16"/>
  <c r="X1066" i="16" s="1"/>
  <c r="L1074" i="16"/>
  <c r="X1074" i="16" s="1"/>
  <c r="L89" i="16"/>
  <c r="X89" i="16" s="1"/>
  <c r="L104" i="16"/>
  <c r="X104" i="16" s="1"/>
  <c r="L118" i="16"/>
  <c r="X118" i="16" s="1"/>
  <c r="L133" i="16"/>
  <c r="X133" i="16" s="1"/>
  <c r="L147" i="16"/>
  <c r="X147" i="16" s="1"/>
  <c r="L160" i="16"/>
  <c r="X160" i="16" s="1"/>
  <c r="L175" i="16"/>
  <c r="X175" i="16" s="1"/>
  <c r="L190" i="16"/>
  <c r="X190" i="16" s="1"/>
  <c r="L203" i="16"/>
  <c r="X203" i="16" s="1"/>
  <c r="L217" i="16"/>
  <c r="X217" i="16" s="1"/>
  <c r="L232" i="16"/>
  <c r="X232" i="16" s="1"/>
  <c r="L246" i="16"/>
  <c r="X246" i="16" s="1"/>
  <c r="L261" i="16"/>
  <c r="X261" i="16" s="1"/>
  <c r="L275" i="16"/>
  <c r="X275" i="16" s="1"/>
  <c r="L288" i="16"/>
  <c r="X288" i="16" s="1"/>
  <c r="L303" i="16"/>
  <c r="X303" i="16" s="1"/>
  <c r="L318" i="16"/>
  <c r="X318" i="16" s="1"/>
  <c r="L331" i="16"/>
  <c r="X331" i="16" s="1"/>
  <c r="L344" i="16"/>
  <c r="X344" i="16" s="1"/>
  <c r="L356" i="16"/>
  <c r="X356" i="16" s="1"/>
  <c r="L366" i="16"/>
  <c r="X366" i="16" s="1"/>
  <c r="L377" i="16"/>
  <c r="X377" i="16" s="1"/>
  <c r="L388" i="16"/>
  <c r="X388" i="16" s="1"/>
  <c r="L398" i="16"/>
  <c r="X398" i="16" s="1"/>
  <c r="L409" i="16"/>
  <c r="X409" i="16" s="1"/>
  <c r="L420" i="16"/>
  <c r="X420" i="16" s="1"/>
  <c r="L430" i="16"/>
  <c r="X430" i="16" s="1"/>
  <c r="L441" i="16"/>
  <c r="X441" i="16" s="1"/>
  <c r="L452" i="16"/>
  <c r="X452" i="16" s="1"/>
  <c r="L462" i="16"/>
  <c r="X462" i="16" s="1"/>
  <c r="L473" i="16"/>
  <c r="X473" i="16" s="1"/>
  <c r="L484" i="16"/>
  <c r="X484" i="16" s="1"/>
  <c r="L494" i="16"/>
  <c r="X494" i="16" s="1"/>
  <c r="L505" i="16"/>
  <c r="X505" i="16" s="1"/>
  <c r="L516" i="16"/>
  <c r="X516" i="16" s="1"/>
  <c r="L526" i="16"/>
  <c r="X526" i="16" s="1"/>
  <c r="L537" i="16"/>
  <c r="X537" i="16" s="1"/>
  <c r="L548" i="16"/>
  <c r="X548" i="16" s="1"/>
  <c r="L558" i="16"/>
  <c r="X558" i="16" s="1"/>
  <c r="L569" i="16"/>
  <c r="X569" i="16" s="1"/>
  <c r="L580" i="16"/>
  <c r="X580" i="16" s="1"/>
  <c r="L590" i="16"/>
  <c r="X590" i="16" s="1"/>
  <c r="L601" i="16"/>
  <c r="X601" i="16" s="1"/>
  <c r="L612" i="16"/>
  <c r="X612" i="16" s="1"/>
  <c r="L622" i="16"/>
  <c r="X622" i="16" s="1"/>
  <c r="L633" i="16"/>
  <c r="X633" i="16" s="1"/>
  <c r="L644" i="16"/>
  <c r="X644" i="16" s="1"/>
  <c r="L654" i="16"/>
  <c r="X654" i="16" s="1"/>
  <c r="L665" i="16"/>
  <c r="X665" i="16" s="1"/>
  <c r="L676" i="16"/>
  <c r="X676" i="16" s="1"/>
  <c r="L686" i="16"/>
  <c r="X686" i="16" s="1"/>
  <c r="L697" i="16"/>
  <c r="X697" i="16" s="1"/>
  <c r="L708" i="16"/>
  <c r="X708" i="16" s="1"/>
  <c r="L718" i="16"/>
  <c r="X718" i="16" s="1"/>
  <c r="L729" i="16"/>
  <c r="X729" i="16" s="1"/>
  <c r="L740" i="16"/>
  <c r="X740" i="16" s="1"/>
  <c r="L750" i="16"/>
  <c r="X750" i="16" s="1"/>
  <c r="L761" i="16"/>
  <c r="X761" i="16" s="1"/>
  <c r="L772" i="16"/>
  <c r="X772" i="16" s="1"/>
  <c r="L782" i="16"/>
  <c r="X782" i="16" s="1"/>
  <c r="L793" i="16"/>
  <c r="X793" i="16" s="1"/>
  <c r="L804" i="16"/>
  <c r="X804" i="16" s="1"/>
  <c r="L814" i="16"/>
  <c r="X814" i="16" s="1"/>
  <c r="L825" i="16"/>
  <c r="X825" i="16" s="1"/>
  <c r="L836" i="16"/>
  <c r="X836" i="16" s="1"/>
  <c r="L846" i="16"/>
  <c r="X846" i="16" s="1"/>
  <c r="L857" i="16"/>
  <c r="X857" i="16" s="1"/>
  <c r="L868" i="16"/>
  <c r="X868" i="16" s="1"/>
  <c r="L878" i="16"/>
  <c r="X878" i="16" s="1"/>
  <c r="L889" i="16"/>
  <c r="X889" i="16" s="1"/>
  <c r="L900" i="16"/>
  <c r="X900" i="16" s="1"/>
  <c r="L910" i="16"/>
  <c r="X910" i="16" s="1"/>
  <c r="L921" i="16"/>
  <c r="X921" i="16" s="1"/>
  <c r="L932" i="16"/>
  <c r="X932" i="16" s="1"/>
  <c r="L942" i="16"/>
  <c r="X942" i="16" s="1"/>
  <c r="L953" i="16"/>
  <c r="X953" i="16" s="1"/>
  <c r="L964" i="16"/>
  <c r="X964" i="16" s="1"/>
  <c r="L974" i="16"/>
  <c r="X974" i="16" s="1"/>
  <c r="L985" i="16"/>
  <c r="X985" i="16" s="1"/>
  <c r="L996" i="16"/>
  <c r="X996" i="16" s="1"/>
  <c r="L1006" i="16"/>
  <c r="X1006" i="16" s="1"/>
  <c r="L1017" i="16"/>
  <c r="X1017" i="16" s="1"/>
  <c r="L1028" i="16"/>
  <c r="X1028" i="16" s="1"/>
  <c r="L1038" i="16"/>
  <c r="X1038" i="16" s="1"/>
  <c r="L1049" i="16"/>
  <c r="X1049" i="16" s="1"/>
  <c r="L1060" i="16"/>
  <c r="X1060" i="16" s="1"/>
  <c r="L1070" i="16"/>
  <c r="X1070" i="16" s="1"/>
  <c r="L93" i="16"/>
  <c r="X93" i="16" s="1"/>
  <c r="L105" i="16"/>
  <c r="X105" i="16" s="1"/>
  <c r="L119" i="16"/>
  <c r="X119" i="16" s="1"/>
  <c r="L135" i="16"/>
  <c r="X135" i="16" s="1"/>
  <c r="L149" i="16"/>
  <c r="X149" i="16" s="1"/>
  <c r="L161" i="16"/>
  <c r="X161" i="16" s="1"/>
  <c r="L177" i="16"/>
  <c r="X177" i="16" s="1"/>
  <c r="L191" i="16"/>
  <c r="X191" i="16" s="1"/>
  <c r="L205" i="16"/>
  <c r="X205" i="16" s="1"/>
  <c r="L221" i="16"/>
  <c r="X221" i="16" s="1"/>
  <c r="L233" i="16"/>
  <c r="X233" i="16" s="1"/>
  <c r="L247" i="16"/>
  <c r="X247" i="16" s="1"/>
  <c r="L263" i="16"/>
  <c r="X263" i="16" s="1"/>
  <c r="L277" i="16"/>
  <c r="X277" i="16" s="1"/>
  <c r="L289" i="16"/>
  <c r="X289" i="16" s="1"/>
  <c r="L305" i="16"/>
  <c r="X305" i="16" s="1"/>
  <c r="L319" i="16"/>
  <c r="X319" i="16" s="1"/>
  <c r="L333" i="16"/>
  <c r="X333" i="16" s="1"/>
  <c r="L347" i="16"/>
  <c r="X347" i="16" s="1"/>
  <c r="L357" i="16"/>
  <c r="X357" i="16" s="1"/>
  <c r="L367" i="16"/>
  <c r="X367" i="16" s="1"/>
  <c r="L379" i="16"/>
  <c r="X379" i="16" s="1"/>
  <c r="L389" i="16"/>
  <c r="X389" i="16" s="1"/>
  <c r="L399" i="16"/>
  <c r="X399" i="16" s="1"/>
  <c r="L411" i="16"/>
  <c r="X411" i="16" s="1"/>
  <c r="L421" i="16"/>
  <c r="X421" i="16" s="1"/>
  <c r="L431" i="16"/>
  <c r="X431" i="16" s="1"/>
  <c r="L443" i="16"/>
  <c r="X443" i="16" s="1"/>
  <c r="L453" i="16"/>
  <c r="X453" i="16" s="1"/>
  <c r="L463" i="16"/>
  <c r="X463" i="16" s="1"/>
  <c r="L475" i="16"/>
  <c r="X475" i="16" s="1"/>
  <c r="L485" i="16"/>
  <c r="X485" i="16" s="1"/>
  <c r="L495" i="16"/>
  <c r="X495" i="16" s="1"/>
  <c r="L507" i="16"/>
  <c r="X507" i="16" s="1"/>
  <c r="L517" i="16"/>
  <c r="X517" i="16" s="1"/>
  <c r="L527" i="16"/>
  <c r="X527" i="16" s="1"/>
  <c r="L539" i="16"/>
  <c r="X539" i="16" s="1"/>
  <c r="L549" i="16"/>
  <c r="X549" i="16" s="1"/>
  <c r="L559" i="16"/>
  <c r="X559" i="16" s="1"/>
  <c r="L571" i="16"/>
  <c r="X571" i="16" s="1"/>
  <c r="L581" i="16"/>
  <c r="X581" i="16" s="1"/>
  <c r="L591" i="16"/>
  <c r="X591" i="16" s="1"/>
  <c r="L603" i="16"/>
  <c r="X603" i="16" s="1"/>
  <c r="L613" i="16"/>
  <c r="X613" i="16" s="1"/>
  <c r="L623" i="16"/>
  <c r="X623" i="16" s="1"/>
  <c r="L635" i="16"/>
  <c r="X635" i="16" s="1"/>
  <c r="L645" i="16"/>
  <c r="X645" i="16" s="1"/>
  <c r="L655" i="16"/>
  <c r="X655" i="16" s="1"/>
  <c r="L667" i="16"/>
  <c r="X667" i="16" s="1"/>
  <c r="L677" i="16"/>
  <c r="X677" i="16" s="1"/>
  <c r="L687" i="16"/>
  <c r="X687" i="16" s="1"/>
  <c r="L699" i="16"/>
  <c r="X699" i="16" s="1"/>
  <c r="L709" i="16"/>
  <c r="X709" i="16" s="1"/>
  <c r="L719" i="16"/>
  <c r="X719" i="16" s="1"/>
  <c r="L731" i="16"/>
  <c r="X731" i="16" s="1"/>
  <c r="L741" i="16"/>
  <c r="X741" i="16" s="1"/>
  <c r="L751" i="16"/>
  <c r="X751" i="16" s="1"/>
  <c r="L763" i="16"/>
  <c r="X763" i="16" s="1"/>
  <c r="L773" i="16"/>
  <c r="X773" i="16" s="1"/>
  <c r="L783" i="16"/>
  <c r="X783" i="16" s="1"/>
  <c r="L795" i="16"/>
  <c r="X795" i="16" s="1"/>
  <c r="L805" i="16"/>
  <c r="X805" i="16" s="1"/>
  <c r="L815" i="16"/>
  <c r="X815" i="16" s="1"/>
  <c r="L827" i="16"/>
  <c r="X827" i="16" s="1"/>
  <c r="L837" i="16"/>
  <c r="X837" i="16" s="1"/>
  <c r="L847" i="16"/>
  <c r="X847" i="16" s="1"/>
  <c r="L859" i="16"/>
  <c r="X859" i="16" s="1"/>
  <c r="L869" i="16"/>
  <c r="X869" i="16" s="1"/>
  <c r="L879" i="16"/>
  <c r="X879" i="16" s="1"/>
  <c r="L891" i="16"/>
  <c r="X891" i="16" s="1"/>
  <c r="L901" i="16"/>
  <c r="X901" i="16" s="1"/>
  <c r="L911" i="16"/>
  <c r="X911" i="16" s="1"/>
  <c r="L923" i="16"/>
  <c r="X923" i="16" s="1"/>
  <c r="L933" i="16"/>
  <c r="X933" i="16" s="1"/>
  <c r="L943" i="16"/>
  <c r="X943" i="16" s="1"/>
  <c r="L955" i="16"/>
  <c r="X955" i="16" s="1"/>
  <c r="L965" i="16"/>
  <c r="X965" i="16" s="1"/>
  <c r="L975" i="16"/>
  <c r="X975" i="16" s="1"/>
  <c r="L987" i="16"/>
  <c r="X987" i="16" s="1"/>
  <c r="L997" i="16"/>
  <c r="X997" i="16" s="1"/>
  <c r="L1007" i="16"/>
  <c r="X1007" i="16" s="1"/>
  <c r="L1019" i="16"/>
  <c r="X1019" i="16" s="1"/>
  <c r="L1029" i="16"/>
  <c r="X1029" i="16" s="1"/>
  <c r="L1039" i="16"/>
  <c r="X1039" i="16" s="1"/>
  <c r="L1051" i="16"/>
  <c r="X1051" i="16" s="1"/>
  <c r="L1061" i="16"/>
  <c r="X1061" i="16" s="1"/>
  <c r="L1071" i="16"/>
  <c r="X1071" i="16" s="1"/>
  <c r="L81" i="16"/>
  <c r="X81" i="16" s="1"/>
  <c r="L95" i="16"/>
  <c r="X95" i="16" s="1"/>
  <c r="L109" i="16"/>
  <c r="X109" i="16" s="1"/>
  <c r="L125" i="16"/>
  <c r="X125" i="16" s="1"/>
  <c r="L137" i="16"/>
  <c r="X137" i="16" s="1"/>
  <c r="L151" i="16"/>
  <c r="X151" i="16" s="1"/>
  <c r="L167" i="16"/>
  <c r="X167" i="16" s="1"/>
  <c r="L181" i="16"/>
  <c r="X181" i="16" s="1"/>
  <c r="L193" i="16"/>
  <c r="X193" i="16" s="1"/>
  <c r="L209" i="16"/>
  <c r="X209" i="16" s="1"/>
  <c r="L223" i="16"/>
  <c r="X223" i="16" s="1"/>
  <c r="L237" i="16"/>
  <c r="X237" i="16" s="1"/>
  <c r="L253" i="16"/>
  <c r="X253" i="16" s="1"/>
  <c r="L265" i="16"/>
  <c r="X265" i="16" s="1"/>
  <c r="L279" i="16"/>
  <c r="X279" i="16" s="1"/>
  <c r="L295" i="16"/>
  <c r="X295" i="16" s="1"/>
  <c r="L309" i="16"/>
  <c r="X309" i="16" s="1"/>
  <c r="L321" i="16"/>
  <c r="X321" i="16" s="1"/>
  <c r="L337" i="16"/>
  <c r="X337" i="16" s="1"/>
  <c r="L349" i="16"/>
  <c r="X349" i="16" s="1"/>
  <c r="L359" i="16"/>
  <c r="X359" i="16" s="1"/>
  <c r="L371" i="16"/>
  <c r="X371" i="16" s="1"/>
  <c r="L381" i="16"/>
  <c r="X381" i="16" s="1"/>
  <c r="L391" i="16"/>
  <c r="X391" i="16" s="1"/>
  <c r="L403" i="16"/>
  <c r="X403" i="16" s="1"/>
  <c r="L413" i="16"/>
  <c r="X413" i="16" s="1"/>
  <c r="L423" i="16"/>
  <c r="X423" i="16" s="1"/>
  <c r="L435" i="16"/>
  <c r="X435" i="16" s="1"/>
  <c r="L445" i="16"/>
  <c r="X445" i="16" s="1"/>
  <c r="L455" i="16"/>
  <c r="X455" i="16" s="1"/>
  <c r="L467" i="16"/>
  <c r="X467" i="16" s="1"/>
  <c r="L477" i="16"/>
  <c r="X477" i="16" s="1"/>
  <c r="L487" i="16"/>
  <c r="X487" i="16" s="1"/>
  <c r="L499" i="16"/>
  <c r="X499" i="16" s="1"/>
  <c r="L509" i="16"/>
  <c r="X509" i="16" s="1"/>
  <c r="L519" i="16"/>
  <c r="X519" i="16" s="1"/>
  <c r="L531" i="16"/>
  <c r="X531" i="16" s="1"/>
  <c r="L541" i="16"/>
  <c r="X541" i="16" s="1"/>
  <c r="L551" i="16"/>
  <c r="X551" i="16" s="1"/>
  <c r="L563" i="16"/>
  <c r="X563" i="16" s="1"/>
  <c r="L573" i="16"/>
  <c r="X573" i="16" s="1"/>
  <c r="L583" i="16"/>
  <c r="X583" i="16" s="1"/>
  <c r="L595" i="16"/>
  <c r="X595" i="16" s="1"/>
  <c r="L605" i="16"/>
  <c r="X605" i="16" s="1"/>
  <c r="L615" i="16"/>
  <c r="X615" i="16" s="1"/>
  <c r="L627" i="16"/>
  <c r="X627" i="16" s="1"/>
  <c r="L637" i="16"/>
  <c r="X637" i="16" s="1"/>
  <c r="L647" i="16"/>
  <c r="X647" i="16" s="1"/>
  <c r="L659" i="16"/>
  <c r="X659" i="16" s="1"/>
  <c r="L669" i="16"/>
  <c r="X669" i="16" s="1"/>
  <c r="L679" i="16"/>
  <c r="X679" i="16" s="1"/>
  <c r="L691" i="16"/>
  <c r="X691" i="16" s="1"/>
  <c r="L701" i="16"/>
  <c r="X701" i="16" s="1"/>
  <c r="L711" i="16"/>
  <c r="X711" i="16" s="1"/>
  <c r="L723" i="16"/>
  <c r="X723" i="16" s="1"/>
  <c r="L733" i="16"/>
  <c r="X733" i="16" s="1"/>
  <c r="L743" i="16"/>
  <c r="X743" i="16" s="1"/>
  <c r="L755" i="16"/>
  <c r="X755" i="16" s="1"/>
  <c r="L765" i="16"/>
  <c r="X765" i="16" s="1"/>
  <c r="L775" i="16"/>
  <c r="X775" i="16" s="1"/>
  <c r="L787" i="16"/>
  <c r="X787" i="16" s="1"/>
  <c r="L797" i="16"/>
  <c r="X797" i="16" s="1"/>
  <c r="L807" i="16"/>
  <c r="X807" i="16" s="1"/>
  <c r="L819" i="16"/>
  <c r="X819" i="16" s="1"/>
  <c r="L829" i="16"/>
  <c r="X829" i="16" s="1"/>
  <c r="L839" i="16"/>
  <c r="X839" i="16" s="1"/>
  <c r="L851" i="16"/>
  <c r="X851" i="16" s="1"/>
  <c r="L861" i="16"/>
  <c r="X861" i="16" s="1"/>
  <c r="L871" i="16"/>
  <c r="X871" i="16" s="1"/>
  <c r="L883" i="16"/>
  <c r="X883" i="16" s="1"/>
  <c r="L893" i="16"/>
  <c r="X893" i="16" s="1"/>
  <c r="L903" i="16"/>
  <c r="X903" i="16" s="1"/>
  <c r="L915" i="16"/>
  <c r="X915" i="16" s="1"/>
  <c r="L925" i="16"/>
  <c r="X925" i="16" s="1"/>
  <c r="L935" i="16"/>
  <c r="X935" i="16" s="1"/>
  <c r="L947" i="16"/>
  <c r="X947" i="16" s="1"/>
  <c r="L957" i="16"/>
  <c r="X957" i="16" s="1"/>
  <c r="L967" i="16"/>
  <c r="X967" i="16" s="1"/>
  <c r="L979" i="16"/>
  <c r="X979" i="16" s="1"/>
  <c r="L989" i="16"/>
  <c r="X989" i="16" s="1"/>
  <c r="L999" i="16"/>
  <c r="X999" i="16" s="1"/>
  <c r="L1011" i="16"/>
  <c r="X1011" i="16" s="1"/>
  <c r="L1021" i="16"/>
  <c r="X1021" i="16" s="1"/>
  <c r="L1031" i="16"/>
  <c r="X1031" i="16" s="1"/>
  <c r="L1043" i="16"/>
  <c r="X1043" i="16" s="1"/>
  <c r="L1053" i="16"/>
  <c r="X1053" i="16" s="1"/>
  <c r="L1063" i="16"/>
  <c r="X1063" i="16" s="1"/>
  <c r="L1075" i="16"/>
  <c r="X1075" i="16" s="1"/>
  <c r="L85" i="16"/>
  <c r="X85" i="16" s="1"/>
  <c r="L107" i="16"/>
  <c r="X107" i="16" s="1"/>
  <c r="L128" i="16"/>
  <c r="X128" i="16" s="1"/>
  <c r="L153" i="16"/>
  <c r="X153" i="16" s="1"/>
  <c r="L173" i="16"/>
  <c r="X173" i="16" s="1"/>
  <c r="L199" i="16"/>
  <c r="X199" i="16" s="1"/>
  <c r="L222" i="16"/>
  <c r="X222" i="16" s="1"/>
  <c r="L243" i="16"/>
  <c r="X243" i="16" s="1"/>
  <c r="L267" i="16"/>
  <c r="X267" i="16" s="1"/>
  <c r="L287" i="16"/>
  <c r="X287" i="16" s="1"/>
  <c r="L311" i="16"/>
  <c r="X311" i="16" s="1"/>
  <c r="L335" i="16"/>
  <c r="X335" i="16" s="1"/>
  <c r="L353" i="16"/>
  <c r="X353" i="16" s="1"/>
  <c r="L372" i="16"/>
  <c r="X372" i="16" s="1"/>
  <c r="L387" i="16"/>
  <c r="X387" i="16" s="1"/>
  <c r="L405" i="16"/>
  <c r="X405" i="16" s="1"/>
  <c r="L422" i="16"/>
  <c r="X422" i="16" s="1"/>
  <c r="L438" i="16"/>
  <c r="X438" i="16" s="1"/>
  <c r="L457" i="16"/>
  <c r="X457" i="16" s="1"/>
  <c r="L471" i="16"/>
  <c r="X471" i="16" s="1"/>
  <c r="L491" i="16"/>
  <c r="X491" i="16" s="1"/>
  <c r="L508" i="16"/>
  <c r="X508" i="16" s="1"/>
  <c r="L524" i="16"/>
  <c r="X524" i="16" s="1"/>
  <c r="L542" i="16"/>
  <c r="X542" i="16" s="1"/>
  <c r="L557" i="16"/>
  <c r="X557" i="16" s="1"/>
  <c r="L575" i="16"/>
  <c r="X575" i="16" s="1"/>
  <c r="L593" i="16"/>
  <c r="X593" i="16" s="1"/>
  <c r="L609" i="16"/>
  <c r="X609" i="16" s="1"/>
  <c r="L628" i="16"/>
  <c r="X628" i="16" s="1"/>
  <c r="L643" i="16"/>
  <c r="X643" i="16" s="1"/>
  <c r="L661" i="16"/>
  <c r="X661" i="16" s="1"/>
  <c r="L678" i="16"/>
  <c r="X678" i="16" s="1"/>
  <c r="L694" i="16"/>
  <c r="X694" i="16" s="1"/>
  <c r="L713" i="16"/>
  <c r="X713" i="16" s="1"/>
  <c r="L727" i="16"/>
  <c r="X727" i="16" s="1"/>
  <c r="L747" i="16"/>
  <c r="X747" i="16" s="1"/>
  <c r="L764" i="16"/>
  <c r="X764" i="16" s="1"/>
  <c r="L780" i="16"/>
  <c r="X780" i="16" s="1"/>
  <c r="L798" i="16"/>
  <c r="X798" i="16" s="1"/>
  <c r="L813" i="16"/>
  <c r="X813" i="16" s="1"/>
  <c r="L831" i="16"/>
  <c r="X831" i="16" s="1"/>
  <c r="L849" i="16"/>
  <c r="X849" i="16" s="1"/>
  <c r="L865" i="16"/>
  <c r="X865" i="16" s="1"/>
  <c r="L884" i="16"/>
  <c r="X884" i="16" s="1"/>
  <c r="L899" i="16"/>
  <c r="X899" i="16" s="1"/>
  <c r="L917" i="16"/>
  <c r="X917" i="16" s="1"/>
  <c r="L934" i="16"/>
  <c r="X934" i="16" s="1"/>
  <c r="L950" i="16"/>
  <c r="X950" i="16" s="1"/>
  <c r="L969" i="16"/>
  <c r="X969" i="16" s="1"/>
  <c r="L983" i="16"/>
  <c r="X983" i="16" s="1"/>
  <c r="L1003" i="16"/>
  <c r="X1003" i="16" s="1"/>
  <c r="L1020" i="16"/>
  <c r="X1020" i="16" s="1"/>
  <c r="L1036" i="16"/>
  <c r="X1036" i="16" s="1"/>
  <c r="L1054" i="16"/>
  <c r="X1054" i="16" s="1"/>
  <c r="L1069" i="16"/>
  <c r="X1069" i="16" s="1"/>
  <c r="L86" i="16"/>
  <c r="X86" i="16" s="1"/>
  <c r="L111" i="16"/>
  <c r="X111" i="16" s="1"/>
  <c r="L129" i="16"/>
  <c r="X129" i="16" s="1"/>
  <c r="L157" i="16"/>
  <c r="X157" i="16" s="1"/>
  <c r="L179" i="16"/>
  <c r="X179" i="16" s="1"/>
  <c r="L200" i="16"/>
  <c r="X200" i="16" s="1"/>
  <c r="L224" i="16"/>
  <c r="X224" i="16" s="1"/>
  <c r="L245" i="16"/>
  <c r="X245" i="16" s="1"/>
  <c r="L269" i="16"/>
  <c r="X269" i="16" s="1"/>
  <c r="L293" i="16"/>
  <c r="X293" i="16" s="1"/>
  <c r="L313" i="16"/>
  <c r="X313" i="16" s="1"/>
  <c r="L339" i="16"/>
  <c r="X339" i="16" s="1"/>
  <c r="L355" i="16"/>
  <c r="X355" i="16" s="1"/>
  <c r="L373" i="16"/>
  <c r="X373" i="16" s="1"/>
  <c r="L390" i="16"/>
  <c r="X390" i="16" s="1"/>
  <c r="L406" i="16"/>
  <c r="X406" i="16" s="1"/>
  <c r="L425" i="16"/>
  <c r="X425" i="16" s="1"/>
  <c r="L439" i="16"/>
  <c r="X439" i="16" s="1"/>
  <c r="L459" i="16"/>
  <c r="X459" i="16" s="1"/>
  <c r="L476" i="16"/>
  <c r="X476" i="16" s="1"/>
  <c r="L492" i="16"/>
  <c r="X492" i="16" s="1"/>
  <c r="L510" i="16"/>
  <c r="X510" i="16" s="1"/>
  <c r="L525" i="16"/>
  <c r="X525" i="16" s="1"/>
  <c r="L543" i="16"/>
  <c r="X543" i="16" s="1"/>
  <c r="L561" i="16"/>
  <c r="X561" i="16" s="1"/>
  <c r="L577" i="16"/>
  <c r="X577" i="16" s="1"/>
  <c r="L596" i="16"/>
  <c r="X596" i="16" s="1"/>
  <c r="L611" i="16"/>
  <c r="X611" i="16" s="1"/>
  <c r="L629" i="16"/>
  <c r="X629" i="16" s="1"/>
  <c r="L646" i="16"/>
  <c r="X646" i="16" s="1"/>
  <c r="L662" i="16"/>
  <c r="X662" i="16" s="1"/>
  <c r="L681" i="16"/>
  <c r="X681" i="16" s="1"/>
  <c r="L695" i="16"/>
  <c r="X695" i="16" s="1"/>
  <c r="L715" i="16"/>
  <c r="X715" i="16" s="1"/>
  <c r="L732" i="16"/>
  <c r="X732" i="16" s="1"/>
  <c r="L748" i="16"/>
  <c r="X748" i="16" s="1"/>
  <c r="L766" i="16"/>
  <c r="X766" i="16" s="1"/>
  <c r="L781" i="16"/>
  <c r="X781" i="16" s="1"/>
  <c r="L799" i="16"/>
  <c r="X799" i="16" s="1"/>
  <c r="L817" i="16"/>
  <c r="X817" i="16" s="1"/>
  <c r="L833" i="16"/>
  <c r="X833" i="16" s="1"/>
  <c r="L852" i="16"/>
  <c r="X852" i="16" s="1"/>
  <c r="L867" i="16"/>
  <c r="X867" i="16" s="1"/>
  <c r="L885" i="16"/>
  <c r="X885" i="16" s="1"/>
  <c r="L902" i="16"/>
  <c r="X902" i="16" s="1"/>
  <c r="L918" i="16"/>
  <c r="X918" i="16" s="1"/>
  <c r="L937" i="16"/>
  <c r="X937" i="16" s="1"/>
  <c r="L951" i="16"/>
  <c r="X951" i="16" s="1"/>
  <c r="L971" i="16"/>
  <c r="X971" i="16" s="1"/>
  <c r="L988" i="16"/>
  <c r="X988" i="16" s="1"/>
  <c r="L1004" i="16"/>
  <c r="X1004" i="16" s="1"/>
  <c r="L1022" i="16"/>
  <c r="X1022" i="16" s="1"/>
  <c r="L1037" i="16"/>
  <c r="X1037" i="16" s="1"/>
  <c r="L1055" i="16"/>
  <c r="X1055" i="16" s="1"/>
  <c r="L1073" i="16"/>
  <c r="X1073" i="16" s="1"/>
  <c r="L96" i="16"/>
  <c r="X96" i="16" s="1"/>
  <c r="L117" i="16"/>
  <c r="X117" i="16" s="1"/>
  <c r="L141" i="16"/>
  <c r="X141" i="16" s="1"/>
  <c r="L165" i="16"/>
  <c r="X165" i="16" s="1"/>
  <c r="L185" i="16"/>
  <c r="X185" i="16" s="1"/>
  <c r="L211" i="16"/>
  <c r="X211" i="16" s="1"/>
  <c r="L231" i="16"/>
  <c r="X231" i="16" s="1"/>
  <c r="L255" i="16"/>
  <c r="X255" i="16" s="1"/>
  <c r="L278" i="16"/>
  <c r="X278" i="16" s="1"/>
  <c r="L299" i="16"/>
  <c r="X299" i="16" s="1"/>
  <c r="L325" i="16"/>
  <c r="X325" i="16" s="1"/>
  <c r="L342" i="16"/>
  <c r="X342" i="16" s="1"/>
  <c r="L363" i="16"/>
  <c r="X363" i="16" s="1"/>
  <c r="L380" i="16"/>
  <c r="X380" i="16" s="1"/>
  <c r="L396" i="16"/>
  <c r="X396" i="16" s="1"/>
  <c r="L414" i="16"/>
  <c r="X414" i="16" s="1"/>
  <c r="L429" i="16"/>
  <c r="X429" i="16" s="1"/>
  <c r="L447" i="16"/>
  <c r="X447" i="16" s="1"/>
  <c r="L465" i="16"/>
  <c r="X465" i="16" s="1"/>
  <c r="L481" i="16"/>
  <c r="X481" i="16" s="1"/>
  <c r="L500" i="16"/>
  <c r="X500" i="16" s="1"/>
  <c r="L515" i="16"/>
  <c r="X515" i="16" s="1"/>
  <c r="L533" i="16"/>
  <c r="X533" i="16" s="1"/>
  <c r="L550" i="16"/>
  <c r="X550" i="16" s="1"/>
  <c r="L566" i="16"/>
  <c r="X566" i="16" s="1"/>
  <c r="L585" i="16"/>
  <c r="X585" i="16" s="1"/>
  <c r="L599" i="16"/>
  <c r="X599" i="16" s="1"/>
  <c r="L619" i="16"/>
  <c r="X619" i="16" s="1"/>
  <c r="L636" i="16"/>
  <c r="X636" i="16" s="1"/>
  <c r="L652" i="16"/>
  <c r="X652" i="16" s="1"/>
  <c r="L670" i="16"/>
  <c r="X670" i="16" s="1"/>
  <c r="L685" i="16"/>
  <c r="X685" i="16" s="1"/>
  <c r="L703" i="16"/>
  <c r="X703" i="16" s="1"/>
  <c r="L721" i="16"/>
  <c r="X721" i="16" s="1"/>
  <c r="L737" i="16"/>
  <c r="X737" i="16" s="1"/>
  <c r="L756" i="16"/>
  <c r="X756" i="16" s="1"/>
  <c r="L771" i="16"/>
  <c r="X771" i="16" s="1"/>
  <c r="L789" i="16"/>
  <c r="X789" i="16" s="1"/>
  <c r="L806" i="16"/>
  <c r="X806" i="16" s="1"/>
  <c r="L822" i="16"/>
  <c r="X822" i="16" s="1"/>
  <c r="L841" i="16"/>
  <c r="X841" i="16" s="1"/>
  <c r="L855" i="16"/>
  <c r="X855" i="16" s="1"/>
  <c r="L875" i="16"/>
  <c r="X875" i="16" s="1"/>
  <c r="L892" i="16"/>
  <c r="X892" i="16" s="1"/>
  <c r="L908" i="16"/>
  <c r="X908" i="16" s="1"/>
  <c r="L926" i="16"/>
  <c r="X926" i="16" s="1"/>
  <c r="L941" i="16"/>
  <c r="X941" i="16" s="1"/>
  <c r="L959" i="16"/>
  <c r="X959" i="16" s="1"/>
  <c r="L977" i="16"/>
  <c r="X977" i="16" s="1"/>
  <c r="L993" i="16"/>
  <c r="X993" i="16" s="1"/>
  <c r="L1012" i="16"/>
  <c r="X1012" i="16" s="1"/>
  <c r="L1027" i="16"/>
  <c r="X1027" i="16" s="1"/>
  <c r="L1045" i="16"/>
  <c r="X1045" i="16" s="1"/>
  <c r="L1062" i="16"/>
  <c r="X1062" i="16" s="1"/>
  <c r="L1078" i="16"/>
  <c r="X1078" i="16" s="1"/>
  <c r="L113" i="16"/>
  <c r="X113" i="16" s="1"/>
  <c r="L145" i="16"/>
  <c r="X145" i="16" s="1"/>
  <c r="L183" i="16"/>
  <c r="X183" i="16" s="1"/>
  <c r="L215" i="16"/>
  <c r="X215" i="16" s="1"/>
  <c r="L256" i="16"/>
  <c r="X256" i="16" s="1"/>
  <c r="L296" i="16"/>
  <c r="X296" i="16" s="1"/>
  <c r="L328" i="16"/>
  <c r="X328" i="16" s="1"/>
  <c r="L361" i="16"/>
  <c r="X361" i="16" s="1"/>
  <c r="L385" i="16"/>
  <c r="X385" i="16" s="1"/>
  <c r="L415" i="16"/>
  <c r="X415" i="16" s="1"/>
  <c r="L444" i="16"/>
  <c r="X444" i="16" s="1"/>
  <c r="L469" i="16"/>
  <c r="X469" i="16" s="1"/>
  <c r="L497" i="16"/>
  <c r="X497" i="16" s="1"/>
  <c r="L523" i="16"/>
  <c r="X523" i="16" s="1"/>
  <c r="L553" i="16"/>
  <c r="X553" i="16" s="1"/>
  <c r="L579" i="16"/>
  <c r="X579" i="16" s="1"/>
  <c r="L606" i="16"/>
  <c r="X606" i="16" s="1"/>
  <c r="L631" i="16"/>
  <c r="X631" i="16" s="1"/>
  <c r="L660" i="16"/>
  <c r="X660" i="16" s="1"/>
  <c r="L689" i="16"/>
  <c r="X689" i="16" s="1"/>
  <c r="L716" i="16"/>
  <c r="X716" i="16" s="1"/>
  <c r="L742" i="16"/>
  <c r="X742" i="16" s="1"/>
  <c r="L769" i="16"/>
  <c r="X769" i="16" s="1"/>
  <c r="L796" i="16"/>
  <c r="X796" i="16" s="1"/>
  <c r="L823" i="16"/>
  <c r="X823" i="16" s="1"/>
  <c r="L853" i="16"/>
  <c r="X853" i="16" s="1"/>
  <c r="L877" i="16"/>
  <c r="X877" i="16" s="1"/>
  <c r="L907" i="16"/>
  <c r="X907" i="16" s="1"/>
  <c r="L931" i="16"/>
  <c r="X931" i="16" s="1"/>
  <c r="L961" i="16"/>
  <c r="X961" i="16" s="1"/>
  <c r="L990" i="16"/>
  <c r="X990" i="16" s="1"/>
  <c r="L1014" i="16"/>
  <c r="X1014" i="16" s="1"/>
  <c r="L1044" i="16"/>
  <c r="X1044" i="16" s="1"/>
  <c r="L1068" i="16"/>
  <c r="X1068" i="16" s="1"/>
  <c r="L87" i="16"/>
  <c r="X87" i="16" s="1"/>
  <c r="L126" i="16"/>
  <c r="X126" i="16" s="1"/>
  <c r="L159" i="16"/>
  <c r="X159" i="16" s="1"/>
  <c r="L197" i="16"/>
  <c r="X197" i="16" s="1"/>
  <c r="L235" i="16"/>
  <c r="X235" i="16" s="1"/>
  <c r="L271" i="16"/>
  <c r="X271" i="16" s="1"/>
  <c r="L307" i="16"/>
  <c r="X307" i="16" s="1"/>
  <c r="L341" i="16"/>
  <c r="X341" i="16" s="1"/>
  <c r="L369" i="16"/>
  <c r="X369" i="16" s="1"/>
  <c r="L397" i="16"/>
  <c r="X397" i="16" s="1"/>
  <c r="L427" i="16"/>
  <c r="X427" i="16" s="1"/>
  <c r="L451" i="16"/>
  <c r="X451" i="16" s="1"/>
  <c r="L479" i="16"/>
  <c r="X479" i="16" s="1"/>
  <c r="L503" i="16"/>
  <c r="X503" i="16" s="1"/>
  <c r="L534" i="16"/>
  <c r="X534" i="16" s="1"/>
  <c r="L564" i="16"/>
  <c r="X564" i="16" s="1"/>
  <c r="L588" i="16"/>
  <c r="X588" i="16" s="1"/>
  <c r="L617" i="16"/>
  <c r="X617" i="16" s="1"/>
  <c r="L641" i="16"/>
  <c r="X641" i="16" s="1"/>
  <c r="L671" i="16"/>
  <c r="X671" i="16" s="1"/>
  <c r="L700" i="16"/>
  <c r="X700" i="16" s="1"/>
  <c r="L725" i="16"/>
  <c r="X725" i="16" s="1"/>
  <c r="L753" i="16"/>
  <c r="X753" i="16" s="1"/>
  <c r="L779" i="16"/>
  <c r="X779" i="16" s="1"/>
  <c r="L809" i="16"/>
  <c r="X809" i="16" s="1"/>
  <c r="L835" i="16"/>
  <c r="X835" i="16" s="1"/>
  <c r="L862" i="16"/>
  <c r="X862" i="16" s="1"/>
  <c r="L887" i="16"/>
  <c r="X887" i="16" s="1"/>
  <c r="L916" i="16"/>
  <c r="X916" i="16" s="1"/>
  <c r="L945" i="16"/>
  <c r="X945" i="16" s="1"/>
  <c r="L972" i="16"/>
  <c r="X972" i="16" s="1"/>
  <c r="L998" i="16"/>
  <c r="X998" i="16" s="1"/>
  <c r="L1025" i="16"/>
  <c r="X1025" i="16" s="1"/>
  <c r="L1052" i="16"/>
  <c r="X1052" i="16" s="1"/>
  <c r="L94" i="16"/>
  <c r="X94" i="16" s="1"/>
  <c r="L127" i="16"/>
  <c r="X127" i="16" s="1"/>
  <c r="L168" i="16"/>
  <c r="X168" i="16" s="1"/>
  <c r="L201" i="16"/>
  <c r="X201" i="16" s="1"/>
  <c r="L239" i="16"/>
  <c r="X239" i="16" s="1"/>
  <c r="L273" i="16"/>
  <c r="X273" i="16" s="1"/>
  <c r="L310" i="16"/>
  <c r="X310" i="16" s="1"/>
  <c r="L348" i="16"/>
  <c r="X348" i="16" s="1"/>
  <c r="L374" i="16"/>
  <c r="X374" i="16" s="1"/>
  <c r="L401" i="16"/>
  <c r="X401" i="16" s="1"/>
  <c r="L428" i="16"/>
  <c r="X428" i="16" s="1"/>
  <c r="L454" i="16"/>
  <c r="X454" i="16" s="1"/>
  <c r="L483" i="16"/>
  <c r="X483" i="16" s="1"/>
  <c r="L511" i="16"/>
  <c r="X511" i="16" s="1"/>
  <c r="L535" i="16"/>
  <c r="X535" i="16" s="1"/>
  <c r="L565" i="16"/>
  <c r="X565" i="16" s="1"/>
  <c r="L589" i="16"/>
  <c r="X589" i="16" s="1"/>
  <c r="L620" i="16"/>
  <c r="X620" i="16" s="1"/>
  <c r="L649" i="16"/>
  <c r="X649" i="16" s="1"/>
  <c r="L673" i="16"/>
  <c r="X673" i="16" s="1"/>
  <c r="L702" i="16"/>
  <c r="X702" i="16" s="1"/>
  <c r="L726" i="16"/>
  <c r="X726" i="16" s="1"/>
  <c r="L757" i="16"/>
  <c r="X757" i="16" s="1"/>
  <c r="L785" i="16"/>
  <c r="X785" i="16" s="1"/>
  <c r="L811" i="16"/>
  <c r="X811" i="16" s="1"/>
  <c r="L838" i="16"/>
  <c r="X838" i="16" s="1"/>
  <c r="L863" i="16"/>
  <c r="X863" i="16" s="1"/>
  <c r="L894" i="16"/>
  <c r="X894" i="16" s="1"/>
  <c r="L919" i="16"/>
  <c r="X919" i="16" s="1"/>
  <c r="L948" i="16"/>
  <c r="X948" i="16" s="1"/>
  <c r="L973" i="16"/>
  <c r="X973" i="16" s="1"/>
  <c r="L1001" i="16"/>
  <c r="X1001" i="16" s="1"/>
  <c r="L1030" i="16"/>
  <c r="X1030" i="16" s="1"/>
  <c r="L1057" i="16"/>
  <c r="X1057" i="16" s="1"/>
  <c r="L115" i="16"/>
  <c r="X115" i="16" s="1"/>
  <c r="L171" i="16"/>
  <c r="X171" i="16" s="1"/>
  <c r="L229" i="16"/>
  <c r="X229" i="16" s="1"/>
  <c r="L286" i="16"/>
  <c r="X286" i="16" s="1"/>
  <c r="L350" i="16"/>
  <c r="X350" i="16" s="1"/>
  <c r="L393" i="16"/>
  <c r="X393" i="16" s="1"/>
  <c r="L436" i="16"/>
  <c r="X436" i="16" s="1"/>
  <c r="L478" i="16"/>
  <c r="X478" i="16" s="1"/>
  <c r="L521" i="16"/>
  <c r="X521" i="16" s="1"/>
  <c r="L567" i="16"/>
  <c r="X567" i="16" s="1"/>
  <c r="L607" i="16"/>
  <c r="X607" i="16" s="1"/>
  <c r="L653" i="16"/>
  <c r="X653" i="16" s="1"/>
  <c r="L693" i="16"/>
  <c r="X693" i="16" s="1"/>
  <c r="L739" i="16"/>
  <c r="X739" i="16" s="1"/>
  <c r="L788" i="16"/>
  <c r="X788" i="16" s="1"/>
  <c r="L828" i="16"/>
  <c r="X828" i="16" s="1"/>
  <c r="L121" i="16"/>
  <c r="X121" i="16" s="1"/>
  <c r="L182" i="16"/>
  <c r="X182" i="16" s="1"/>
  <c r="L241" i="16"/>
  <c r="X241" i="16" s="1"/>
  <c r="L297" i="16"/>
  <c r="X297" i="16" s="1"/>
  <c r="L351" i="16"/>
  <c r="X351" i="16" s="1"/>
  <c r="L395" i="16"/>
  <c r="X395" i="16" s="1"/>
  <c r="L437" i="16"/>
  <c r="X437" i="16" s="1"/>
  <c r="L486" i="16"/>
  <c r="X486" i="16" s="1"/>
  <c r="L529" i="16"/>
  <c r="X529" i="16" s="1"/>
  <c r="L572" i="16"/>
  <c r="X572" i="16" s="1"/>
  <c r="L614" i="16"/>
  <c r="X614" i="16" s="1"/>
  <c r="L657" i="16"/>
  <c r="X657" i="16" s="1"/>
  <c r="L705" i="16"/>
  <c r="X705" i="16" s="1"/>
  <c r="L745" i="16"/>
  <c r="X745" i="16" s="1"/>
  <c r="L790" i="16"/>
  <c r="X790" i="16" s="1"/>
  <c r="L830" i="16"/>
  <c r="X830" i="16" s="1"/>
  <c r="L876" i="16"/>
  <c r="X876" i="16" s="1"/>
  <c r="L924" i="16"/>
  <c r="X924" i="16" s="1"/>
  <c r="L963" i="16"/>
  <c r="X963" i="16" s="1"/>
  <c r="L1009" i="16"/>
  <c r="X1009" i="16" s="1"/>
  <c r="L1047" i="16"/>
  <c r="X1047" i="16" s="1"/>
  <c r="L83" i="16"/>
  <c r="X83" i="16" s="1"/>
  <c r="L143" i="16"/>
  <c r="X143" i="16" s="1"/>
  <c r="L207" i="16"/>
  <c r="X207" i="16" s="1"/>
  <c r="L257" i="16"/>
  <c r="X257" i="16" s="1"/>
  <c r="L320" i="16"/>
  <c r="X320" i="16" s="1"/>
  <c r="L365" i="16"/>
  <c r="X365" i="16" s="1"/>
  <c r="L412" i="16"/>
  <c r="X412" i="16" s="1"/>
  <c r="L460" i="16"/>
  <c r="X460" i="16" s="1"/>
  <c r="L97" i="16"/>
  <c r="X97" i="16" s="1"/>
  <c r="L150" i="16"/>
  <c r="X150" i="16" s="1"/>
  <c r="L213" i="16"/>
  <c r="X213" i="16" s="1"/>
  <c r="L264" i="16"/>
  <c r="X264" i="16" s="1"/>
  <c r="L327" i="16"/>
  <c r="X327" i="16" s="1"/>
  <c r="L375" i="16"/>
  <c r="X375" i="16" s="1"/>
  <c r="L417" i="16"/>
  <c r="X417" i="16" s="1"/>
  <c r="L461" i="16"/>
  <c r="X461" i="16" s="1"/>
  <c r="L502" i="16"/>
  <c r="X502" i="16" s="1"/>
  <c r="L547" i="16"/>
  <c r="X547" i="16" s="1"/>
  <c r="L597" i="16"/>
  <c r="X597" i="16" s="1"/>
  <c r="L638" i="16"/>
  <c r="X638" i="16" s="1"/>
  <c r="L683" i="16"/>
  <c r="X683" i="16" s="1"/>
  <c r="L724" i="16"/>
  <c r="X724" i="16" s="1"/>
  <c r="L767" i="16"/>
  <c r="X767" i="16" s="1"/>
  <c r="L812" i="16"/>
  <c r="X812" i="16" s="1"/>
  <c r="L854" i="16"/>
  <c r="X854" i="16" s="1"/>
  <c r="L897" i="16"/>
  <c r="X897" i="16" s="1"/>
  <c r="L940" i="16"/>
  <c r="X940" i="16" s="1"/>
  <c r="L982" i="16"/>
  <c r="X982" i="16" s="1"/>
  <c r="L1033" i="16"/>
  <c r="X1033" i="16" s="1"/>
  <c r="L1076" i="16"/>
  <c r="X1076" i="16" s="1"/>
  <c r="L158" i="16"/>
  <c r="X158" i="16" s="1"/>
  <c r="L281" i="16"/>
  <c r="X281" i="16" s="1"/>
  <c r="L382" i="16"/>
  <c r="X382" i="16" s="1"/>
  <c r="L468" i="16"/>
  <c r="X468" i="16" s="1"/>
  <c r="L540" i="16"/>
  <c r="X540" i="16" s="1"/>
  <c r="L604" i="16"/>
  <c r="X604" i="16" s="1"/>
  <c r="L675" i="16"/>
  <c r="X675" i="16" s="1"/>
  <c r="L749" i="16"/>
  <c r="X749" i="16" s="1"/>
  <c r="L820" i="16"/>
  <c r="X820" i="16" s="1"/>
  <c r="L881" i="16"/>
  <c r="X881" i="16" s="1"/>
  <c r="L939" i="16"/>
  <c r="X939" i="16" s="1"/>
  <c r="L995" i="16"/>
  <c r="X995" i="16" s="1"/>
  <c r="L1059" i="16"/>
  <c r="X1059" i="16" s="1"/>
  <c r="L169" i="16"/>
  <c r="X169" i="16" s="1"/>
  <c r="L285" i="16"/>
  <c r="X285" i="16" s="1"/>
  <c r="L383" i="16"/>
  <c r="X383" i="16" s="1"/>
  <c r="L470" i="16"/>
  <c r="X470" i="16" s="1"/>
  <c r="L545" i="16"/>
  <c r="X545" i="16" s="1"/>
  <c r="L621" i="16"/>
  <c r="X621" i="16" s="1"/>
  <c r="L684" i="16"/>
  <c r="X684" i="16" s="1"/>
  <c r="L758" i="16"/>
  <c r="X758" i="16" s="1"/>
  <c r="L821" i="16"/>
  <c r="X821" i="16" s="1"/>
  <c r="L886" i="16"/>
  <c r="X886" i="16" s="1"/>
  <c r="L949" i="16"/>
  <c r="X949" i="16" s="1"/>
  <c r="L1005" i="16"/>
  <c r="X1005" i="16" s="1"/>
  <c r="L1065" i="16"/>
  <c r="X1065" i="16" s="1"/>
  <c r="L189" i="16"/>
  <c r="X189" i="16" s="1"/>
  <c r="L301" i="16"/>
  <c r="X301" i="16" s="1"/>
  <c r="L404" i="16"/>
  <c r="X404" i="16" s="1"/>
  <c r="L489" i="16"/>
  <c r="X489" i="16" s="1"/>
  <c r="L555" i="16"/>
  <c r="X555" i="16" s="1"/>
  <c r="L625" i="16"/>
  <c r="X625" i="16" s="1"/>
  <c r="L692" i="16"/>
  <c r="X692" i="16" s="1"/>
  <c r="L759" i="16"/>
  <c r="X759" i="16" s="1"/>
  <c r="L843" i="16"/>
  <c r="X843" i="16" s="1"/>
  <c r="L895" i="16"/>
  <c r="X895" i="16" s="1"/>
  <c r="L956" i="16"/>
  <c r="X956" i="16" s="1"/>
  <c r="L1013" i="16"/>
  <c r="X1013" i="16" s="1"/>
  <c r="L1067" i="16"/>
  <c r="X1067" i="16" s="1"/>
  <c r="L192" i="16"/>
  <c r="X192" i="16" s="1"/>
  <c r="L317" i="16"/>
  <c r="X317" i="16" s="1"/>
  <c r="L407" i="16"/>
  <c r="X407" i="16" s="1"/>
  <c r="L493" i="16"/>
  <c r="X493" i="16" s="1"/>
  <c r="L556" i="16"/>
  <c r="X556" i="16" s="1"/>
  <c r="L630" i="16"/>
  <c r="X630" i="16" s="1"/>
  <c r="L707" i="16"/>
  <c r="X707" i="16" s="1"/>
  <c r="L774" i="16"/>
  <c r="X774" i="16" s="1"/>
  <c r="L844" i="16"/>
  <c r="X844" i="16" s="1"/>
  <c r="L905" i="16"/>
  <c r="X905" i="16" s="1"/>
  <c r="L958" i="16"/>
  <c r="X958" i="16" s="1"/>
  <c r="L1015" i="16"/>
  <c r="X1015" i="16" s="1"/>
  <c r="L1077" i="16"/>
  <c r="X1077" i="16" s="1"/>
  <c r="L101" i="16"/>
  <c r="X101" i="16" s="1"/>
  <c r="L214" i="16"/>
  <c r="X214" i="16" s="1"/>
  <c r="L329" i="16"/>
  <c r="X329" i="16" s="1"/>
  <c r="L419" i="16"/>
  <c r="X419" i="16" s="1"/>
  <c r="L501" i="16"/>
  <c r="X501" i="16" s="1"/>
  <c r="L574" i="16"/>
  <c r="X574" i="16" s="1"/>
  <c r="L639" i="16"/>
  <c r="X639" i="16" s="1"/>
  <c r="L710" i="16"/>
  <c r="X710" i="16" s="1"/>
  <c r="L254" i="16"/>
  <c r="X254" i="16" s="1"/>
  <c r="L518" i="16"/>
  <c r="X518" i="16" s="1"/>
  <c r="L717" i="16"/>
  <c r="X717" i="16" s="1"/>
  <c r="L860" i="16"/>
  <c r="X860" i="16" s="1"/>
  <c r="L980" i="16"/>
  <c r="X980" i="16" s="1"/>
  <c r="L340" i="16"/>
  <c r="X340" i="16" s="1"/>
  <c r="L532" i="16"/>
  <c r="X532" i="16" s="1"/>
  <c r="L734" i="16"/>
  <c r="X734" i="16" s="1"/>
  <c r="L870" i="16"/>
  <c r="X870" i="16" s="1"/>
  <c r="L981" i="16"/>
  <c r="X981" i="16" s="1"/>
  <c r="L358" i="16"/>
  <c r="X358" i="16" s="1"/>
  <c r="L582" i="16"/>
  <c r="X582" i="16" s="1"/>
  <c r="L735" i="16"/>
  <c r="X735" i="16" s="1"/>
  <c r="L873" i="16"/>
  <c r="X873" i="16" s="1"/>
  <c r="L991" i="16"/>
  <c r="X991" i="16" s="1"/>
  <c r="L136" i="16"/>
  <c r="X136" i="16" s="1"/>
  <c r="L433" i="16"/>
  <c r="X433" i="16" s="1"/>
  <c r="L598" i="16"/>
  <c r="X598" i="16" s="1"/>
  <c r="L791" i="16"/>
  <c r="X791" i="16" s="1"/>
  <c r="L913" i="16"/>
  <c r="X913" i="16" s="1"/>
  <c r="L1035" i="16"/>
  <c r="X1035" i="16" s="1"/>
  <c r="L103" i="16"/>
  <c r="X103" i="16" s="1"/>
  <c r="L364" i="16"/>
  <c r="X364" i="16" s="1"/>
  <c r="L587" i="16"/>
  <c r="X587" i="16" s="1"/>
  <c r="L777" i="16"/>
  <c r="X777" i="16" s="1"/>
  <c r="L909" i="16"/>
  <c r="X909" i="16" s="1"/>
  <c r="L1023" i="16"/>
  <c r="X1023" i="16" s="1"/>
  <c r="L139" i="16"/>
  <c r="X139" i="16" s="1"/>
  <c r="L446" i="16"/>
  <c r="X446" i="16" s="1"/>
  <c r="L651" i="16"/>
  <c r="X651" i="16" s="1"/>
  <c r="L801" i="16"/>
  <c r="X801" i="16" s="1"/>
  <c r="L927" i="16"/>
  <c r="X927" i="16" s="1"/>
  <c r="L1041" i="16"/>
  <c r="X1041" i="16" s="1"/>
  <c r="L249" i="16"/>
  <c r="X249" i="16" s="1"/>
  <c r="L966" i="16"/>
  <c r="X966" i="16" s="1"/>
  <c r="L449" i="16"/>
  <c r="X449" i="16" s="1"/>
  <c r="L1046" i="16"/>
  <c r="X1046" i="16" s="1"/>
  <c r="L845" i="16"/>
  <c r="X845" i="16" s="1"/>
  <c r="L225" i="16"/>
  <c r="X225" i="16" s="1"/>
  <c r="L929" i="16"/>
  <c r="X929" i="16" s="1"/>
  <c r="L513" i="16"/>
  <c r="X513" i="16" s="1"/>
  <c r="L663" i="16"/>
  <c r="X663" i="16" s="1"/>
  <c r="L79" i="16"/>
  <c r="X79" i="16" s="1"/>
  <c r="L668" i="16"/>
  <c r="X668" i="16" s="1"/>
  <c r="L803" i="16"/>
  <c r="X803" i="16" s="1"/>
  <c r="O44" i="14"/>
  <c r="AM60" i="14"/>
  <c r="AN55" i="14"/>
  <c r="AN56" i="14"/>
  <c r="AN57" i="14" s="1"/>
  <c r="AN58" i="14" s="1"/>
  <c r="AO54" i="14" s="1"/>
  <c r="AN59" i="14"/>
  <c r="AU50" i="14"/>
  <c r="U25" i="14"/>
  <c r="U26" i="14" s="1"/>
  <c r="U18" i="14"/>
  <c r="U10" i="14"/>
  <c r="U13" i="14" s="1"/>
  <c r="U14" i="14" s="1"/>
  <c r="Z79" i="16" l="1"/>
  <c r="AA79" i="16" s="1"/>
  <c r="Z80" i="16"/>
  <c r="AA80" i="16" s="1"/>
  <c r="AM90" i="14"/>
  <c r="AA511" i="16"/>
  <c r="AB511" i="16" s="1"/>
  <c r="AA316" i="16"/>
  <c r="AB316" i="16" s="1"/>
  <c r="AA636" i="16"/>
  <c r="AB636" i="16" s="1"/>
  <c r="AA682" i="16"/>
  <c r="AB682" i="16" s="1"/>
  <c r="AA91" i="16"/>
  <c r="AB91" i="16" s="1"/>
  <c r="AA611" i="16"/>
  <c r="AB611" i="16" s="1"/>
  <c r="AA371" i="16"/>
  <c r="AB371" i="16" s="1"/>
  <c r="AA178" i="16"/>
  <c r="AB178" i="16" s="1"/>
  <c r="AA320" i="16"/>
  <c r="AB320" i="16" s="1"/>
  <c r="AA495" i="16"/>
  <c r="AB495" i="16" s="1"/>
  <c r="AA431" i="16"/>
  <c r="AB431" i="16" s="1"/>
  <c r="AA950" i="16"/>
  <c r="AB950" i="16" s="1"/>
  <c r="AA997" i="16"/>
  <c r="AB997" i="16" s="1"/>
  <c r="AA799" i="16"/>
  <c r="AB799" i="16" s="1"/>
  <c r="AA783" i="16"/>
  <c r="AB783" i="16" s="1"/>
  <c r="AA418" i="16"/>
  <c r="AB418" i="16" s="1"/>
  <c r="AA211" i="16"/>
  <c r="AB211" i="16" s="1"/>
  <c r="AA170" i="16"/>
  <c r="AB170" i="16" s="1"/>
  <c r="AA744" i="16"/>
  <c r="AB744" i="16" s="1"/>
  <c r="AA361" i="16"/>
  <c r="AB361" i="16" s="1"/>
  <c r="AA303" i="16"/>
  <c r="AB303" i="16" s="1"/>
  <c r="AA821" i="16"/>
  <c r="AB821" i="16" s="1"/>
  <c r="AA1042" i="16"/>
  <c r="AB1042" i="16" s="1"/>
  <c r="AA226" i="16"/>
  <c r="AB226" i="16" s="1"/>
  <c r="AA544" i="16"/>
  <c r="AB544" i="16" s="1"/>
  <c r="AA910" i="16"/>
  <c r="AB910" i="16" s="1"/>
  <c r="AA389" i="16"/>
  <c r="AB389" i="16" s="1"/>
  <c r="AA866" i="16"/>
  <c r="AB866" i="16" s="1"/>
  <c r="AA236" i="16"/>
  <c r="AB236" i="16" s="1"/>
  <c r="AA967" i="16"/>
  <c r="AB967" i="16" s="1"/>
  <c r="AA767" i="16"/>
  <c r="AB767" i="16" s="1"/>
  <c r="AA428" i="16"/>
  <c r="AB428" i="16" s="1"/>
  <c r="AA535" i="16"/>
  <c r="AB535" i="16" s="1"/>
  <c r="AA1054" i="16"/>
  <c r="AB1054" i="16" s="1"/>
  <c r="AA871" i="16"/>
  <c r="AB871" i="16" s="1"/>
  <c r="AA620" i="16"/>
  <c r="AB620" i="16" s="1"/>
  <c r="AA124" i="16"/>
  <c r="AB124" i="16" s="1"/>
  <c r="AA915" i="16"/>
  <c r="AB915" i="16" s="1"/>
  <c r="AA684" i="16"/>
  <c r="AB684" i="16" s="1"/>
  <c r="AA260" i="16"/>
  <c r="AB260" i="16" s="1"/>
  <c r="AA979" i="16"/>
  <c r="AB979" i="16" s="1"/>
  <c r="AA843" i="16"/>
  <c r="AB843" i="16" s="1"/>
  <c r="AA642" i="16"/>
  <c r="AB642" i="16" s="1"/>
  <c r="AA379" i="16"/>
  <c r="AB379" i="16" s="1"/>
  <c r="AA582" i="16"/>
  <c r="AB582" i="16" s="1"/>
  <c r="AA285" i="16"/>
  <c r="AB285" i="16" s="1"/>
  <c r="AA1027" i="16"/>
  <c r="AB1027" i="16" s="1"/>
  <c r="AA890" i="16"/>
  <c r="AB890" i="16" s="1"/>
  <c r="AA717" i="16"/>
  <c r="AB717" i="16" s="1"/>
  <c r="AA490" i="16"/>
  <c r="AB490" i="16" s="1"/>
  <c r="AA147" i="16"/>
  <c r="AB147" i="16" s="1"/>
  <c r="AA998" i="16"/>
  <c r="AB998" i="16" s="1"/>
  <c r="AA895" i="16"/>
  <c r="AB895" i="16" s="1"/>
  <c r="AA781" i="16"/>
  <c r="AB781" i="16" s="1"/>
  <c r="AA615" i="16"/>
  <c r="AB615" i="16" s="1"/>
  <c r="AA427" i="16"/>
  <c r="AB427" i="16" s="1"/>
  <c r="AA163" i="16"/>
  <c r="AB163" i="16" s="1"/>
  <c r="AA1007" i="16"/>
  <c r="AB1007" i="16" s="1"/>
  <c r="AA906" i="16"/>
  <c r="AB906" i="16" s="1"/>
  <c r="AA796" i="16"/>
  <c r="AB796" i="16" s="1"/>
  <c r="AA631" i="16"/>
  <c r="AB631" i="16" s="1"/>
  <c r="AA446" i="16"/>
  <c r="AB446" i="16" s="1"/>
  <c r="AA187" i="16"/>
  <c r="AB187" i="16" s="1"/>
  <c r="AA1044" i="16"/>
  <c r="AB1044" i="16" s="1"/>
  <c r="AA980" i="16"/>
  <c r="AB980" i="16" s="1"/>
  <c r="AA916" i="16"/>
  <c r="AB916" i="16" s="1"/>
  <c r="AA852" i="16"/>
  <c r="AB852" i="16" s="1"/>
  <c r="AA772" i="16"/>
  <c r="AB772" i="16" s="1"/>
  <c r="AA669" i="16"/>
  <c r="AB669" i="16" s="1"/>
  <c r="AA566" i="16"/>
  <c r="AB566" i="16" s="1"/>
  <c r="AA440" i="16"/>
  <c r="AB440" i="16" s="1"/>
  <c r="AA283" i="16"/>
  <c r="AB283" i="16" s="1"/>
  <c r="AA118" i="16"/>
  <c r="AB118" i="16" s="1"/>
  <c r="AA1025" i="16"/>
  <c r="AB1025" i="16" s="1"/>
  <c r="AA961" i="16"/>
  <c r="AB961" i="16" s="1"/>
  <c r="AA897" i="16"/>
  <c r="AB897" i="16" s="1"/>
  <c r="AA833" i="16"/>
  <c r="AB833" i="16" s="1"/>
  <c r="AA741" i="16"/>
  <c r="AB741" i="16" s="1"/>
  <c r="AA638" i="16"/>
  <c r="AB638" i="16" s="1"/>
  <c r="AA532" i="16"/>
  <c r="AB532" i="16" s="1"/>
  <c r="AA397" i="16"/>
  <c r="AB397" i="16" s="1"/>
  <c r="AA235" i="16"/>
  <c r="AB235" i="16" s="1"/>
  <c r="AA1072" i="16"/>
  <c r="AB1072" i="16" s="1"/>
  <c r="AA1008" i="16"/>
  <c r="AB1008" i="16" s="1"/>
  <c r="AA944" i="16"/>
  <c r="AB944" i="16" s="1"/>
  <c r="AA880" i="16"/>
  <c r="AB880" i="16" s="1"/>
  <c r="AA815" i="16"/>
  <c r="AB815" i="16" s="1"/>
  <c r="AA714" i="16"/>
  <c r="AB714" i="16" s="1"/>
  <c r="AA612" i="16"/>
  <c r="AB612" i="16" s="1"/>
  <c r="AA501" i="16"/>
  <c r="AB501" i="16" s="1"/>
  <c r="AA354" i="16"/>
  <c r="AB354" i="16" s="1"/>
  <c r="AA188" i="16"/>
  <c r="AB188" i="16" s="1"/>
  <c r="AA795" i="16"/>
  <c r="AB795" i="16" s="1"/>
  <c r="AA731" i="16"/>
  <c r="AB731" i="16" s="1"/>
  <c r="AA667" i="16"/>
  <c r="AB667" i="16" s="1"/>
  <c r="AA603" i="16"/>
  <c r="AB603" i="16" s="1"/>
  <c r="AA536" i="16"/>
  <c r="AB536" i="16" s="1"/>
  <c r="AA456" i="16"/>
  <c r="AB456" i="16" s="1"/>
  <c r="AA362" i="16"/>
  <c r="AB362" i="16" s="1"/>
  <c r="AA259" i="16"/>
  <c r="AB259" i="16" s="1"/>
  <c r="AA156" i="16"/>
  <c r="AB156" i="16" s="1"/>
  <c r="AA793" i="16"/>
  <c r="AB793" i="16" s="1"/>
  <c r="AA729" i="16"/>
  <c r="AB729" i="16" s="1"/>
  <c r="AA665" i="16"/>
  <c r="AB665" i="16" s="1"/>
  <c r="AA601" i="16"/>
  <c r="AB601" i="16" s="1"/>
  <c r="AA534" i="16"/>
  <c r="AB534" i="16" s="1"/>
  <c r="AA453" i="16"/>
  <c r="AB453" i="16" s="1"/>
  <c r="AA357" i="16"/>
  <c r="AB357" i="16" s="1"/>
  <c r="AA254" i="16"/>
  <c r="AB254" i="16" s="1"/>
  <c r="AA154" i="16"/>
  <c r="AB154" i="16" s="1"/>
  <c r="AA800" i="16"/>
  <c r="AB800" i="16" s="1"/>
  <c r="AA736" i="16"/>
  <c r="AB736" i="16" s="1"/>
  <c r="AA672" i="16"/>
  <c r="AB672" i="16" s="1"/>
  <c r="AA608" i="16"/>
  <c r="AB608" i="16" s="1"/>
  <c r="AA542" i="16"/>
  <c r="AB542" i="16" s="1"/>
  <c r="AA462" i="16"/>
  <c r="AB462" i="16" s="1"/>
  <c r="AA370" i="16"/>
  <c r="AB370" i="16" s="1"/>
  <c r="AA267" i="16"/>
  <c r="AB267" i="16" s="1"/>
  <c r="AA164" i="16"/>
  <c r="AB164" i="16" s="1"/>
  <c r="AA545" i="16"/>
  <c r="AB545" i="16" s="1"/>
  <c r="AA481" i="16"/>
  <c r="AB481" i="16" s="1"/>
  <c r="AA417" i="16"/>
  <c r="AB417" i="16" s="1"/>
  <c r="AA353" i="16"/>
  <c r="AB353" i="16" s="1"/>
  <c r="AA289" i="16"/>
  <c r="AB289" i="16" s="1"/>
  <c r="AA225" i="16"/>
  <c r="AB225" i="16" s="1"/>
  <c r="AA161" i="16"/>
  <c r="AB161" i="16" s="1"/>
  <c r="AA97" i="16"/>
  <c r="AB97" i="16" s="1"/>
  <c r="AA376" i="16"/>
  <c r="AB376" i="16" s="1"/>
  <c r="AA312" i="16"/>
  <c r="AB312" i="16" s="1"/>
  <c r="AA248" i="16"/>
  <c r="AB248" i="16" s="1"/>
  <c r="AA184" i="16"/>
  <c r="AB184" i="16" s="1"/>
  <c r="AA120" i="16"/>
  <c r="AB120" i="16" s="1"/>
  <c r="AA487" i="16"/>
  <c r="AB487" i="16" s="1"/>
  <c r="AA423" i="16"/>
  <c r="AB423" i="16" s="1"/>
  <c r="AA359" i="16"/>
  <c r="AB359" i="16" s="1"/>
  <c r="AA295" i="16"/>
  <c r="AB295" i="16" s="1"/>
  <c r="AA231" i="16"/>
  <c r="AB231" i="16" s="1"/>
  <c r="AA167" i="16"/>
  <c r="AB167" i="16" s="1"/>
  <c r="AA103" i="16"/>
  <c r="AB103" i="16" s="1"/>
  <c r="AL100" i="14"/>
  <c r="AA367" i="16"/>
  <c r="AB367" i="16" s="1"/>
  <c r="AA926" i="16"/>
  <c r="AB926" i="16" s="1"/>
  <c r="AA1074" i="16"/>
  <c r="AB1074" i="16" s="1"/>
  <c r="AA826" i="16"/>
  <c r="AB826" i="16" s="1"/>
  <c r="AA614" i="16"/>
  <c r="AB614" i="16" s="1"/>
  <c r="AA339" i="16"/>
  <c r="AB339" i="16" s="1"/>
  <c r="AA557" i="16"/>
  <c r="AB557" i="16" s="1"/>
  <c r="AA244" i="16"/>
  <c r="AB244" i="16" s="1"/>
  <c r="AA107" i="16"/>
  <c r="AB107" i="16" s="1"/>
  <c r="AA986" i="16"/>
  <c r="AB986" i="16" s="1"/>
  <c r="AA883" i="16"/>
  <c r="AB883" i="16" s="1"/>
  <c r="AA759" i="16"/>
  <c r="AB759" i="16" s="1"/>
  <c r="AA596" i="16"/>
  <c r="AB596" i="16" s="1"/>
  <c r="AA390" i="16"/>
  <c r="AB390" i="16" s="1"/>
  <c r="AA133" i="16"/>
  <c r="AB133" i="16" s="1"/>
  <c r="AA995" i="16"/>
  <c r="AB995" i="16" s="1"/>
  <c r="AA893" i="16"/>
  <c r="AB893" i="16" s="1"/>
  <c r="AA774" i="16"/>
  <c r="AB774" i="16" s="1"/>
  <c r="AA610" i="16"/>
  <c r="AB610" i="16" s="1"/>
  <c r="AA419" i="16"/>
  <c r="AB419" i="16" s="1"/>
  <c r="AA157" i="16"/>
  <c r="AB157" i="16" s="1"/>
  <c r="AA1036" i="16"/>
  <c r="AB1036" i="16" s="1"/>
  <c r="AA972" i="16"/>
  <c r="AB972" i="16" s="1"/>
  <c r="AA908" i="16"/>
  <c r="AB908" i="16" s="1"/>
  <c r="AA844" i="16"/>
  <c r="AB844" i="16" s="1"/>
  <c r="AA758" i="16"/>
  <c r="AB758" i="16" s="1"/>
  <c r="AA655" i="16"/>
  <c r="AB655" i="16" s="1"/>
  <c r="AA554" i="16"/>
  <c r="AB554" i="16" s="1"/>
  <c r="AA426" i="16"/>
  <c r="AB426" i="16" s="1"/>
  <c r="AA261" i="16"/>
  <c r="AB261" i="16" s="1"/>
  <c r="AA98" i="16"/>
  <c r="AB98" i="16" s="1"/>
  <c r="AA1017" i="16"/>
  <c r="AB1017" i="16" s="1"/>
  <c r="AA953" i="16"/>
  <c r="AB953" i="16" s="1"/>
  <c r="AA889" i="16"/>
  <c r="AB889" i="16" s="1"/>
  <c r="AA825" i="16"/>
  <c r="AB825" i="16" s="1"/>
  <c r="AA727" i="16"/>
  <c r="AB727" i="16" s="1"/>
  <c r="AA626" i="16"/>
  <c r="AB626" i="16" s="1"/>
  <c r="AA519" i="16"/>
  <c r="AB519" i="16" s="1"/>
  <c r="AA378" i="16"/>
  <c r="AB378" i="16" s="1"/>
  <c r="AA212" i="16"/>
  <c r="AB212" i="16" s="1"/>
  <c r="AA1064" i="16"/>
  <c r="AB1064" i="16" s="1"/>
  <c r="AA1000" i="16"/>
  <c r="AB1000" i="16" s="1"/>
  <c r="AA936" i="16"/>
  <c r="AB936" i="16" s="1"/>
  <c r="AA872" i="16"/>
  <c r="AB872" i="16" s="1"/>
  <c r="AA804" i="16"/>
  <c r="AB804" i="16" s="1"/>
  <c r="AA701" i="16"/>
  <c r="AB701" i="16" s="1"/>
  <c r="AA598" i="16"/>
  <c r="AB598" i="16" s="1"/>
  <c r="AA483" i="16"/>
  <c r="AB483" i="16" s="1"/>
  <c r="AA333" i="16"/>
  <c r="AB333" i="16" s="1"/>
  <c r="AA171" i="16"/>
  <c r="AB171" i="16" s="1"/>
  <c r="AA787" i="16"/>
  <c r="AB787" i="16" s="1"/>
  <c r="AA723" i="16"/>
  <c r="AB723" i="16" s="1"/>
  <c r="AA659" i="16"/>
  <c r="AB659" i="16" s="1"/>
  <c r="AA595" i="16"/>
  <c r="AB595" i="16" s="1"/>
  <c r="AA527" i="16"/>
  <c r="AB527" i="16" s="1"/>
  <c r="AA445" i="16"/>
  <c r="AB445" i="16" s="1"/>
  <c r="AA348" i="16"/>
  <c r="AB348" i="16" s="1"/>
  <c r="AA245" i="16"/>
  <c r="AB245" i="16" s="1"/>
  <c r="AA142" i="16"/>
  <c r="AB142" i="16" s="1"/>
  <c r="AA785" i="16"/>
  <c r="AB785" i="16" s="1"/>
  <c r="AA721" i="16"/>
  <c r="AB721" i="16" s="1"/>
  <c r="AA657" i="16"/>
  <c r="AB657" i="16" s="1"/>
  <c r="AA593" i="16"/>
  <c r="AB593" i="16" s="1"/>
  <c r="AA525" i="16"/>
  <c r="AB525" i="16" s="1"/>
  <c r="AA443" i="16"/>
  <c r="AB443" i="16" s="1"/>
  <c r="AA346" i="16"/>
  <c r="AB346" i="16" s="1"/>
  <c r="AA243" i="16"/>
  <c r="AB243" i="16" s="1"/>
  <c r="AA140" i="16"/>
  <c r="AB140" i="16" s="1"/>
  <c r="AA792" i="16"/>
  <c r="AB792" i="16" s="1"/>
  <c r="AA728" i="16"/>
  <c r="AB728" i="16" s="1"/>
  <c r="AA664" i="16"/>
  <c r="AB664" i="16" s="1"/>
  <c r="AA600" i="16"/>
  <c r="AB600" i="16" s="1"/>
  <c r="AA533" i="16"/>
  <c r="AB533" i="16" s="1"/>
  <c r="AA452" i="16"/>
  <c r="AB452" i="16" s="1"/>
  <c r="AA356" i="16"/>
  <c r="AB356" i="16" s="1"/>
  <c r="AA253" i="16"/>
  <c r="AB253" i="16" s="1"/>
  <c r="AA150" i="16"/>
  <c r="AB150" i="16" s="1"/>
  <c r="AA537" i="16"/>
  <c r="AB537" i="16" s="1"/>
  <c r="AA473" i="16"/>
  <c r="AB473" i="16" s="1"/>
  <c r="AA409" i="16"/>
  <c r="AB409" i="16" s="1"/>
  <c r="AA345" i="16"/>
  <c r="AB345" i="16" s="1"/>
  <c r="AA281" i="16"/>
  <c r="AB281" i="16" s="1"/>
  <c r="AA217" i="16"/>
  <c r="AB217" i="16" s="1"/>
  <c r="AA153" i="16"/>
  <c r="AB153" i="16" s="1"/>
  <c r="AA89" i="16"/>
  <c r="AB89" i="16" s="1"/>
  <c r="AA368" i="16"/>
  <c r="AB368" i="16" s="1"/>
  <c r="AA304" i="16"/>
  <c r="AB304" i="16" s="1"/>
  <c r="AA240" i="16"/>
  <c r="AB240" i="16" s="1"/>
  <c r="AA176" i="16"/>
  <c r="AB176" i="16" s="1"/>
  <c r="AA112" i="16"/>
  <c r="AB112" i="16" s="1"/>
  <c r="AA479" i="16"/>
  <c r="AB479" i="16" s="1"/>
  <c r="AA415" i="16"/>
  <c r="AB415" i="16" s="1"/>
  <c r="AA351" i="16"/>
  <c r="AB351" i="16" s="1"/>
  <c r="AA287" i="16"/>
  <c r="AB287" i="16" s="1"/>
  <c r="AA223" i="16"/>
  <c r="AB223" i="16" s="1"/>
  <c r="AA159" i="16"/>
  <c r="AB159" i="16" s="1"/>
  <c r="AA95" i="16"/>
  <c r="AB95" i="16" s="1"/>
  <c r="AA541" i="16"/>
  <c r="AB541" i="16" s="1"/>
  <c r="AA900" i="16"/>
  <c r="AB900" i="16" s="1"/>
  <c r="AA881" i="16"/>
  <c r="AB881" i="16" s="1"/>
  <c r="AA613" i="16"/>
  <c r="AB613" i="16" s="1"/>
  <c r="AA502" i="16"/>
  <c r="AB502" i="16" s="1"/>
  <c r="AA355" i="16"/>
  <c r="AB355" i="16" s="1"/>
  <c r="AA194" i="16"/>
  <c r="AB194" i="16" s="1"/>
  <c r="AA1056" i="16"/>
  <c r="AB1056" i="16" s="1"/>
  <c r="AA928" i="16"/>
  <c r="AB928" i="16" s="1"/>
  <c r="AA864" i="16"/>
  <c r="AB864" i="16" s="1"/>
  <c r="AA586" i="16"/>
  <c r="AB586" i="16" s="1"/>
  <c r="AA314" i="16"/>
  <c r="AB314" i="16" s="1"/>
  <c r="AA148" i="16"/>
  <c r="AB148" i="16" s="1"/>
  <c r="AA779" i="16"/>
  <c r="AB779" i="16" s="1"/>
  <c r="AA715" i="16"/>
  <c r="AB715" i="16" s="1"/>
  <c r="AA651" i="16"/>
  <c r="AB651" i="16" s="1"/>
  <c r="AA587" i="16"/>
  <c r="AB587" i="16" s="1"/>
  <c r="AA518" i="16"/>
  <c r="AB518" i="16" s="1"/>
  <c r="AA435" i="16"/>
  <c r="AB435" i="16" s="1"/>
  <c r="AA334" i="16"/>
  <c r="AB334" i="16" s="1"/>
  <c r="AA234" i="16"/>
  <c r="AB234" i="16" s="1"/>
  <c r="AA131" i="16"/>
  <c r="AB131" i="16" s="1"/>
  <c r="AA777" i="16"/>
  <c r="AB777" i="16" s="1"/>
  <c r="AA713" i="16"/>
  <c r="AB713" i="16" s="1"/>
  <c r="AA649" i="16"/>
  <c r="AB649" i="16" s="1"/>
  <c r="AA585" i="16"/>
  <c r="AB585" i="16" s="1"/>
  <c r="AA516" i="16"/>
  <c r="AB516" i="16" s="1"/>
  <c r="AA432" i="16"/>
  <c r="AB432" i="16" s="1"/>
  <c r="AA332" i="16"/>
  <c r="AB332" i="16" s="1"/>
  <c r="AA229" i="16"/>
  <c r="AB229" i="16" s="1"/>
  <c r="AA126" i="16"/>
  <c r="AB126" i="16" s="1"/>
  <c r="AA784" i="16"/>
  <c r="AB784" i="16" s="1"/>
  <c r="AA720" i="16"/>
  <c r="AB720" i="16" s="1"/>
  <c r="AA656" i="16"/>
  <c r="AB656" i="16" s="1"/>
  <c r="AA592" i="16"/>
  <c r="AB592" i="16" s="1"/>
  <c r="AA524" i="16"/>
  <c r="AB524" i="16" s="1"/>
  <c r="AA442" i="16"/>
  <c r="AB442" i="16" s="1"/>
  <c r="AA342" i="16"/>
  <c r="AB342" i="16" s="1"/>
  <c r="AA242" i="16"/>
  <c r="AB242" i="16" s="1"/>
  <c r="AA139" i="16"/>
  <c r="AB139" i="16" s="1"/>
  <c r="AA529" i="16"/>
  <c r="AB529" i="16" s="1"/>
  <c r="AA465" i="16"/>
  <c r="AB465" i="16" s="1"/>
  <c r="AA401" i="16"/>
  <c r="AB401" i="16" s="1"/>
  <c r="AA337" i="16"/>
  <c r="AB337" i="16" s="1"/>
  <c r="AA273" i="16"/>
  <c r="AB273" i="16" s="1"/>
  <c r="AA209" i="16"/>
  <c r="AB209" i="16" s="1"/>
  <c r="AA145" i="16"/>
  <c r="AB145" i="16" s="1"/>
  <c r="AA81" i="16"/>
  <c r="AB81" i="16" s="1"/>
  <c r="AA360" i="16"/>
  <c r="AB360" i="16" s="1"/>
  <c r="AA296" i="16"/>
  <c r="AB296" i="16" s="1"/>
  <c r="AA232" i="16"/>
  <c r="AB232" i="16" s="1"/>
  <c r="AA168" i="16"/>
  <c r="AB168" i="16" s="1"/>
  <c r="AA104" i="16"/>
  <c r="AB104" i="16" s="1"/>
  <c r="AA471" i="16"/>
  <c r="AB471" i="16" s="1"/>
  <c r="AA407" i="16"/>
  <c r="AB407" i="16" s="1"/>
  <c r="AA343" i="16"/>
  <c r="AB343" i="16" s="1"/>
  <c r="AA279" i="16"/>
  <c r="AB279" i="16" s="1"/>
  <c r="AA215" i="16"/>
  <c r="AB215" i="16" s="1"/>
  <c r="AA151" i="16"/>
  <c r="AB151" i="16" s="1"/>
  <c r="AA87" i="16"/>
  <c r="AB87" i="16" s="1"/>
  <c r="AO65" i="14"/>
  <c r="AO69" i="14"/>
  <c r="AO66" i="14"/>
  <c r="AO67" i="14" s="1"/>
  <c r="AO68" i="14" s="1"/>
  <c r="AP64" i="14" s="1"/>
  <c r="AA971" i="16"/>
  <c r="AB971" i="16" s="1"/>
  <c r="AA935" i="16"/>
  <c r="AB935" i="16" s="1"/>
  <c r="AA594" i="16"/>
  <c r="AB594" i="16" s="1"/>
  <c r="AA639" i="16"/>
  <c r="AB639" i="16" s="1"/>
  <c r="AA990" i="16"/>
  <c r="AB990" i="16" s="1"/>
  <c r="AA478" i="16"/>
  <c r="AB478" i="16" s="1"/>
  <c r="AA1077" i="16"/>
  <c r="AB1077" i="16" s="1"/>
  <c r="AA938" i="16"/>
  <c r="AB938" i="16" s="1"/>
  <c r="AA668" i="16"/>
  <c r="AB668" i="16" s="1"/>
  <c r="AA330" i="16"/>
  <c r="AB330" i="16" s="1"/>
  <c r="AA520" i="16"/>
  <c r="AB520" i="16" s="1"/>
  <c r="AA1011" i="16"/>
  <c r="AB1011" i="16" s="1"/>
  <c r="AA197" i="16"/>
  <c r="AB197" i="16" s="1"/>
  <c r="AA814" i="16"/>
  <c r="AB814" i="16" s="1"/>
  <c r="AA222" i="16"/>
  <c r="AB222" i="16" s="1"/>
  <c r="AA924" i="16"/>
  <c r="AB924" i="16" s="1"/>
  <c r="AA580" i="16"/>
  <c r="AB580" i="16" s="1"/>
  <c r="AA138" i="16"/>
  <c r="AB138" i="16" s="1"/>
  <c r="AA841" i="16"/>
  <c r="AB841" i="16" s="1"/>
  <c r="AA548" i="16"/>
  <c r="AB548" i="16" s="1"/>
  <c r="AA1016" i="16"/>
  <c r="AB1016" i="16" s="1"/>
  <c r="AA824" i="16"/>
  <c r="AB824" i="16" s="1"/>
  <c r="AA517" i="16"/>
  <c r="AB517" i="16" s="1"/>
  <c r="AA739" i="16"/>
  <c r="AB739" i="16" s="1"/>
  <c r="AA373" i="16"/>
  <c r="AB373" i="16" s="1"/>
  <c r="AA673" i="16"/>
  <c r="AB673" i="16" s="1"/>
  <c r="AA464" i="16"/>
  <c r="AB464" i="16" s="1"/>
  <c r="AA808" i="16"/>
  <c r="AB808" i="16" s="1"/>
  <c r="AA551" i="16"/>
  <c r="AB551" i="16" s="1"/>
  <c r="AA278" i="16"/>
  <c r="AB278" i="16" s="1"/>
  <c r="AA425" i="16"/>
  <c r="AB425" i="16" s="1"/>
  <c r="AA169" i="16"/>
  <c r="AB169" i="16" s="1"/>
  <c r="AA192" i="16"/>
  <c r="AB192" i="16" s="1"/>
  <c r="AA175" i="16"/>
  <c r="AB175" i="16" s="1"/>
  <c r="AA437" i="16"/>
  <c r="AB437" i="16" s="1"/>
  <c r="H13" i="8"/>
  <c r="D61" i="8"/>
  <c r="AA914" i="16"/>
  <c r="AB914" i="16" s="1"/>
  <c r="AA989" i="16"/>
  <c r="AB989" i="16" s="1"/>
  <c r="AA666" i="16"/>
  <c r="AB666" i="16" s="1"/>
  <c r="AA250" i="16"/>
  <c r="AB250" i="16" s="1"/>
  <c r="AA732" i="16"/>
  <c r="AB732" i="16" s="1"/>
  <c r="AA850" i="16"/>
  <c r="AB850" i="16" s="1"/>
  <c r="AA182" i="16"/>
  <c r="AB182" i="16" s="1"/>
  <c r="AA874" i="16"/>
  <c r="AB874" i="16" s="1"/>
  <c r="AM80" i="14"/>
  <c r="AA302" i="16"/>
  <c r="AB302" i="16" s="1"/>
  <c r="AA102" i="16"/>
  <c r="AB102" i="16" s="1"/>
  <c r="AA84" i="16"/>
  <c r="AB84" i="16" s="1"/>
  <c r="AA276" i="16"/>
  <c r="AB276" i="16" s="1"/>
  <c r="AA514" i="16"/>
  <c r="AB514" i="16" s="1"/>
  <c r="AA122" i="16"/>
  <c r="AB122" i="16" s="1"/>
  <c r="AA290" i="16"/>
  <c r="AB290" i="16" s="1"/>
  <c r="AA855" i="16"/>
  <c r="AB855" i="16" s="1"/>
  <c r="AA973" i="16"/>
  <c r="AB973" i="16" s="1"/>
  <c r="AA363" i="16"/>
  <c r="AB363" i="16" s="1"/>
  <c r="AA756" i="16"/>
  <c r="AB756" i="16" s="1"/>
  <c r="AA123" i="16"/>
  <c r="AB123" i="16" s="1"/>
  <c r="AA746" i="16"/>
  <c r="AB746" i="16" s="1"/>
  <c r="AA539" i="16"/>
  <c r="AB539" i="16" s="1"/>
  <c r="AA1073" i="16"/>
  <c r="AB1073" i="16" s="1"/>
  <c r="AA1009" i="16"/>
  <c r="AB1009" i="16" s="1"/>
  <c r="AA945" i="16"/>
  <c r="AB945" i="16" s="1"/>
  <c r="AA817" i="16"/>
  <c r="AB817" i="16" s="1"/>
  <c r="AA716" i="16"/>
  <c r="AB716" i="16" s="1"/>
  <c r="AA468" i="16"/>
  <c r="AB468" i="16" s="1"/>
  <c r="AA830" i="16"/>
  <c r="AB830" i="16" s="1"/>
  <c r="AA1002" i="16"/>
  <c r="AB1002" i="16" s="1"/>
  <c r="AA859" i="16"/>
  <c r="AB859" i="16" s="1"/>
  <c r="AA1045" i="16"/>
  <c r="AB1045" i="16" s="1"/>
  <c r="AA863" i="16"/>
  <c r="AB863" i="16" s="1"/>
  <c r="AA919" i="16"/>
  <c r="AB919" i="16" s="1"/>
  <c r="AA966" i="16"/>
  <c r="AB966" i="16" s="1"/>
  <c r="AA1070" i="16"/>
  <c r="AB1070" i="16" s="1"/>
  <c r="AA358" i="16"/>
  <c r="AB358" i="16" s="1"/>
  <c r="AA851" i="16"/>
  <c r="AB851" i="16" s="1"/>
  <c r="AA166" i="16"/>
  <c r="AB166" i="16" s="1"/>
  <c r="AA788" i="16"/>
  <c r="AB788" i="16" s="1"/>
  <c r="AA1051" i="16"/>
  <c r="AB1051" i="16" s="1"/>
  <c r="AA730" i="16"/>
  <c r="AB730" i="16" s="1"/>
  <c r="AA83" i="16"/>
  <c r="AB83" i="16" s="1"/>
  <c r="AA901" i="16"/>
  <c r="AB901" i="16" s="1"/>
  <c r="AA660" i="16"/>
  <c r="AB660" i="16" s="1"/>
  <c r="AA213" i="16"/>
  <c r="AB213" i="16" s="1"/>
  <c r="AA347" i="16"/>
  <c r="AB347" i="16" s="1"/>
  <c r="AA987" i="16"/>
  <c r="AB987" i="16" s="1"/>
  <c r="AA794" i="16"/>
  <c r="AB794" i="16" s="1"/>
  <c r="AA466" i="16"/>
  <c r="AB466" i="16" s="1"/>
  <c r="AA1029" i="16"/>
  <c r="AB1029" i="16" s="1"/>
  <c r="AA847" i="16"/>
  <c r="AB847" i="16" s="1"/>
  <c r="AA565" i="16"/>
  <c r="AB565" i="16" s="1"/>
  <c r="AA1066" i="16"/>
  <c r="AB1066" i="16" s="1"/>
  <c r="AA927" i="16"/>
  <c r="AB927" i="16" s="1"/>
  <c r="AA775" i="16"/>
  <c r="AB775" i="16" s="1"/>
  <c r="AA558" i="16"/>
  <c r="AB558" i="16" s="1"/>
  <c r="AA246" i="16"/>
  <c r="AB246" i="16" s="1"/>
  <c r="AA491" i="16"/>
  <c r="AB491" i="16" s="1"/>
  <c r="AA155" i="16"/>
  <c r="AB155" i="16" s="1"/>
  <c r="AA975" i="16"/>
  <c r="AB975" i="16" s="1"/>
  <c r="AA838" i="16"/>
  <c r="AB838" i="16" s="1"/>
  <c r="AA634" i="16"/>
  <c r="AB634" i="16" s="1"/>
  <c r="AA366" i="16"/>
  <c r="AB366" i="16" s="1"/>
  <c r="AA1062" i="16"/>
  <c r="AB1062" i="16" s="1"/>
  <c r="AA959" i="16"/>
  <c r="AB959" i="16" s="1"/>
  <c r="AA858" i="16"/>
  <c r="AB858" i="16" s="1"/>
  <c r="AA718" i="16"/>
  <c r="AB718" i="16" s="1"/>
  <c r="AA556" i="16"/>
  <c r="AB556" i="16" s="1"/>
  <c r="AA326" i="16"/>
  <c r="AB326" i="16" s="1"/>
  <c r="AA1071" i="16"/>
  <c r="AB1071" i="16" s="1"/>
  <c r="AA970" i="16"/>
  <c r="AB970" i="16" s="1"/>
  <c r="AA867" i="16"/>
  <c r="AB867" i="16" s="1"/>
  <c r="AA734" i="16"/>
  <c r="AB734" i="16" s="1"/>
  <c r="AA570" i="16"/>
  <c r="AB570" i="16" s="1"/>
  <c r="AA350" i="16"/>
  <c r="AB350" i="16" s="1"/>
  <c r="AA93" i="16"/>
  <c r="AB93" i="16" s="1"/>
  <c r="AA1020" i="16"/>
  <c r="AB1020" i="16" s="1"/>
  <c r="AA956" i="16"/>
  <c r="AB956" i="16" s="1"/>
  <c r="AA892" i="16"/>
  <c r="AB892" i="16" s="1"/>
  <c r="AA828" i="16"/>
  <c r="AB828" i="16" s="1"/>
  <c r="AA733" i="16"/>
  <c r="AB733" i="16" s="1"/>
  <c r="AA630" i="16"/>
  <c r="AB630" i="16" s="1"/>
  <c r="AA523" i="16"/>
  <c r="AB523" i="16" s="1"/>
  <c r="AA386" i="16"/>
  <c r="AB386" i="16" s="1"/>
  <c r="AA221" i="16"/>
  <c r="AB221" i="16" s="1"/>
  <c r="AA1065" i="16"/>
  <c r="AB1065" i="16" s="1"/>
  <c r="AA1001" i="16"/>
  <c r="AB1001" i="16" s="1"/>
  <c r="AA937" i="16"/>
  <c r="AB937" i="16" s="1"/>
  <c r="AA873" i="16"/>
  <c r="AB873" i="16" s="1"/>
  <c r="AA805" i="16"/>
  <c r="AB805" i="16" s="1"/>
  <c r="AA702" i="16"/>
  <c r="AB702" i="16" s="1"/>
  <c r="AA599" i="16"/>
  <c r="AB599" i="16" s="1"/>
  <c r="AA486" i="16"/>
  <c r="AB486" i="16" s="1"/>
  <c r="AA338" i="16"/>
  <c r="AB338" i="16" s="1"/>
  <c r="AA172" i="16"/>
  <c r="AB172" i="16" s="1"/>
  <c r="AA1048" i="16"/>
  <c r="AB1048" i="16" s="1"/>
  <c r="AA984" i="16"/>
  <c r="AB984" i="16" s="1"/>
  <c r="AA920" i="16"/>
  <c r="AB920" i="16" s="1"/>
  <c r="AA856" i="16"/>
  <c r="AB856" i="16" s="1"/>
  <c r="AA778" i="16"/>
  <c r="AB778" i="16" s="1"/>
  <c r="AA676" i="16"/>
  <c r="AB676" i="16" s="1"/>
  <c r="AA573" i="16"/>
  <c r="AB573" i="16" s="1"/>
  <c r="AA450" i="16"/>
  <c r="AB450" i="16" s="1"/>
  <c r="AA291" i="16"/>
  <c r="AB291" i="16" s="1"/>
  <c r="AA130" i="16"/>
  <c r="AB130" i="16" s="1"/>
  <c r="AA771" i="16"/>
  <c r="AB771" i="16" s="1"/>
  <c r="AA707" i="16"/>
  <c r="AB707" i="16" s="1"/>
  <c r="AA643" i="16"/>
  <c r="AB643" i="16" s="1"/>
  <c r="AA579" i="16"/>
  <c r="AB579" i="16" s="1"/>
  <c r="AA509" i="16"/>
  <c r="AB509" i="16" s="1"/>
  <c r="AA424" i="16"/>
  <c r="AB424" i="16" s="1"/>
  <c r="AA323" i="16"/>
  <c r="AB323" i="16" s="1"/>
  <c r="AA220" i="16"/>
  <c r="AB220" i="16" s="1"/>
  <c r="AA117" i="16"/>
  <c r="AB117" i="16" s="1"/>
  <c r="AA769" i="16"/>
  <c r="AB769" i="16" s="1"/>
  <c r="AA705" i="16"/>
  <c r="AB705" i="16" s="1"/>
  <c r="AA641" i="16"/>
  <c r="AB641" i="16" s="1"/>
  <c r="AA577" i="16"/>
  <c r="AB577" i="16" s="1"/>
  <c r="AA507" i="16"/>
  <c r="AB507" i="16" s="1"/>
  <c r="AA421" i="16"/>
  <c r="AB421" i="16" s="1"/>
  <c r="AA318" i="16"/>
  <c r="AB318" i="16" s="1"/>
  <c r="AA218" i="16"/>
  <c r="AB218" i="16" s="1"/>
  <c r="AA115" i="16"/>
  <c r="AB115" i="16" s="1"/>
  <c r="AA776" i="16"/>
  <c r="AB776" i="16" s="1"/>
  <c r="AA712" i="16"/>
  <c r="AB712" i="16" s="1"/>
  <c r="AA648" i="16"/>
  <c r="AB648" i="16" s="1"/>
  <c r="AA584" i="16"/>
  <c r="AB584" i="16" s="1"/>
  <c r="AA515" i="16"/>
  <c r="AB515" i="16" s="1"/>
  <c r="AA430" i="16"/>
  <c r="AB430" i="16" s="1"/>
  <c r="AA331" i="16"/>
  <c r="AB331" i="16" s="1"/>
  <c r="AA228" i="16"/>
  <c r="AB228" i="16" s="1"/>
  <c r="AA125" i="16"/>
  <c r="AB125" i="16" s="1"/>
  <c r="AA521" i="16"/>
  <c r="AB521" i="16" s="1"/>
  <c r="AA457" i="16"/>
  <c r="AB457" i="16" s="1"/>
  <c r="AA393" i="16"/>
  <c r="AB393" i="16" s="1"/>
  <c r="AA329" i="16"/>
  <c r="AB329" i="16" s="1"/>
  <c r="AA265" i="16"/>
  <c r="AB265" i="16" s="1"/>
  <c r="AA201" i="16"/>
  <c r="AB201" i="16" s="1"/>
  <c r="AA137" i="16"/>
  <c r="AB137" i="16" s="1"/>
  <c r="AA416" i="16"/>
  <c r="AB416" i="16" s="1"/>
  <c r="AA352" i="16"/>
  <c r="AB352" i="16" s="1"/>
  <c r="AA288" i="16"/>
  <c r="AB288" i="16" s="1"/>
  <c r="AA224" i="16"/>
  <c r="AB224" i="16" s="1"/>
  <c r="AA160" i="16"/>
  <c r="AB160" i="16" s="1"/>
  <c r="AA96" i="16"/>
  <c r="AB96" i="16" s="1"/>
  <c r="AA463" i="16"/>
  <c r="AB463" i="16" s="1"/>
  <c r="AA399" i="16"/>
  <c r="AB399" i="16" s="1"/>
  <c r="AA335" i="16"/>
  <c r="AB335" i="16" s="1"/>
  <c r="AA271" i="16"/>
  <c r="AB271" i="16" s="1"/>
  <c r="AA207" i="16"/>
  <c r="AB207" i="16" s="1"/>
  <c r="AA143" i="16"/>
  <c r="AB143" i="16" s="1"/>
  <c r="Y77" i="16"/>
  <c r="AN70" i="14"/>
  <c r="AA748" i="16"/>
  <c r="AB748" i="16" s="1"/>
  <c r="AA300" i="16"/>
  <c r="AB300" i="16" s="1"/>
  <c r="AA679" i="16"/>
  <c r="AB679" i="16" s="1"/>
  <c r="AA999" i="16"/>
  <c r="AB999" i="16" s="1"/>
  <c r="AA380" i="16"/>
  <c r="AB380" i="16" s="1"/>
  <c r="AA572" i="16"/>
  <c r="AB572" i="16" s="1"/>
  <c r="AA647" i="16"/>
  <c r="AB647" i="16" s="1"/>
  <c r="AA722" i="16"/>
  <c r="AB722" i="16" s="1"/>
  <c r="AA422" i="16"/>
  <c r="AB422" i="16" s="1"/>
  <c r="AA1043" i="16"/>
  <c r="AB1043" i="16" s="1"/>
  <c r="AA743" i="16"/>
  <c r="AB743" i="16" s="1"/>
  <c r="AA909" i="16"/>
  <c r="AB909" i="16" s="1"/>
  <c r="AA1021" i="16"/>
  <c r="AB1021" i="16" s="1"/>
  <c r="AA653" i="16"/>
  <c r="AB653" i="16" s="1"/>
  <c r="AA1052" i="16"/>
  <c r="AB1052" i="16" s="1"/>
  <c r="AA860" i="16"/>
  <c r="AB860" i="16" s="1"/>
  <c r="AA301" i="16"/>
  <c r="AB301" i="16" s="1"/>
  <c r="AA969" i="16"/>
  <c r="AB969" i="16" s="1"/>
  <c r="AA754" i="16"/>
  <c r="AB754" i="16" s="1"/>
  <c r="AA252" i="16"/>
  <c r="AB252" i="16" s="1"/>
  <c r="AA888" i="16"/>
  <c r="AB888" i="16" s="1"/>
  <c r="AA623" i="16"/>
  <c r="AB623" i="16" s="1"/>
  <c r="AA803" i="16"/>
  <c r="AB803" i="16" s="1"/>
  <c r="AA546" i="16"/>
  <c r="AB546" i="16" s="1"/>
  <c r="AA270" i="16"/>
  <c r="AB270" i="16" s="1"/>
  <c r="AA737" i="16"/>
  <c r="AB737" i="16" s="1"/>
  <c r="AA543" i="16"/>
  <c r="AB543" i="16" s="1"/>
  <c r="AA165" i="16"/>
  <c r="AB165" i="16" s="1"/>
  <c r="AA616" i="16"/>
  <c r="AB616" i="16" s="1"/>
  <c r="AA381" i="16"/>
  <c r="AB381" i="16" s="1"/>
  <c r="AA489" i="16"/>
  <c r="AB489" i="16" s="1"/>
  <c r="AA233" i="16"/>
  <c r="AB233" i="16" s="1"/>
  <c r="AA384" i="16"/>
  <c r="AB384" i="16" s="1"/>
  <c r="AA128" i="16"/>
  <c r="AB128" i="16" s="1"/>
  <c r="AA239" i="16"/>
  <c r="AB239" i="16" s="1"/>
  <c r="AA1003" i="16"/>
  <c r="AB1003" i="16" s="1"/>
  <c r="AA764" i="16"/>
  <c r="AB764" i="16" s="1"/>
  <c r="AA710" i="16"/>
  <c r="AB710" i="16" s="1"/>
  <c r="AA365" i="16"/>
  <c r="AB365" i="16" s="1"/>
  <c r="AA835" i="16"/>
  <c r="AB835" i="16" s="1"/>
  <c r="AA349" i="16"/>
  <c r="AB349" i="16" s="1"/>
  <c r="AA567" i="16"/>
  <c r="AB567" i="16" s="1"/>
  <c r="AA963" i="16"/>
  <c r="AB963" i="16" s="1"/>
  <c r="AA1010" i="16"/>
  <c r="AB1010" i="16" s="1"/>
  <c r="AA482" i="16"/>
  <c r="AB482" i="16" s="1"/>
  <c r="AA1022" i="16"/>
  <c r="AB1022" i="16" s="1"/>
  <c r="AA837" i="16"/>
  <c r="AB837" i="16" s="1"/>
  <c r="AA923" i="16"/>
  <c r="AB923" i="16" s="1"/>
  <c r="AA1006" i="16"/>
  <c r="AB1006" i="16" s="1"/>
  <c r="AA869" i="16"/>
  <c r="AB869" i="16" s="1"/>
  <c r="AA806" i="16"/>
  <c r="AB806" i="16" s="1"/>
  <c r="AA202" i="16"/>
  <c r="AB202" i="16" s="1"/>
  <c r="AA411" i="16"/>
  <c r="AB411" i="16" s="1"/>
  <c r="AA575" i="16"/>
  <c r="AB575" i="16" s="1"/>
  <c r="AA879" i="16"/>
  <c r="AB879" i="16" s="1"/>
  <c r="AA1028" i="16"/>
  <c r="AB1028" i="16" s="1"/>
  <c r="AA644" i="16"/>
  <c r="AB644" i="16" s="1"/>
  <c r="AA687" i="16"/>
  <c r="AB687" i="16" s="1"/>
  <c r="X77" i="16"/>
  <c r="AA310" i="16"/>
  <c r="AB310" i="16" s="1"/>
  <c r="AA1067" i="16"/>
  <c r="AB1067" i="16" s="1"/>
  <c r="AA885" i="16"/>
  <c r="AB885" i="16" s="1"/>
  <c r="AA692" i="16"/>
  <c r="AB692" i="16" s="1"/>
  <c r="AA933" i="16"/>
  <c r="AB933" i="16" s="1"/>
  <c r="AA812" i="16"/>
  <c r="AB812" i="16" s="1"/>
  <c r="AA862" i="16"/>
  <c r="AB862" i="16" s="1"/>
  <c r="AA902" i="16"/>
  <c r="AB902" i="16" s="1"/>
  <c r="AA1013" i="16"/>
  <c r="AB1013" i="16" s="1"/>
  <c r="AA94" i="16"/>
  <c r="AB94" i="16" s="1"/>
  <c r="AA813" i="16"/>
  <c r="AB813" i="16" s="1"/>
  <c r="AA1055" i="16"/>
  <c r="AB1055" i="16" s="1"/>
  <c r="AA735" i="16"/>
  <c r="AB735" i="16" s="1"/>
  <c r="AA1018" i="16"/>
  <c r="AB1018" i="16" s="1"/>
  <c r="AA670" i="16"/>
  <c r="AB670" i="16" s="1"/>
  <c r="AA1058" i="16"/>
  <c r="AB1058" i="16" s="1"/>
  <c r="AA878" i="16"/>
  <c r="AB878" i="16" s="1"/>
  <c r="AA622" i="16"/>
  <c r="AB622" i="16" s="1"/>
  <c r="AA141" i="16"/>
  <c r="AB141" i="16" s="1"/>
  <c r="AA269" i="16"/>
  <c r="AB269" i="16" s="1"/>
  <c r="AA965" i="16"/>
  <c r="AB965" i="16" s="1"/>
  <c r="AA762" i="16"/>
  <c r="AB762" i="16" s="1"/>
  <c r="AA403" i="16"/>
  <c r="AB403" i="16" s="1"/>
  <c r="AA1005" i="16"/>
  <c r="AB1005" i="16" s="1"/>
  <c r="AA823" i="16"/>
  <c r="AB823" i="16" s="1"/>
  <c r="AA512" i="16"/>
  <c r="AB512" i="16" s="1"/>
  <c r="AA1047" i="16"/>
  <c r="AB1047" i="16" s="1"/>
  <c r="AA911" i="16"/>
  <c r="AB911" i="16" s="1"/>
  <c r="AA749" i="16"/>
  <c r="AB749" i="16" s="1"/>
  <c r="AA528" i="16"/>
  <c r="AB528" i="16" s="1"/>
  <c r="AA205" i="16"/>
  <c r="AB205" i="16" s="1"/>
  <c r="AA458" i="16"/>
  <c r="AB458" i="16" s="1"/>
  <c r="AA110" i="16"/>
  <c r="AB110" i="16" s="1"/>
  <c r="AA958" i="16"/>
  <c r="AB958" i="16" s="1"/>
  <c r="AA822" i="16"/>
  <c r="AB822" i="16" s="1"/>
  <c r="AA606" i="16"/>
  <c r="AB606" i="16" s="1"/>
  <c r="AA325" i="16"/>
  <c r="AB325" i="16" s="1"/>
  <c r="AA1050" i="16"/>
  <c r="AB1050" i="16" s="1"/>
  <c r="AA947" i="16"/>
  <c r="AB947" i="16" s="1"/>
  <c r="AA845" i="16"/>
  <c r="AB845" i="16" s="1"/>
  <c r="AA698" i="16"/>
  <c r="AB698" i="16" s="1"/>
  <c r="AA530" i="16"/>
  <c r="AB530" i="16" s="1"/>
  <c r="AA299" i="16"/>
  <c r="AB299" i="16" s="1"/>
  <c r="AA1059" i="16"/>
  <c r="AB1059" i="16" s="1"/>
  <c r="AA957" i="16"/>
  <c r="AB957" i="16" s="1"/>
  <c r="AA854" i="16"/>
  <c r="AB854" i="16" s="1"/>
  <c r="AA711" i="16"/>
  <c r="AB711" i="16" s="1"/>
  <c r="AA549" i="16"/>
  <c r="AB549" i="16" s="1"/>
  <c r="AA322" i="16"/>
  <c r="AB322" i="16" s="1"/>
  <c r="AA1076" i="16"/>
  <c r="AB1076" i="16" s="1"/>
  <c r="AA1012" i="16"/>
  <c r="AB1012" i="16" s="1"/>
  <c r="AA948" i="16"/>
  <c r="AB948" i="16" s="1"/>
  <c r="AA884" i="16"/>
  <c r="AB884" i="16" s="1"/>
  <c r="AA820" i="16"/>
  <c r="AB820" i="16" s="1"/>
  <c r="AA719" i="16"/>
  <c r="AB719" i="16" s="1"/>
  <c r="AA618" i="16"/>
  <c r="AB618" i="16" s="1"/>
  <c r="AA510" i="16"/>
  <c r="AB510" i="16" s="1"/>
  <c r="AA364" i="16"/>
  <c r="AB364" i="16" s="1"/>
  <c r="AA198" i="16"/>
  <c r="AB198" i="16" s="1"/>
  <c r="AA1057" i="16"/>
  <c r="AB1057" i="16" s="1"/>
  <c r="AA993" i="16"/>
  <c r="AB993" i="16" s="1"/>
  <c r="AA929" i="16"/>
  <c r="AB929" i="16" s="1"/>
  <c r="AA865" i="16"/>
  <c r="AB865" i="16" s="1"/>
  <c r="AA791" i="16"/>
  <c r="AB791" i="16" s="1"/>
  <c r="AA690" i="16"/>
  <c r="AB690" i="16" s="1"/>
  <c r="AA588" i="16"/>
  <c r="AB588" i="16" s="1"/>
  <c r="AA469" i="16"/>
  <c r="AB469" i="16" s="1"/>
  <c r="AA315" i="16"/>
  <c r="AB315" i="16" s="1"/>
  <c r="AA149" i="16"/>
  <c r="AB149" i="16" s="1"/>
  <c r="AA1040" i="16"/>
  <c r="AB1040" i="16" s="1"/>
  <c r="AA976" i="16"/>
  <c r="AB976" i="16" s="1"/>
  <c r="AA912" i="16"/>
  <c r="AB912" i="16" s="1"/>
  <c r="AA848" i="16"/>
  <c r="AB848" i="16" s="1"/>
  <c r="AA765" i="16"/>
  <c r="AB765" i="16" s="1"/>
  <c r="AA662" i="16"/>
  <c r="AB662" i="16" s="1"/>
  <c r="AA559" i="16"/>
  <c r="AB559" i="16" s="1"/>
  <c r="AA434" i="16"/>
  <c r="AB434" i="16" s="1"/>
  <c r="AA274" i="16"/>
  <c r="AB274" i="16" s="1"/>
  <c r="AA108" i="16"/>
  <c r="AB108" i="16" s="1"/>
  <c r="AA763" i="16"/>
  <c r="AB763" i="16" s="1"/>
  <c r="AA699" i="16"/>
  <c r="AB699" i="16" s="1"/>
  <c r="AA635" i="16"/>
  <c r="AB635" i="16" s="1"/>
  <c r="AA571" i="16"/>
  <c r="AB571" i="16" s="1"/>
  <c r="AA499" i="16"/>
  <c r="AB499" i="16" s="1"/>
  <c r="AA412" i="16"/>
  <c r="AB412" i="16" s="1"/>
  <c r="AA309" i="16"/>
  <c r="AB309" i="16" s="1"/>
  <c r="AA206" i="16"/>
  <c r="AB206" i="16" s="1"/>
  <c r="AA106" i="16"/>
  <c r="AB106" i="16" s="1"/>
  <c r="AA761" i="16"/>
  <c r="AB761" i="16" s="1"/>
  <c r="AA697" i="16"/>
  <c r="AB697" i="16" s="1"/>
  <c r="AA633" i="16"/>
  <c r="AB633" i="16" s="1"/>
  <c r="AA569" i="16"/>
  <c r="AB569" i="16" s="1"/>
  <c r="AA496" i="16"/>
  <c r="AB496" i="16" s="1"/>
  <c r="AA410" i="16"/>
  <c r="AB410" i="16" s="1"/>
  <c r="AA307" i="16"/>
  <c r="AB307" i="16" s="1"/>
  <c r="AA204" i="16"/>
  <c r="AB204" i="16" s="1"/>
  <c r="AA101" i="16"/>
  <c r="AB101" i="16" s="1"/>
  <c r="AA768" i="16"/>
  <c r="AB768" i="16" s="1"/>
  <c r="AA704" i="16"/>
  <c r="AB704" i="16" s="1"/>
  <c r="AA640" i="16"/>
  <c r="AB640" i="16" s="1"/>
  <c r="AA576" i="16"/>
  <c r="AB576" i="16" s="1"/>
  <c r="AA506" i="16"/>
  <c r="AB506" i="16" s="1"/>
  <c r="AA420" i="16"/>
  <c r="AB420" i="16" s="1"/>
  <c r="AA317" i="16"/>
  <c r="AB317" i="16" s="1"/>
  <c r="AA214" i="16"/>
  <c r="AB214" i="16" s="1"/>
  <c r="AA114" i="16"/>
  <c r="AB114" i="16" s="1"/>
  <c r="AA513" i="16"/>
  <c r="AB513" i="16" s="1"/>
  <c r="AA449" i="16"/>
  <c r="AB449" i="16" s="1"/>
  <c r="AA385" i="16"/>
  <c r="AB385" i="16" s="1"/>
  <c r="AA321" i="16"/>
  <c r="AB321" i="16" s="1"/>
  <c r="AA257" i="16"/>
  <c r="AB257" i="16" s="1"/>
  <c r="AA193" i="16"/>
  <c r="AB193" i="16" s="1"/>
  <c r="AA129" i="16"/>
  <c r="AB129" i="16" s="1"/>
  <c r="AA408" i="16"/>
  <c r="AB408" i="16" s="1"/>
  <c r="AA344" i="16"/>
  <c r="AB344" i="16" s="1"/>
  <c r="AA280" i="16"/>
  <c r="AB280" i="16" s="1"/>
  <c r="AA216" i="16"/>
  <c r="AB216" i="16" s="1"/>
  <c r="AA152" i="16"/>
  <c r="AB152" i="16" s="1"/>
  <c r="AA88" i="16"/>
  <c r="AB88" i="16" s="1"/>
  <c r="AA455" i="16"/>
  <c r="AB455" i="16" s="1"/>
  <c r="AA391" i="16"/>
  <c r="AB391" i="16" s="1"/>
  <c r="AA327" i="16"/>
  <c r="AB327" i="16" s="1"/>
  <c r="AA263" i="16"/>
  <c r="AB263" i="16" s="1"/>
  <c r="AA199" i="16"/>
  <c r="AB199" i="16" s="1"/>
  <c r="AA135" i="16"/>
  <c r="AB135" i="16" s="1"/>
  <c r="AM95" i="14"/>
  <c r="AM96" i="14"/>
  <c r="AM97" i="14" s="1"/>
  <c r="AM98" i="14" s="1"/>
  <c r="AN94" i="14" s="1"/>
  <c r="AM99" i="14"/>
  <c r="AA882" i="16"/>
  <c r="AB882" i="16" s="1"/>
  <c r="AA564" i="16"/>
  <c r="AB564" i="16" s="1"/>
  <c r="AN75" i="14"/>
  <c r="AN76" i="14"/>
  <c r="AN77" i="14" s="1"/>
  <c r="AN78" i="14" s="1"/>
  <c r="AO74" i="14" s="1"/>
  <c r="AN79" i="14"/>
  <c r="AA654" i="16"/>
  <c r="AB654" i="16" s="1"/>
  <c r="AA1039" i="16"/>
  <c r="AB1039" i="16" s="1"/>
  <c r="AA438" i="16"/>
  <c r="AB438" i="16" s="1"/>
  <c r="AA219" i="16"/>
  <c r="AB219" i="16" s="1"/>
  <c r="AA470" i="16"/>
  <c r="AB470" i="16" s="1"/>
  <c r="AA891" i="16"/>
  <c r="AB891" i="16" s="1"/>
  <c r="AA686" i="16"/>
  <c r="AB686" i="16" s="1"/>
  <c r="AA540" i="16"/>
  <c r="AB540" i="16" s="1"/>
  <c r="AA974" i="16"/>
  <c r="AB974" i="16" s="1"/>
  <c r="AA308" i="16"/>
  <c r="AB308" i="16" s="1"/>
  <c r="AA146" i="16"/>
  <c r="AB146" i="16" s="1"/>
  <c r="AA405" i="16"/>
  <c r="AB405" i="16" s="1"/>
  <c r="AA1053" i="16"/>
  <c r="AB1053" i="16" s="1"/>
  <c r="AA946" i="16"/>
  <c r="AB946" i="16" s="1"/>
  <c r="AA522" i="16"/>
  <c r="AB522" i="16" s="1"/>
  <c r="AA661" i="16"/>
  <c r="AB661" i="16" s="1"/>
  <c r="AA870" i="16"/>
  <c r="AB870" i="16" s="1"/>
  <c r="AA99" i="16"/>
  <c r="AB99" i="16" s="1"/>
  <c r="AA590" i="16"/>
  <c r="AB590" i="16" s="1"/>
  <c r="AA964" i="16"/>
  <c r="AB964" i="16" s="1"/>
  <c r="AA404" i="16"/>
  <c r="AB404" i="16" s="1"/>
  <c r="AA790" i="16"/>
  <c r="AB790" i="16" s="1"/>
  <c r="AA589" i="16"/>
  <c r="AB589" i="16" s="1"/>
  <c r="AA782" i="16"/>
  <c r="AB782" i="16" s="1"/>
  <c r="AA742" i="16"/>
  <c r="AB742" i="16" s="1"/>
  <c r="AA429" i="16"/>
  <c r="AB429" i="16" s="1"/>
  <c r="AA818" i="16"/>
  <c r="AB818" i="16" s="1"/>
  <c r="AA709" i="16"/>
  <c r="AB709" i="16" s="1"/>
  <c r="AA802" i="16"/>
  <c r="AB802" i="16" s="1"/>
  <c r="AA846" i="16"/>
  <c r="AB846" i="16" s="1"/>
  <c r="AA954" i="16"/>
  <c r="AB954" i="16" s="1"/>
  <c r="AA1069" i="16"/>
  <c r="AB1069" i="16" s="1"/>
  <c r="AA750" i="16"/>
  <c r="AB750" i="16" s="1"/>
  <c r="AA1019" i="16"/>
  <c r="AB1019" i="16" s="1"/>
  <c r="AA674" i="16"/>
  <c r="AB674" i="16" s="1"/>
  <c r="AA978" i="16"/>
  <c r="AB978" i="16" s="1"/>
  <c r="AA597" i="16"/>
  <c r="AB597" i="16" s="1"/>
  <c r="AA1038" i="16"/>
  <c r="AB1038" i="16" s="1"/>
  <c r="AA853" i="16"/>
  <c r="AB853" i="16" s="1"/>
  <c r="AA578" i="16"/>
  <c r="AB578" i="16" s="1"/>
  <c r="AA82" i="16"/>
  <c r="AB82" i="16" s="1"/>
  <c r="AA210" i="16"/>
  <c r="AB210" i="16" s="1"/>
  <c r="AA939" i="16"/>
  <c r="AB939" i="16" s="1"/>
  <c r="AA725" i="16"/>
  <c r="AB725" i="16" s="1"/>
  <c r="AA340" i="16"/>
  <c r="AB340" i="16" s="1"/>
  <c r="AA983" i="16"/>
  <c r="AB983" i="16" s="1"/>
  <c r="AA789" i="16"/>
  <c r="AB789" i="16" s="1"/>
  <c r="AA461" i="16"/>
  <c r="AB461" i="16" s="1"/>
  <c r="AA1030" i="16"/>
  <c r="AB1030" i="16" s="1"/>
  <c r="AA894" i="16"/>
  <c r="AB894" i="16" s="1"/>
  <c r="AA724" i="16"/>
  <c r="AB724" i="16" s="1"/>
  <c r="AA493" i="16"/>
  <c r="AB493" i="16" s="1"/>
  <c r="AA162" i="16"/>
  <c r="AB162" i="16" s="1"/>
  <c r="AA413" i="16"/>
  <c r="AB413" i="16" s="1"/>
  <c r="AA1078" i="16"/>
  <c r="AB1078" i="16" s="1"/>
  <c r="AA941" i="16"/>
  <c r="AB941" i="16" s="1"/>
  <c r="AA798" i="16"/>
  <c r="AB798" i="16" s="1"/>
  <c r="AA581" i="16"/>
  <c r="AB581" i="16" s="1"/>
  <c r="AA277" i="16"/>
  <c r="AB277" i="16" s="1"/>
  <c r="AA1037" i="16"/>
  <c r="AB1037" i="16" s="1"/>
  <c r="AA934" i="16"/>
  <c r="AB934" i="16" s="1"/>
  <c r="AA831" i="16"/>
  <c r="AB831" i="16" s="1"/>
  <c r="AA678" i="16"/>
  <c r="AB678" i="16" s="1"/>
  <c r="AA508" i="16"/>
  <c r="AB508" i="16" s="1"/>
  <c r="AA262" i="16"/>
  <c r="AB262" i="16" s="1"/>
  <c r="AA1046" i="16"/>
  <c r="AB1046" i="16" s="1"/>
  <c r="AA943" i="16"/>
  <c r="AB943" i="16" s="1"/>
  <c r="AA842" i="16"/>
  <c r="AB842" i="16" s="1"/>
  <c r="AA693" i="16"/>
  <c r="AB693" i="16" s="1"/>
  <c r="AA526" i="16"/>
  <c r="AB526" i="16" s="1"/>
  <c r="AA286" i="16"/>
  <c r="AB286" i="16" s="1"/>
  <c r="AA1068" i="16"/>
  <c r="AB1068" i="16" s="1"/>
  <c r="AA1004" i="16"/>
  <c r="AB1004" i="16" s="1"/>
  <c r="AA940" i="16"/>
  <c r="AB940" i="16" s="1"/>
  <c r="AA876" i="16"/>
  <c r="AB876" i="16" s="1"/>
  <c r="AA810" i="16"/>
  <c r="AB810" i="16" s="1"/>
  <c r="AA708" i="16"/>
  <c r="AB708" i="16" s="1"/>
  <c r="AA605" i="16"/>
  <c r="AB605" i="16" s="1"/>
  <c r="AA492" i="16"/>
  <c r="AB492" i="16" s="1"/>
  <c r="AA341" i="16"/>
  <c r="AB341" i="16" s="1"/>
  <c r="AA180" i="16"/>
  <c r="AB180" i="16" s="1"/>
  <c r="AA1049" i="16"/>
  <c r="AB1049" i="16" s="1"/>
  <c r="AA985" i="16"/>
  <c r="AB985" i="16" s="1"/>
  <c r="AA921" i="16"/>
  <c r="AB921" i="16" s="1"/>
  <c r="AA857" i="16"/>
  <c r="AB857" i="16" s="1"/>
  <c r="AA780" i="16"/>
  <c r="AB780" i="16" s="1"/>
  <c r="AA677" i="16"/>
  <c r="AB677" i="16" s="1"/>
  <c r="AA574" i="16"/>
  <c r="AB574" i="16" s="1"/>
  <c r="AA451" i="16"/>
  <c r="AB451" i="16" s="1"/>
  <c r="AA294" i="16"/>
  <c r="AB294" i="16" s="1"/>
  <c r="AA132" i="16"/>
  <c r="AB132" i="16" s="1"/>
  <c r="AA1032" i="16"/>
  <c r="AB1032" i="16" s="1"/>
  <c r="AA968" i="16"/>
  <c r="AB968" i="16" s="1"/>
  <c r="AA904" i="16"/>
  <c r="AB904" i="16" s="1"/>
  <c r="AA840" i="16"/>
  <c r="AB840" i="16" s="1"/>
  <c r="AA751" i="16"/>
  <c r="AB751" i="16" s="1"/>
  <c r="AA650" i="16"/>
  <c r="AB650" i="16" s="1"/>
  <c r="AA547" i="16"/>
  <c r="AB547" i="16" s="1"/>
  <c r="AA414" i="16"/>
  <c r="AB414" i="16" s="1"/>
  <c r="AA251" i="16"/>
  <c r="AB251" i="16" s="1"/>
  <c r="AA85" i="16"/>
  <c r="AB85" i="16" s="1"/>
  <c r="AA755" i="16"/>
  <c r="AB755" i="16" s="1"/>
  <c r="AA691" i="16"/>
  <c r="AB691" i="16" s="1"/>
  <c r="AA627" i="16"/>
  <c r="AB627" i="16" s="1"/>
  <c r="AA563" i="16"/>
  <c r="AB563" i="16" s="1"/>
  <c r="AA488" i="16"/>
  <c r="AB488" i="16" s="1"/>
  <c r="AA398" i="16"/>
  <c r="AB398" i="16" s="1"/>
  <c r="AA298" i="16"/>
  <c r="AB298" i="16" s="1"/>
  <c r="AA195" i="16"/>
  <c r="AB195" i="16" s="1"/>
  <c r="AA92" i="16"/>
  <c r="AB92" i="16" s="1"/>
  <c r="AA753" i="16"/>
  <c r="AB753" i="16" s="1"/>
  <c r="AA689" i="16"/>
  <c r="AB689" i="16" s="1"/>
  <c r="AA625" i="16"/>
  <c r="AB625" i="16" s="1"/>
  <c r="AA561" i="16"/>
  <c r="AB561" i="16" s="1"/>
  <c r="AA485" i="16"/>
  <c r="AB485" i="16" s="1"/>
  <c r="AA396" i="16"/>
  <c r="AB396" i="16" s="1"/>
  <c r="AA293" i="16"/>
  <c r="AB293" i="16" s="1"/>
  <c r="AA190" i="16"/>
  <c r="AB190" i="16" s="1"/>
  <c r="AA90" i="16"/>
  <c r="AB90" i="16" s="1"/>
  <c r="AA760" i="16"/>
  <c r="AB760" i="16" s="1"/>
  <c r="AA696" i="16"/>
  <c r="AB696" i="16" s="1"/>
  <c r="AA632" i="16"/>
  <c r="AB632" i="16" s="1"/>
  <c r="AA568" i="16"/>
  <c r="AB568" i="16" s="1"/>
  <c r="AA494" i="16"/>
  <c r="AB494" i="16" s="1"/>
  <c r="AA406" i="16"/>
  <c r="AB406" i="16" s="1"/>
  <c r="AA306" i="16"/>
  <c r="AB306" i="16" s="1"/>
  <c r="AA203" i="16"/>
  <c r="AB203" i="16" s="1"/>
  <c r="AA100" i="16"/>
  <c r="AB100" i="16" s="1"/>
  <c r="AA505" i="16"/>
  <c r="AB505" i="16" s="1"/>
  <c r="AA441" i="16"/>
  <c r="AB441" i="16" s="1"/>
  <c r="AA377" i="16"/>
  <c r="AB377" i="16" s="1"/>
  <c r="AA313" i="16"/>
  <c r="AB313" i="16" s="1"/>
  <c r="AA249" i="16"/>
  <c r="AB249" i="16" s="1"/>
  <c r="AA185" i="16"/>
  <c r="AB185" i="16" s="1"/>
  <c r="AA121" i="16"/>
  <c r="AB121" i="16" s="1"/>
  <c r="AA400" i="16"/>
  <c r="AB400" i="16" s="1"/>
  <c r="AA336" i="16"/>
  <c r="AB336" i="16" s="1"/>
  <c r="AA272" i="16"/>
  <c r="AB272" i="16" s="1"/>
  <c r="AA208" i="16"/>
  <c r="AB208" i="16" s="1"/>
  <c r="AA144" i="16"/>
  <c r="AB144" i="16" s="1"/>
  <c r="AA447" i="16"/>
  <c r="AB447" i="16" s="1"/>
  <c r="AA383" i="16"/>
  <c r="AB383" i="16" s="1"/>
  <c r="AA319" i="16"/>
  <c r="AB319" i="16" s="1"/>
  <c r="AA255" i="16"/>
  <c r="AB255" i="16" s="1"/>
  <c r="AA191" i="16"/>
  <c r="AB191" i="16" s="1"/>
  <c r="AA127" i="16"/>
  <c r="AB127" i="16" s="1"/>
  <c r="AL106" i="14"/>
  <c r="AL107" i="14" s="1"/>
  <c r="AL108" i="14" s="1"/>
  <c r="AM104" i="14" s="1"/>
  <c r="AL109" i="14"/>
  <c r="AL105" i="14"/>
  <c r="AA994" i="16"/>
  <c r="AB994" i="16" s="1"/>
  <c r="AA444" i="16"/>
  <c r="AB444" i="16" s="1"/>
  <c r="AA839" i="16"/>
  <c r="AB839" i="16" s="1"/>
  <c r="AA903" i="16"/>
  <c r="AB903" i="16" s="1"/>
  <c r="AA807" i="16"/>
  <c r="AB807" i="16" s="1"/>
  <c r="AA898" i="16"/>
  <c r="AB898" i="16" s="1"/>
  <c r="AA186" i="16"/>
  <c r="AB186" i="16" s="1"/>
  <c r="AA861" i="16"/>
  <c r="AB861" i="16" s="1"/>
  <c r="AA607" i="16"/>
  <c r="AB607" i="16" s="1"/>
  <c r="AA907" i="16"/>
  <c r="AB907" i="16" s="1"/>
  <c r="AA196" i="16"/>
  <c r="AB196" i="16" s="1"/>
  <c r="AA454" i="16"/>
  <c r="AB454" i="16" s="1"/>
  <c r="AA918" i="16"/>
  <c r="AB918" i="16" s="1"/>
  <c r="AA472" i="16"/>
  <c r="AB472" i="16" s="1"/>
  <c r="AA988" i="16"/>
  <c r="AB988" i="16" s="1"/>
  <c r="AA459" i="16"/>
  <c r="AB459" i="16" s="1"/>
  <c r="AA1033" i="16"/>
  <c r="AB1033" i="16" s="1"/>
  <c r="AA905" i="16"/>
  <c r="AB905" i="16" s="1"/>
  <c r="AA652" i="16"/>
  <c r="AB652" i="16" s="1"/>
  <c r="AA952" i="16"/>
  <c r="AB952" i="16" s="1"/>
  <c r="AA726" i="16"/>
  <c r="AB726" i="16" s="1"/>
  <c r="AA374" i="16"/>
  <c r="AB374" i="16" s="1"/>
  <c r="AA675" i="16"/>
  <c r="AB675" i="16" s="1"/>
  <c r="AA467" i="16"/>
  <c r="AB467" i="16" s="1"/>
  <c r="AA801" i="16"/>
  <c r="AB801" i="16" s="1"/>
  <c r="AA609" i="16"/>
  <c r="AB609" i="16" s="1"/>
  <c r="AA268" i="16"/>
  <c r="AB268" i="16" s="1"/>
  <c r="AA680" i="16"/>
  <c r="AB680" i="16" s="1"/>
  <c r="AA474" i="16"/>
  <c r="AB474" i="16" s="1"/>
  <c r="AA553" i="16"/>
  <c r="AB553" i="16" s="1"/>
  <c r="AA297" i="16"/>
  <c r="AB297" i="16" s="1"/>
  <c r="AA105" i="16"/>
  <c r="AB105" i="16" s="1"/>
  <c r="AA256" i="16"/>
  <c r="AB256" i="16" s="1"/>
  <c r="AA111" i="16"/>
  <c r="AB111" i="16" s="1"/>
  <c r="AA951" i="16"/>
  <c r="AB951" i="16" s="1"/>
  <c r="AA955" i="16"/>
  <c r="AB955" i="16" s="1"/>
  <c r="AA645" i="16"/>
  <c r="AB645" i="16" s="1"/>
  <c r="AA174" i="16"/>
  <c r="AB174" i="16" s="1"/>
  <c r="AA875" i="16"/>
  <c r="AB875" i="16" s="1"/>
  <c r="AA949" i="16"/>
  <c r="AB949" i="16" s="1"/>
  <c r="AA1031" i="16"/>
  <c r="AB1031" i="16" s="1"/>
  <c r="AA646" i="16"/>
  <c r="AB646" i="16" s="1"/>
  <c r="AA448" i="16"/>
  <c r="AB448" i="16" s="1"/>
  <c r="AA887" i="16"/>
  <c r="AB887" i="16" s="1"/>
  <c r="AA930" i="16"/>
  <c r="AB930" i="16" s="1"/>
  <c r="AA886" i="16"/>
  <c r="AB886" i="16" s="1"/>
  <c r="AA786" i="16"/>
  <c r="AB786" i="16" s="1"/>
  <c r="AA700" i="16"/>
  <c r="AB700" i="16" s="1"/>
  <c r="AA827" i="16"/>
  <c r="AB827" i="16" s="1"/>
  <c r="AA604" i="16"/>
  <c r="AB604" i="16" s="1"/>
  <c r="AA583" i="16"/>
  <c r="AB583" i="16" s="1"/>
  <c r="AA991" i="16"/>
  <c r="AB991" i="16" s="1"/>
  <c r="AA1075" i="16"/>
  <c r="AB1075" i="16" s="1"/>
  <c r="AA738" i="16"/>
  <c r="AB738" i="16" s="1"/>
  <c r="AA982" i="16"/>
  <c r="AB982" i="16" s="1"/>
  <c r="AA388" i="16"/>
  <c r="AB388" i="16" s="1"/>
  <c r="AA836" i="16"/>
  <c r="AB836" i="16" s="1"/>
  <c r="AA238" i="16"/>
  <c r="AB238" i="16" s="1"/>
  <c r="AA992" i="16"/>
  <c r="AB992" i="16" s="1"/>
  <c r="AA173" i="16"/>
  <c r="AB173" i="16" s="1"/>
  <c r="AA1026" i="16"/>
  <c r="AB1026" i="16" s="1"/>
  <c r="AA498" i="16"/>
  <c r="AB498" i="16" s="1"/>
  <c r="AA1063" i="16"/>
  <c r="AB1063" i="16" s="1"/>
  <c r="AA629" i="16"/>
  <c r="AB629" i="16" s="1"/>
  <c r="AA628" i="16"/>
  <c r="AB628" i="16" s="1"/>
  <c r="AA706" i="16"/>
  <c r="AB706" i="16" s="1"/>
  <c r="AA773" i="16"/>
  <c r="AB773" i="16" s="1"/>
  <c r="AA899" i="16"/>
  <c r="AB899" i="16" s="1"/>
  <c r="AA1035" i="16"/>
  <c r="AB1035" i="16" s="1"/>
  <c r="AA703" i="16"/>
  <c r="AB703" i="16" s="1"/>
  <c r="AA981" i="16"/>
  <c r="AB981" i="16" s="1"/>
  <c r="AA602" i="16"/>
  <c r="AB602" i="16" s="1"/>
  <c r="AA942" i="16"/>
  <c r="AB942" i="16" s="1"/>
  <c r="AA504" i="16"/>
  <c r="AB504" i="16" s="1"/>
  <c r="AA1015" i="16"/>
  <c r="AB1015" i="16" s="1"/>
  <c r="AA834" i="16"/>
  <c r="AB834" i="16" s="1"/>
  <c r="AA538" i="16"/>
  <c r="AB538" i="16" s="1"/>
  <c r="AA621" i="16"/>
  <c r="AB621" i="16" s="1"/>
  <c r="AA134" i="16"/>
  <c r="AB134" i="16" s="1"/>
  <c r="AA917" i="16"/>
  <c r="AB917" i="16" s="1"/>
  <c r="AA685" i="16"/>
  <c r="AB685" i="16" s="1"/>
  <c r="AA266" i="16"/>
  <c r="AB266" i="16" s="1"/>
  <c r="AA962" i="16"/>
  <c r="AB962" i="16" s="1"/>
  <c r="AA757" i="16"/>
  <c r="AB757" i="16" s="1"/>
  <c r="AA402" i="16"/>
  <c r="AB402" i="16" s="1"/>
  <c r="AA1014" i="16"/>
  <c r="AB1014" i="16" s="1"/>
  <c r="AA877" i="16"/>
  <c r="AB877" i="16" s="1"/>
  <c r="AA695" i="16"/>
  <c r="AB695" i="16" s="1"/>
  <c r="AA460" i="16"/>
  <c r="AB460" i="16" s="1"/>
  <c r="AA116" i="16"/>
  <c r="AB116" i="16" s="1"/>
  <c r="AA372" i="16"/>
  <c r="AB372" i="16" s="1"/>
  <c r="AA1061" i="16"/>
  <c r="AB1061" i="16" s="1"/>
  <c r="AA925" i="16"/>
  <c r="AB925" i="16" s="1"/>
  <c r="AA770" i="16"/>
  <c r="AB770" i="16" s="1"/>
  <c r="AA550" i="16"/>
  <c r="AB550" i="16" s="1"/>
  <c r="AA237" i="16"/>
  <c r="AB237" i="16" s="1"/>
  <c r="AA1023" i="16"/>
  <c r="AB1023" i="16" s="1"/>
  <c r="AA922" i="16"/>
  <c r="AB922" i="16" s="1"/>
  <c r="AA819" i="16"/>
  <c r="AB819" i="16" s="1"/>
  <c r="AA658" i="16"/>
  <c r="AB658" i="16" s="1"/>
  <c r="AA480" i="16"/>
  <c r="AB480" i="16" s="1"/>
  <c r="AA227" i="16"/>
  <c r="AB227" i="16" s="1"/>
  <c r="AA1034" i="16"/>
  <c r="AB1034" i="16" s="1"/>
  <c r="AA931" i="16"/>
  <c r="AB931" i="16" s="1"/>
  <c r="AA829" i="16"/>
  <c r="AB829" i="16" s="1"/>
  <c r="AA671" i="16"/>
  <c r="AB671" i="16" s="1"/>
  <c r="AA500" i="16"/>
  <c r="AB500" i="16" s="1"/>
  <c r="AA258" i="16"/>
  <c r="AB258" i="16" s="1"/>
  <c r="AA1060" i="16"/>
  <c r="AB1060" i="16" s="1"/>
  <c r="AA996" i="16"/>
  <c r="AB996" i="16" s="1"/>
  <c r="AA932" i="16"/>
  <c r="AB932" i="16" s="1"/>
  <c r="AA868" i="16"/>
  <c r="AB868" i="16" s="1"/>
  <c r="AA797" i="16"/>
  <c r="AB797" i="16" s="1"/>
  <c r="AA694" i="16"/>
  <c r="AB694" i="16" s="1"/>
  <c r="AA591" i="16"/>
  <c r="AB591" i="16" s="1"/>
  <c r="AA476" i="16"/>
  <c r="AB476" i="16" s="1"/>
  <c r="AA324" i="16"/>
  <c r="AB324" i="16" s="1"/>
  <c r="AA158" i="16"/>
  <c r="AB158" i="16" s="1"/>
  <c r="AA1041" i="16"/>
  <c r="AB1041" i="16" s="1"/>
  <c r="AA977" i="16"/>
  <c r="AB977" i="16" s="1"/>
  <c r="AA913" i="16"/>
  <c r="AB913" i="16" s="1"/>
  <c r="AA849" i="16"/>
  <c r="AB849" i="16" s="1"/>
  <c r="AA766" i="16"/>
  <c r="AB766" i="16" s="1"/>
  <c r="AA663" i="16"/>
  <c r="AB663" i="16" s="1"/>
  <c r="AA562" i="16"/>
  <c r="AB562" i="16" s="1"/>
  <c r="AA436" i="16"/>
  <c r="AB436" i="16" s="1"/>
  <c r="AA275" i="16"/>
  <c r="AB275" i="16" s="1"/>
  <c r="AA109" i="16"/>
  <c r="AB109" i="16" s="1"/>
  <c r="AA1024" i="16"/>
  <c r="AB1024" i="16" s="1"/>
  <c r="AA960" i="16"/>
  <c r="AB960" i="16" s="1"/>
  <c r="AA896" i="16"/>
  <c r="AB896" i="16" s="1"/>
  <c r="AA832" i="16"/>
  <c r="AB832" i="16" s="1"/>
  <c r="AA740" i="16"/>
  <c r="AB740" i="16" s="1"/>
  <c r="AA637" i="16"/>
  <c r="AB637" i="16" s="1"/>
  <c r="AA531" i="16"/>
  <c r="AB531" i="16" s="1"/>
  <c r="AA394" i="16"/>
  <c r="AB394" i="16" s="1"/>
  <c r="AA230" i="16"/>
  <c r="AB230" i="16" s="1"/>
  <c r="AA811" i="16"/>
  <c r="AB811" i="16" s="1"/>
  <c r="AA747" i="16"/>
  <c r="AB747" i="16" s="1"/>
  <c r="AA683" i="16"/>
  <c r="AB683" i="16" s="1"/>
  <c r="AA619" i="16"/>
  <c r="AB619" i="16" s="1"/>
  <c r="AA555" i="16"/>
  <c r="AB555" i="16" s="1"/>
  <c r="AA477" i="16"/>
  <c r="AB477" i="16" s="1"/>
  <c r="AA387" i="16"/>
  <c r="AB387" i="16" s="1"/>
  <c r="AA284" i="16"/>
  <c r="AB284" i="16" s="1"/>
  <c r="AA181" i="16"/>
  <c r="AB181" i="16" s="1"/>
  <c r="AA809" i="16"/>
  <c r="AB809" i="16" s="1"/>
  <c r="AA745" i="16"/>
  <c r="AB745" i="16" s="1"/>
  <c r="AA681" i="16"/>
  <c r="AB681" i="16" s="1"/>
  <c r="AA617" i="16"/>
  <c r="AB617" i="16" s="1"/>
  <c r="AA552" i="16"/>
  <c r="AB552" i="16" s="1"/>
  <c r="AA475" i="16"/>
  <c r="AB475" i="16" s="1"/>
  <c r="AA382" i="16"/>
  <c r="AB382" i="16" s="1"/>
  <c r="AA282" i="16"/>
  <c r="AB282" i="16" s="1"/>
  <c r="AA179" i="16"/>
  <c r="AB179" i="16" s="1"/>
  <c r="AA816" i="16"/>
  <c r="AB816" i="16" s="1"/>
  <c r="AA752" i="16"/>
  <c r="AB752" i="16" s="1"/>
  <c r="AA688" i="16"/>
  <c r="AB688" i="16" s="1"/>
  <c r="AA624" i="16"/>
  <c r="AB624" i="16" s="1"/>
  <c r="AA560" i="16"/>
  <c r="AB560" i="16" s="1"/>
  <c r="AA484" i="16"/>
  <c r="AB484" i="16" s="1"/>
  <c r="AA395" i="16"/>
  <c r="AB395" i="16" s="1"/>
  <c r="AA292" i="16"/>
  <c r="AB292" i="16" s="1"/>
  <c r="AA189" i="16"/>
  <c r="AB189" i="16" s="1"/>
  <c r="AA86" i="16"/>
  <c r="AB86" i="16" s="1"/>
  <c r="AA497" i="16"/>
  <c r="AB497" i="16" s="1"/>
  <c r="AA433" i="16"/>
  <c r="AB433" i="16" s="1"/>
  <c r="AA369" i="16"/>
  <c r="AB369" i="16" s="1"/>
  <c r="AA305" i="16"/>
  <c r="AB305" i="16" s="1"/>
  <c r="AA241" i="16"/>
  <c r="AB241" i="16" s="1"/>
  <c r="AA177" i="16"/>
  <c r="AB177" i="16" s="1"/>
  <c r="AA113" i="16"/>
  <c r="AB113" i="16" s="1"/>
  <c r="AA392" i="16"/>
  <c r="AB392" i="16" s="1"/>
  <c r="AA328" i="16"/>
  <c r="AB328" i="16" s="1"/>
  <c r="AA264" i="16"/>
  <c r="AB264" i="16" s="1"/>
  <c r="AA200" i="16"/>
  <c r="AB200" i="16" s="1"/>
  <c r="AA136" i="16"/>
  <c r="AB136" i="16" s="1"/>
  <c r="AA503" i="16"/>
  <c r="AB503" i="16" s="1"/>
  <c r="AA439" i="16"/>
  <c r="AB439" i="16" s="1"/>
  <c r="AA375" i="16"/>
  <c r="AB375" i="16" s="1"/>
  <c r="AA311" i="16"/>
  <c r="AB311" i="16" s="1"/>
  <c r="AA247" i="16"/>
  <c r="AB247" i="16" s="1"/>
  <c r="AA183" i="16"/>
  <c r="AB183" i="16" s="1"/>
  <c r="AA119" i="16"/>
  <c r="AB119" i="16" s="1"/>
  <c r="AN85" i="14"/>
  <c r="AN86" i="14"/>
  <c r="AN87" i="14" s="1"/>
  <c r="AN88" i="14" s="1"/>
  <c r="AO84" i="14" s="1"/>
  <c r="AN89" i="14"/>
  <c r="U27" i="14"/>
  <c r="U29" i="14" s="1"/>
  <c r="M49" i="14" s="1"/>
  <c r="M27" i="14"/>
  <c r="M29" i="14" s="1"/>
  <c r="E49" i="14" s="1"/>
  <c r="L27" i="14"/>
  <c r="L29" i="14" s="1"/>
  <c r="D49" i="14" s="1"/>
  <c r="AN60" i="14"/>
  <c r="U37" i="14"/>
  <c r="U38" i="14" s="1"/>
  <c r="P37" i="14"/>
  <c r="P38" i="14" s="1"/>
  <c r="AO55" i="14"/>
  <c r="AO56" i="14"/>
  <c r="AO57" i="14" s="1"/>
  <c r="AO58" i="14" s="1"/>
  <c r="AP54" i="14" s="1"/>
  <c r="AO59" i="14"/>
  <c r="O27" i="14"/>
  <c r="O29" i="14" s="1"/>
  <c r="G49" i="14" s="1"/>
  <c r="R27" i="14"/>
  <c r="Q27" i="14"/>
  <c r="N27" i="14"/>
  <c r="N29" i="14" s="1"/>
  <c r="F49" i="14" s="1"/>
  <c r="P27" i="14"/>
  <c r="P29" i="14" s="1"/>
  <c r="H49" i="14" s="1"/>
  <c r="T27" i="14"/>
  <c r="K27" i="14"/>
  <c r="K29" i="14" s="1"/>
  <c r="C49" i="14" s="1"/>
  <c r="S27" i="14"/>
  <c r="AB79" i="16" l="1"/>
  <c r="AB80" i="16"/>
  <c r="AL110" i="14"/>
  <c r="AN90" i="14"/>
  <c r="AN80" i="14"/>
  <c r="AM100" i="14"/>
  <c r="Z77" i="16"/>
  <c r="AO85" i="14"/>
  <c r="AO86" i="14"/>
  <c r="AO87" i="14" s="1"/>
  <c r="AO88" i="14" s="1"/>
  <c r="AP84" i="14" s="1"/>
  <c r="AO89" i="14"/>
  <c r="J67" i="8"/>
  <c r="K67" i="8"/>
  <c r="M67" i="8"/>
  <c r="L67" i="8"/>
  <c r="D67" i="8"/>
  <c r="N67" i="8"/>
  <c r="G67" i="8"/>
  <c r="F67" i="8"/>
  <c r="H67" i="8"/>
  <c r="I67" i="8"/>
  <c r="E67" i="8"/>
  <c r="AP69" i="14"/>
  <c r="AP65" i="14"/>
  <c r="AP66" i="14"/>
  <c r="AP67" i="14" s="1"/>
  <c r="AP68" i="14" s="1"/>
  <c r="AQ64" i="14" s="1"/>
  <c r="G27" i="8"/>
  <c r="H16" i="8"/>
  <c r="AO70" i="14"/>
  <c r="AN96" i="14"/>
  <c r="AN97" i="14" s="1"/>
  <c r="AN98" i="14" s="1"/>
  <c r="AO94" i="14" s="1"/>
  <c r="AN95" i="14"/>
  <c r="AN99" i="14"/>
  <c r="AM106" i="14"/>
  <c r="AM107" i="14" s="1"/>
  <c r="AM108" i="14" s="1"/>
  <c r="AN104" i="14" s="1"/>
  <c r="AM109" i="14"/>
  <c r="AM105" i="14"/>
  <c r="AO76" i="14"/>
  <c r="AO77" i="14" s="1"/>
  <c r="AO78" i="14" s="1"/>
  <c r="AP74" i="14" s="1"/>
  <c r="AO75" i="14"/>
  <c r="AO79" i="14"/>
  <c r="T29" i="14"/>
  <c r="L49" i="14" s="1"/>
  <c r="Q29" i="14"/>
  <c r="I49" i="14" s="1"/>
  <c r="R29" i="14"/>
  <c r="J49" i="14" s="1"/>
  <c r="S29" i="14"/>
  <c r="K49" i="14" s="1"/>
  <c r="AO60" i="14"/>
  <c r="AP56" i="14"/>
  <c r="AP57" i="14" s="1"/>
  <c r="AP58" i="14" s="1"/>
  <c r="AQ54" i="14" s="1"/>
  <c r="AP55" i="14"/>
  <c r="AP59" i="14"/>
  <c r="P39" i="14"/>
  <c r="K41" i="14"/>
  <c r="P41" i="14"/>
  <c r="H50" i="14" s="1"/>
  <c r="H4" i="13" s="1"/>
  <c r="M41" i="14"/>
  <c r="E50" i="14" s="1"/>
  <c r="E4" i="13" s="1"/>
  <c r="N41" i="14"/>
  <c r="F50" i="14" s="1"/>
  <c r="F4" i="13" s="1"/>
  <c r="L41" i="14"/>
  <c r="D50" i="14" s="1"/>
  <c r="D4" i="13" s="1"/>
  <c r="O41" i="14"/>
  <c r="G50" i="14" s="1"/>
  <c r="G4" i="13" s="1"/>
  <c r="S41" i="14"/>
  <c r="K50" i="14" s="1"/>
  <c r="Q41" i="14"/>
  <c r="I50" i="14" s="1"/>
  <c r="U41" i="14"/>
  <c r="M50" i="14" s="1"/>
  <c r="T41" i="14"/>
  <c r="L50" i="14" s="1"/>
  <c r="U39" i="14"/>
  <c r="R41" i="14"/>
  <c r="J50" i="14" s="1"/>
  <c r="J4" i="13" s="1"/>
  <c r="C76" i="14" l="1" a="1"/>
  <c r="C76" i="14" s="1"/>
  <c r="AH97" i="16"/>
  <c r="AH94" i="16"/>
  <c r="AH92" i="16"/>
  <c r="AH96" i="16"/>
  <c r="AH93" i="16"/>
  <c r="AH95" i="16"/>
  <c r="AM110" i="14"/>
  <c r="AO90" i="14"/>
  <c r="AO80" i="14"/>
  <c r="M4" i="13"/>
  <c r="I4" i="13"/>
  <c r="F40" i="8"/>
  <c r="G30" i="8"/>
  <c r="AP86" i="14"/>
  <c r="AP87" i="14" s="1"/>
  <c r="AP88" i="14" s="1"/>
  <c r="AQ84" i="14" s="1"/>
  <c r="AP85" i="14"/>
  <c r="AP89" i="14"/>
  <c r="AN105" i="14"/>
  <c r="AN106" i="14"/>
  <c r="AN107" i="14" s="1"/>
  <c r="AN108" i="14" s="1"/>
  <c r="AO104" i="14" s="1"/>
  <c r="AN109" i="14"/>
  <c r="AO95" i="14"/>
  <c r="AO96" i="14"/>
  <c r="AO97" i="14" s="1"/>
  <c r="AO98" i="14" s="1"/>
  <c r="AP94" i="14" s="1"/>
  <c r="AO99" i="14"/>
  <c r="L4" i="13"/>
  <c r="AP79" i="14"/>
  <c r="AP75" i="14"/>
  <c r="AP76" i="14"/>
  <c r="AP77" i="14" s="1"/>
  <c r="AP78" i="14" s="1"/>
  <c r="AQ74" i="14" s="1"/>
  <c r="K4" i="13"/>
  <c r="AQ66" i="14"/>
  <c r="AQ67" i="14" s="1"/>
  <c r="AQ68" i="14" s="1"/>
  <c r="AR64" i="14" s="1"/>
  <c r="AQ65" i="14"/>
  <c r="AQ69" i="14"/>
  <c r="AN100" i="14"/>
  <c r="AP70" i="14"/>
  <c r="AP60" i="14"/>
  <c r="K40" i="14"/>
  <c r="C50" i="14" s="1"/>
  <c r="AQ59" i="14"/>
  <c r="AQ55" i="14"/>
  <c r="AQ56" i="14"/>
  <c r="AQ57" i="14" s="1"/>
  <c r="AQ58" i="14" s="1"/>
  <c r="AR54" i="14" s="1"/>
  <c r="C4" i="13" l="1"/>
  <c r="AH82" i="16"/>
  <c r="AQ70" i="14"/>
  <c r="AO100" i="14"/>
  <c r="AN110" i="14"/>
  <c r="AP90" i="14"/>
  <c r="AP95" i="14"/>
  <c r="AP96" i="14"/>
  <c r="AP97" i="14" s="1"/>
  <c r="AP98" i="14" s="1"/>
  <c r="AQ94" i="14" s="1"/>
  <c r="AP99" i="14"/>
  <c r="AR65" i="14"/>
  <c r="AR66" i="14"/>
  <c r="AR67" i="14" s="1"/>
  <c r="AR68" i="14" s="1"/>
  <c r="AS64" i="14" s="1"/>
  <c r="AR69" i="14"/>
  <c r="AQ79" i="14"/>
  <c r="AQ76" i="14"/>
  <c r="AQ77" i="14" s="1"/>
  <c r="AQ78" i="14" s="1"/>
  <c r="AR74" i="14" s="1"/>
  <c r="AQ75" i="14"/>
  <c r="AQ86" i="14"/>
  <c r="AQ87" i="14" s="1"/>
  <c r="AQ88" i="14" s="1"/>
  <c r="AR84" i="14" s="1"/>
  <c r="AQ89" i="14"/>
  <c r="AQ85" i="14"/>
  <c r="AP80" i="14"/>
  <c r="E53" i="8"/>
  <c r="F43" i="8"/>
  <c r="AO106" i="14"/>
  <c r="AO107" i="14" s="1"/>
  <c r="AO108" i="14" s="1"/>
  <c r="AP104" i="14" s="1"/>
  <c r="AO109" i="14"/>
  <c r="AO105" i="14"/>
  <c r="AR59" i="14"/>
  <c r="AR55" i="14"/>
  <c r="AR56" i="14"/>
  <c r="AR57" i="14" s="1"/>
  <c r="AR58" i="14" s="1"/>
  <c r="AS54" i="14" s="1"/>
  <c r="AQ60" i="14"/>
  <c r="AR70" i="14" l="1"/>
  <c r="AO110" i="14"/>
  <c r="AQ90" i="14"/>
  <c r="AP100" i="14"/>
  <c r="AQ80" i="14"/>
  <c r="D66" i="8"/>
  <c r="E56" i="8"/>
  <c r="AS66" i="14"/>
  <c r="AS67" i="14" s="1"/>
  <c r="AS68" i="14" s="1"/>
  <c r="AT64" i="14" s="1"/>
  <c r="AS65" i="14"/>
  <c r="AS69" i="14"/>
  <c r="AR89" i="14"/>
  <c r="AR85" i="14"/>
  <c r="AR86" i="14"/>
  <c r="AR87" i="14" s="1"/>
  <c r="AR88" i="14" s="1"/>
  <c r="AS84" i="14" s="1"/>
  <c r="AQ96" i="14"/>
  <c r="AQ97" i="14" s="1"/>
  <c r="AQ98" i="14" s="1"/>
  <c r="AR94" i="14" s="1"/>
  <c r="AQ99" i="14"/>
  <c r="AQ95" i="14"/>
  <c r="AP109" i="14"/>
  <c r="AP105" i="14"/>
  <c r="AP106" i="14"/>
  <c r="AP107" i="14" s="1"/>
  <c r="AP108" i="14" s="1"/>
  <c r="AQ104" i="14" s="1"/>
  <c r="AR79" i="14"/>
  <c r="AR75" i="14"/>
  <c r="AR76" i="14"/>
  <c r="AR77" i="14" s="1"/>
  <c r="AR78" i="14" s="1"/>
  <c r="AS74" i="14" s="1"/>
  <c r="AR60" i="14"/>
  <c r="AS59" i="14"/>
  <c r="AS55" i="14"/>
  <c r="AS56" i="14"/>
  <c r="AS57" i="14" s="1"/>
  <c r="AS58" i="14" s="1"/>
  <c r="AT54" i="14" s="1"/>
  <c r="AQ100" i="14" l="1"/>
  <c r="AS70" i="14"/>
  <c r="AR80" i="14"/>
  <c r="AR90" i="14"/>
  <c r="AP110" i="14"/>
  <c r="AQ109" i="14"/>
  <c r="AQ105" i="14"/>
  <c r="AQ106" i="14"/>
  <c r="AQ107" i="14" s="1"/>
  <c r="AQ108" i="14" s="1"/>
  <c r="AR104" i="14" s="1"/>
  <c r="AT65" i="14"/>
  <c r="AT66" i="14"/>
  <c r="AT67" i="14" s="1"/>
  <c r="AT68" i="14" s="1"/>
  <c r="AU64" i="14" s="1"/>
  <c r="AT69" i="14"/>
  <c r="AS79" i="14"/>
  <c r="AS75" i="14"/>
  <c r="AS76" i="14"/>
  <c r="AS77" i="14" s="1"/>
  <c r="AS78" i="14" s="1"/>
  <c r="AT74" i="14" s="1"/>
  <c r="AR99" i="14"/>
  <c r="AR95" i="14"/>
  <c r="AR96" i="14"/>
  <c r="AR97" i="14" s="1"/>
  <c r="AR98" i="14" s="1"/>
  <c r="AS94" i="14" s="1"/>
  <c r="D69" i="8"/>
  <c r="AS89" i="14"/>
  <c r="AS85" i="14"/>
  <c r="AS86" i="14"/>
  <c r="AS87" i="14" s="1"/>
  <c r="AS88" i="14" s="1"/>
  <c r="AT84" i="14" s="1"/>
  <c r="AT56" i="14"/>
  <c r="AT57" i="14" s="1"/>
  <c r="AT58" i="14" s="1"/>
  <c r="AU54" i="14" s="1"/>
  <c r="AT59" i="14"/>
  <c r="AT55" i="14"/>
  <c r="AS60" i="14"/>
  <c r="AT70" i="14" l="1"/>
  <c r="AS96" i="14"/>
  <c r="AS97" i="14" s="1"/>
  <c r="AS98" i="14" s="1"/>
  <c r="AT94" i="14" s="1"/>
  <c r="AS99" i="14"/>
  <c r="AS95" i="14"/>
  <c r="AU65" i="14"/>
  <c r="AU69" i="14"/>
  <c r="AU66" i="14"/>
  <c r="AR100" i="14"/>
  <c r="AR109" i="14"/>
  <c r="AR105" i="14"/>
  <c r="AR106" i="14"/>
  <c r="AR107" i="14" s="1"/>
  <c r="AR108" i="14" s="1"/>
  <c r="AS104" i="14" s="1"/>
  <c r="AT85" i="14"/>
  <c r="AT86" i="14"/>
  <c r="AT87" i="14" s="1"/>
  <c r="AT88" i="14" s="1"/>
  <c r="AU84" i="14" s="1"/>
  <c r="AT89" i="14"/>
  <c r="AT76" i="14"/>
  <c r="AT77" i="14" s="1"/>
  <c r="AT78" i="14" s="1"/>
  <c r="AU74" i="14" s="1"/>
  <c r="AT79" i="14"/>
  <c r="AT75" i="14"/>
  <c r="AQ110" i="14"/>
  <c r="AS90" i="14"/>
  <c r="AS80" i="14"/>
  <c r="AT60" i="14"/>
  <c r="AU59" i="14"/>
  <c r="AU56" i="14"/>
  <c r="AU55" i="14"/>
  <c r="AS100" i="14" l="1"/>
  <c r="AT90" i="14"/>
  <c r="AT80" i="14"/>
  <c r="AU79" i="14"/>
  <c r="AU76" i="14"/>
  <c r="AU75" i="14"/>
  <c r="AU67" i="14"/>
  <c r="AU68" i="14" s="1"/>
  <c r="AU89" i="14"/>
  <c r="AU85" i="14"/>
  <c r="AU86" i="14"/>
  <c r="AS106" i="14"/>
  <c r="AS107" i="14" s="1"/>
  <c r="AS108" i="14" s="1"/>
  <c r="AT104" i="14" s="1"/>
  <c r="AS109" i="14"/>
  <c r="AS105" i="14"/>
  <c r="AT99" i="14"/>
  <c r="AT96" i="14"/>
  <c r="AT97" i="14" s="1"/>
  <c r="AT98" i="14" s="1"/>
  <c r="AU94" i="14" s="1"/>
  <c r="AT95" i="14"/>
  <c r="AR110" i="14"/>
  <c r="AU57" i="14"/>
  <c r="AU58" i="14" s="1"/>
  <c r="P33" i="14" s="1"/>
  <c r="AU70" i="14" l="1"/>
  <c r="J13" i="8" s="1"/>
  <c r="Q44" i="14"/>
  <c r="Q45" i="14" s="1"/>
  <c r="I51" i="14" s="1"/>
  <c r="I52" i="14" s="1"/>
  <c r="I54" i="14" s="1"/>
  <c r="I57" i="14" s="1"/>
  <c r="AS110" i="14"/>
  <c r="AU96" i="14"/>
  <c r="AU95" i="14"/>
  <c r="AU99" i="14"/>
  <c r="AT100" i="14"/>
  <c r="AT105" i="14"/>
  <c r="AT106" i="14"/>
  <c r="AT107" i="14" s="1"/>
  <c r="AT108" i="14" s="1"/>
  <c r="AU104" i="14" s="1"/>
  <c r="AT109" i="14"/>
  <c r="AU77" i="14"/>
  <c r="AU78" i="14" s="1"/>
  <c r="AU87" i="14"/>
  <c r="AU88" i="14" s="1"/>
  <c r="AU60" i="14"/>
  <c r="P44" i="14"/>
  <c r="P45" i="14" s="1"/>
  <c r="O45" i="14" s="1"/>
  <c r="D89" i="8" l="1"/>
  <c r="K95" i="8" s="1"/>
  <c r="AU90" i="14"/>
  <c r="L13" i="8" s="1"/>
  <c r="R44" i="14"/>
  <c r="R45" i="14" s="1"/>
  <c r="J51" i="14" s="1"/>
  <c r="J5" i="13" s="1"/>
  <c r="S44" i="14"/>
  <c r="S45" i="14" s="1"/>
  <c r="K51" i="14" s="1"/>
  <c r="K52" i="14" s="1"/>
  <c r="K54" i="14" s="1"/>
  <c r="K57" i="14" s="1"/>
  <c r="I5" i="13"/>
  <c r="AT110" i="14"/>
  <c r="D75" i="8"/>
  <c r="I13" i="8"/>
  <c r="J16" i="8" s="1"/>
  <c r="I27" i="8"/>
  <c r="AU97" i="14"/>
  <c r="AU98" i="14" s="1"/>
  <c r="AU105" i="14"/>
  <c r="AU109" i="14"/>
  <c r="AU106" i="14"/>
  <c r="AU80" i="14"/>
  <c r="H51" i="14"/>
  <c r="N45" i="14"/>
  <c r="G51" i="14"/>
  <c r="T44" i="14" l="1"/>
  <c r="T45" i="14" s="1"/>
  <c r="L51" i="14" s="1"/>
  <c r="L5" i="13" s="1"/>
  <c r="J95" i="8"/>
  <c r="H95" i="8"/>
  <c r="D117" i="8"/>
  <c r="I123" i="8" s="1"/>
  <c r="N95" i="8"/>
  <c r="G95" i="8"/>
  <c r="K5" i="13"/>
  <c r="J52" i="14"/>
  <c r="J54" i="14" s="1"/>
  <c r="J57" i="14" s="1"/>
  <c r="M95" i="8"/>
  <c r="F95" i="8"/>
  <c r="D95" i="8"/>
  <c r="I95" i="8"/>
  <c r="L95" i="8"/>
  <c r="E95" i="8"/>
  <c r="K27" i="8"/>
  <c r="AU107" i="14"/>
  <c r="AU108" i="14" s="1"/>
  <c r="H40" i="8"/>
  <c r="H27" i="8"/>
  <c r="I30" i="8" s="1"/>
  <c r="I16" i="8"/>
  <c r="E81" i="8"/>
  <c r="M81" i="8"/>
  <c r="K81" i="8"/>
  <c r="H81" i="8"/>
  <c r="G81" i="8"/>
  <c r="I81" i="8"/>
  <c r="D81" i="8"/>
  <c r="N81" i="8"/>
  <c r="F81" i="8"/>
  <c r="L81" i="8"/>
  <c r="J81" i="8"/>
  <c r="AU100" i="14"/>
  <c r="D103" i="8"/>
  <c r="K13" i="8"/>
  <c r="G52" i="14"/>
  <c r="G54" i="14" s="1"/>
  <c r="G57" i="14" s="1"/>
  <c r="G5" i="13"/>
  <c r="H52" i="14"/>
  <c r="H54" i="14" s="1"/>
  <c r="H57" i="14" s="1"/>
  <c r="H5" i="13"/>
  <c r="F51" i="14"/>
  <c r="M45" i="14"/>
  <c r="L52" i="14" l="1"/>
  <c r="G123" i="8"/>
  <c r="E123" i="8"/>
  <c r="D123" i="8"/>
  <c r="M123" i="8"/>
  <c r="N123" i="8"/>
  <c r="L123" i="8"/>
  <c r="K123" i="8"/>
  <c r="H123" i="8"/>
  <c r="J123" i="8"/>
  <c r="F123" i="8"/>
  <c r="U44" i="14"/>
  <c r="U45" i="14" s="1"/>
  <c r="M51" i="14" s="1"/>
  <c r="M52" i="14" s="1"/>
  <c r="M54" i="14" s="1"/>
  <c r="M57" i="14" s="1"/>
  <c r="AU110" i="14"/>
  <c r="N13" i="8" s="1"/>
  <c r="J27" i="8"/>
  <c r="K16" i="8"/>
  <c r="G53" i="8"/>
  <c r="L16" i="8"/>
  <c r="G109" i="8"/>
  <c r="D109" i="8"/>
  <c r="J109" i="8"/>
  <c r="K109" i="8"/>
  <c r="L109" i="8"/>
  <c r="F109" i="8"/>
  <c r="N109" i="8"/>
  <c r="I109" i="8"/>
  <c r="M109" i="8"/>
  <c r="H109" i="8"/>
  <c r="E109" i="8"/>
  <c r="D131" i="8"/>
  <c r="M13" i="8"/>
  <c r="G40" i="8"/>
  <c r="H30" i="8"/>
  <c r="J40" i="8"/>
  <c r="F52" i="14"/>
  <c r="F54" i="14" s="1"/>
  <c r="F57" i="14" s="1"/>
  <c r="F5" i="13"/>
  <c r="E51" i="14"/>
  <c r="L45" i="14"/>
  <c r="L54" i="14" l="1"/>
  <c r="L57" i="14" s="1"/>
  <c r="D145" i="8"/>
  <c r="K151" i="8" s="1"/>
  <c r="M5" i="13"/>
  <c r="I80" i="8"/>
  <c r="H94" i="8" s="1"/>
  <c r="F53" i="8"/>
  <c r="G56" i="8" s="1"/>
  <c r="G43" i="8"/>
  <c r="H43" i="8"/>
  <c r="L27" i="8"/>
  <c r="M16" i="8"/>
  <c r="I40" i="8"/>
  <c r="J43" i="8" s="1"/>
  <c r="J30" i="8"/>
  <c r="H137" i="8"/>
  <c r="I137" i="8"/>
  <c r="J137" i="8"/>
  <c r="L137" i="8"/>
  <c r="M137" i="8"/>
  <c r="N137" i="8"/>
  <c r="D137" i="8"/>
  <c r="K137" i="8"/>
  <c r="F137" i="8"/>
  <c r="E137" i="8"/>
  <c r="G137" i="8"/>
  <c r="K30" i="8"/>
  <c r="M27" i="8"/>
  <c r="N16" i="8"/>
  <c r="F66" i="8"/>
  <c r="I53" i="8"/>
  <c r="E52" i="14"/>
  <c r="E54" i="14" s="1"/>
  <c r="E57" i="14" s="1"/>
  <c r="E5" i="13"/>
  <c r="K45" i="14"/>
  <c r="C51" i="14" s="1"/>
  <c r="AH83" i="16" s="1"/>
  <c r="D51" i="14"/>
  <c r="AC539" i="16" l="1"/>
  <c r="AC177" i="16"/>
  <c r="AC372" i="16"/>
  <c r="AC992" i="16"/>
  <c r="AC508" i="16"/>
  <c r="AC1069" i="16"/>
  <c r="AC576" i="16"/>
  <c r="AC434" i="16"/>
  <c r="AC957" i="16"/>
  <c r="AC735" i="16"/>
  <c r="AC734" i="16"/>
  <c r="AC730" i="16"/>
  <c r="AC363" i="16"/>
  <c r="AC169" i="16"/>
  <c r="AC777" i="16"/>
  <c r="AC240" i="16"/>
  <c r="AC120" i="16"/>
  <c r="AC357" i="16"/>
  <c r="AC772" i="16"/>
  <c r="AC620" i="16"/>
  <c r="AC361" i="16"/>
  <c r="AC682" i="16"/>
  <c r="AC220" i="16"/>
  <c r="AC241" i="16"/>
  <c r="AC811" i="16"/>
  <c r="AC238" i="16"/>
  <c r="AC604" i="16"/>
  <c r="AC609" i="16"/>
  <c r="AC905" i="16"/>
  <c r="AC121" i="16"/>
  <c r="AC753" i="16"/>
  <c r="AC691" i="16"/>
  <c r="AC677" i="16"/>
  <c r="AC286" i="16"/>
  <c r="AC1078" i="16"/>
  <c r="AC954" i="16"/>
  <c r="AC686" i="16"/>
  <c r="AC499" i="16"/>
  <c r="AC1057" i="16"/>
  <c r="AC803" i="16"/>
  <c r="AC323" i="16"/>
  <c r="AC517" i="16"/>
  <c r="AC355" i="16"/>
  <c r="AC473" i="16"/>
  <c r="AC598" i="16"/>
  <c r="AC557" i="16"/>
  <c r="AC542" i="16"/>
  <c r="AC1072" i="16"/>
  <c r="AC147" i="16"/>
  <c r="AC913" i="16"/>
  <c r="AC460" i="16"/>
  <c r="AC1031" i="16"/>
  <c r="AC1033" i="16"/>
  <c r="AC994" i="16"/>
  <c r="AC185" i="16"/>
  <c r="AC92" i="16"/>
  <c r="AC904" i="16"/>
  <c r="AC526" i="16"/>
  <c r="AC1038" i="16"/>
  <c r="AC946" i="16"/>
  <c r="AC513" i="16"/>
  <c r="AC662" i="16"/>
  <c r="AC822" i="16"/>
  <c r="AC885" i="16"/>
  <c r="AC381" i="16"/>
  <c r="AC572" i="16"/>
  <c r="AC172" i="16"/>
  <c r="AC814" i="16"/>
  <c r="AC442" i="16"/>
  <c r="AC234" i="16"/>
  <c r="AC287" i="16"/>
  <c r="AC701" i="16"/>
  <c r="AC261" i="16"/>
  <c r="AC417" i="16"/>
  <c r="AC235" i="16"/>
  <c r="AC495" i="16"/>
  <c r="AC896" i="16"/>
  <c r="AC119" i="16"/>
  <c r="AC475" i="16"/>
  <c r="AC394" i="16"/>
  <c r="AC868" i="16"/>
  <c r="AC602" i="16"/>
  <c r="AC105" i="16"/>
  <c r="AC861" i="16"/>
  <c r="AC406" i="16"/>
  <c r="AC85" i="16"/>
  <c r="AC693" i="16"/>
  <c r="AC597" i="16"/>
  <c r="AC564" i="16"/>
  <c r="AC411" i="16"/>
  <c r="AC616" i="16"/>
  <c r="AC380" i="16"/>
  <c r="AC338" i="16"/>
  <c r="AC634" i="16"/>
  <c r="AC859" i="16"/>
  <c r="AC351" i="16"/>
  <c r="AC426" i="16"/>
  <c r="AC231" i="16"/>
  <c r="AC118" i="16"/>
  <c r="AC648" i="16"/>
  <c r="AC601" i="16"/>
  <c r="AC328" i="16"/>
  <c r="AC375" i="16"/>
  <c r="AC113" i="16"/>
  <c r="AC745" i="16"/>
  <c r="AC683" i="16"/>
  <c r="AC832" i="16"/>
  <c r="AC663" i="16"/>
  <c r="AC476" i="16"/>
  <c r="AC658" i="16"/>
  <c r="AC834" i="16"/>
  <c r="AC173" i="16"/>
  <c r="AC991" i="16"/>
  <c r="AC887" i="16"/>
  <c r="AC955" i="16"/>
  <c r="AC680" i="16"/>
  <c r="AC952" i="16"/>
  <c r="AC903" i="16"/>
  <c r="AC336" i="16"/>
  <c r="AC505" i="16"/>
  <c r="AC696" i="16"/>
  <c r="AC563" i="16"/>
  <c r="AC650" i="16"/>
  <c r="AC180" i="16"/>
  <c r="AC1004" i="16"/>
  <c r="AC262" i="16"/>
  <c r="AC1030" i="16"/>
  <c r="AC82" i="16"/>
  <c r="AC750" i="16"/>
  <c r="AC742" i="16"/>
  <c r="AC870" i="16"/>
  <c r="AC974" i="16"/>
  <c r="AC654" i="16"/>
  <c r="AC152" i="16"/>
  <c r="AC321" i="16"/>
  <c r="AC506" i="16"/>
  <c r="AC309" i="16"/>
  <c r="AC274" i="16"/>
  <c r="AC1040" i="16"/>
  <c r="AC929" i="16"/>
  <c r="AC820" i="16"/>
  <c r="AC854" i="16"/>
  <c r="AC1050" i="16"/>
  <c r="AC528" i="16"/>
  <c r="AC812" i="16"/>
  <c r="AC644" i="16"/>
  <c r="AC349" i="16"/>
  <c r="AC270" i="16"/>
  <c r="AC301" i="16"/>
  <c r="AC422" i="16"/>
  <c r="AC748" i="16"/>
  <c r="AC463" i="16"/>
  <c r="AC201" i="16"/>
  <c r="AC331" i="16"/>
  <c r="AC117" i="16"/>
  <c r="AC771" i="16"/>
  <c r="AC920" i="16"/>
  <c r="AC805" i="16"/>
  <c r="AC570" i="16"/>
  <c r="AC858" i="16"/>
  <c r="AC491" i="16"/>
  <c r="AC1029" i="16"/>
  <c r="AC83" i="16"/>
  <c r="AC716" i="16"/>
  <c r="AC794" i="16"/>
  <c r="AC167" i="16"/>
  <c r="AC1009" i="16"/>
  <c r="AC721" i="16"/>
  <c r="AC843" i="16"/>
  <c r="AC990" i="16"/>
  <c r="AC916" i="16"/>
  <c r="AC897" i="16"/>
  <c r="AC697" i="16"/>
  <c r="AC449" i="16"/>
  <c r="AC839" i="16"/>
  <c r="AC1008" i="16"/>
  <c r="AC481" i="16"/>
  <c r="AC445" i="16"/>
  <c r="AC439" i="16"/>
  <c r="AC809" i="16"/>
  <c r="AC591" i="16"/>
  <c r="AC1015" i="16"/>
  <c r="AC448" i="16"/>
  <c r="AC255" i="16"/>
  <c r="AC689" i="16"/>
  <c r="AC341" i="16"/>
  <c r="AC496" i="16"/>
  <c r="AC993" i="16"/>
  <c r="AC325" i="16"/>
  <c r="AC933" i="16"/>
  <c r="AC233" i="16"/>
  <c r="AC265" i="16"/>
  <c r="AC984" i="16"/>
  <c r="AC919" i="16"/>
  <c r="AC483" i="16"/>
  <c r="AC995" i="16"/>
  <c r="AC289" i="16"/>
  <c r="AC796" i="16"/>
  <c r="AC866" i="16"/>
  <c r="AC960" i="16"/>
  <c r="AC671" i="16"/>
  <c r="AC504" i="16"/>
  <c r="AC907" i="16"/>
  <c r="AC203" i="16"/>
  <c r="AC492" i="16"/>
  <c r="AC589" i="16"/>
  <c r="AC280" i="16"/>
  <c r="AC569" i="16"/>
  <c r="AC315" i="16"/>
  <c r="AC1059" i="16"/>
  <c r="AC1052" i="16"/>
  <c r="AC1062" i="16"/>
  <c r="AC863" i="16"/>
  <c r="AC222" i="16"/>
  <c r="AC229" i="16"/>
  <c r="AC223" i="16"/>
  <c r="AC527" i="16"/>
  <c r="AC133" i="16"/>
  <c r="AC353" i="16"/>
  <c r="AC354" i="16"/>
  <c r="AC871" i="16"/>
  <c r="AC461" i="16"/>
  <c r="AC694" i="16"/>
  <c r="AC302" i="16"/>
  <c r="AC382" i="16"/>
  <c r="AC797" i="16"/>
  <c r="AC942" i="16"/>
  <c r="AC256" i="16"/>
  <c r="AC755" i="16"/>
  <c r="AC831" i="16"/>
  <c r="AC790" i="16"/>
  <c r="AC704" i="16"/>
  <c r="AC469" i="16"/>
  <c r="AC813" i="16"/>
  <c r="AC1022" i="16"/>
  <c r="AC623" i="16"/>
  <c r="AC224" i="16"/>
  <c r="AC1001" i="16"/>
  <c r="AC366" i="16"/>
  <c r="AC788" i="16"/>
  <c r="AC278" i="16"/>
  <c r="AC273" i="16"/>
  <c r="AC502" i="16"/>
  <c r="AC1036" i="16"/>
  <c r="AC501" i="16"/>
  <c r="AC1007" i="16"/>
  <c r="AC316" i="16"/>
  <c r="AC1048" i="16"/>
  <c r="AC200" i="16"/>
  <c r="AC387" i="16"/>
  <c r="AC931" i="16"/>
  <c r="AC629" i="16"/>
  <c r="AC467" i="16"/>
  <c r="AC293" i="16"/>
  <c r="AC162" i="16"/>
  <c r="AC765" i="16"/>
  <c r="AC1067" i="16"/>
  <c r="AC288" i="16"/>
  <c r="AC573" i="16"/>
  <c r="AC551" i="16"/>
  <c r="AC87" i="16"/>
  <c r="AC613" i="16"/>
  <c r="AC792" i="16"/>
  <c r="AC626" i="16"/>
  <c r="AC614" i="16"/>
  <c r="AC536" i="16"/>
  <c r="AC980" i="16"/>
  <c r="AC96" i="16"/>
  <c r="AC432" i="16"/>
  <c r="AC606" i="16"/>
  <c r="AC183" i="16"/>
  <c r="AC264" i="16"/>
  <c r="AC433" i="16"/>
  <c r="AC624" i="16"/>
  <c r="AC552" i="16"/>
  <c r="AC477" i="16"/>
  <c r="AC531" i="16"/>
  <c r="AC1041" i="16"/>
  <c r="AC932" i="16"/>
  <c r="AC1034" i="16"/>
  <c r="AC550" i="16"/>
  <c r="AC877" i="16"/>
  <c r="AC134" i="16"/>
  <c r="AC981" i="16"/>
  <c r="AC1063" i="16"/>
  <c r="AC982" i="16"/>
  <c r="AC786" i="16"/>
  <c r="AC875" i="16"/>
  <c r="AC675" i="16"/>
  <c r="AC144" i="16"/>
  <c r="AC396" i="16"/>
  <c r="AC298" i="16"/>
  <c r="AC251" i="16"/>
  <c r="AC921" i="16"/>
  <c r="AC810" i="16"/>
  <c r="AC493" i="16"/>
  <c r="AC709" i="16"/>
  <c r="AC964" i="16"/>
  <c r="AC405" i="16"/>
  <c r="AC219" i="16"/>
  <c r="AC882" i="16"/>
  <c r="AC391" i="16"/>
  <c r="AC129" i="16"/>
  <c r="AC214" i="16"/>
  <c r="AC101" i="16"/>
  <c r="AC761" i="16"/>
  <c r="AC699" i="16"/>
  <c r="AC690" i="16"/>
  <c r="AC510" i="16"/>
  <c r="AC698" i="16"/>
  <c r="AC110" i="16"/>
  <c r="AC823" i="16"/>
  <c r="AC878" i="16"/>
  <c r="AC1013" i="16"/>
  <c r="AC310" i="16"/>
  <c r="AC202" i="16"/>
  <c r="AC1010" i="16"/>
  <c r="AC1003" i="16"/>
  <c r="AC165" i="16"/>
  <c r="AC252" i="16"/>
  <c r="AC909" i="16"/>
  <c r="AC999" i="16"/>
  <c r="AC352" i="16"/>
  <c r="AC521" i="16"/>
  <c r="AC712" i="16"/>
  <c r="AC641" i="16"/>
  <c r="AC579" i="16"/>
  <c r="AC676" i="16"/>
  <c r="AC486" i="16"/>
  <c r="AC221" i="16"/>
  <c r="AC326" i="16"/>
  <c r="AC1066" i="16"/>
  <c r="AC213" i="16"/>
  <c r="AC851" i="16"/>
  <c r="AC1002" i="16"/>
  <c r="AC537" i="16"/>
  <c r="AC524" i="16"/>
  <c r="AC299" i="16"/>
  <c r="AC535" i="16"/>
  <c r="AC407" i="16"/>
  <c r="AC910" i="16"/>
  <c r="AC191" i="16"/>
  <c r="AC715" i="16"/>
  <c r="AC762" i="16"/>
  <c r="AC544" i="16"/>
  <c r="AC744" i="16"/>
  <c r="AC186" i="16"/>
  <c r="AC760" i="16"/>
  <c r="AC383" i="16"/>
  <c r="AC451" i="16"/>
  <c r="AC237" i="16"/>
  <c r="AC838" i="16"/>
  <c r="AC899" i="16"/>
  <c r="AC652" i="16"/>
  <c r="AC725" i="16"/>
  <c r="AC292" i="16"/>
  <c r="AC747" i="16"/>
  <c r="AC766" i="16"/>
  <c r="AC819" i="16"/>
  <c r="AC962" i="16"/>
  <c r="AC583" i="16"/>
  <c r="AC268" i="16"/>
  <c r="AC100" i="16"/>
  <c r="AC1068" i="16"/>
  <c r="AC578" i="16"/>
  <c r="AC540" i="16"/>
  <c r="AC385" i="16"/>
  <c r="AC412" i="16"/>
  <c r="AC884" i="16"/>
  <c r="AC749" i="16"/>
  <c r="AC1028" i="16"/>
  <c r="AC546" i="16"/>
  <c r="AC722" i="16"/>
  <c r="AC318" i="16"/>
  <c r="AC130" i="16"/>
  <c r="AC733" i="16"/>
  <c r="AC246" i="16"/>
  <c r="AC817" i="16"/>
  <c r="AC666" i="16"/>
  <c r="AC126" i="16"/>
  <c r="AC194" i="16"/>
  <c r="AC1017" i="16"/>
  <c r="AC421" i="16"/>
  <c r="AC937" i="16"/>
  <c r="AC425" i="16"/>
  <c r="AC471" i="16"/>
  <c r="AC98" i="16"/>
  <c r="AC184" i="16"/>
  <c r="AC906" i="16"/>
  <c r="AC389" i="16"/>
  <c r="AC266" i="16"/>
  <c r="AC558" i="16"/>
  <c r="AC395" i="16"/>
  <c r="AC329" i="16"/>
  <c r="AC284" i="16"/>
  <c r="AC628" i="16"/>
  <c r="AC801" i="16"/>
  <c r="AC306" i="16"/>
  <c r="AC780" i="16"/>
  <c r="AC891" i="16"/>
  <c r="AC344" i="16"/>
  <c r="AC571" i="16"/>
  <c r="AC198" i="16"/>
  <c r="AC1047" i="16"/>
  <c r="AC143" i="16"/>
  <c r="AC892" i="16"/>
  <c r="AC987" i="16"/>
  <c r="AC855" i="16"/>
  <c r="AC332" i="16"/>
  <c r="AC368" i="16"/>
  <c r="AC657" i="16"/>
  <c r="AC519" i="16"/>
  <c r="AC390" i="16"/>
  <c r="AC248" i="16"/>
  <c r="AC456" i="16"/>
  <c r="AC490" i="16"/>
  <c r="AC170" i="16"/>
  <c r="AC998" i="16"/>
  <c r="AC584" i="16"/>
  <c r="AC109" i="16"/>
  <c r="AC917" i="16"/>
  <c r="AC195" i="16"/>
  <c r="AC968" i="16"/>
  <c r="AC934" i="16"/>
  <c r="AC802" i="16"/>
  <c r="AC470" i="16"/>
  <c r="AC327" i="16"/>
  <c r="AC114" i="16"/>
  <c r="AC635" i="16"/>
  <c r="AC588" i="16"/>
  <c r="AC1076" i="16"/>
  <c r="AC512" i="16"/>
  <c r="AC94" i="16"/>
  <c r="AC764" i="16"/>
  <c r="AC577" i="16"/>
  <c r="AC956" i="16"/>
  <c r="AC347" i="16"/>
  <c r="AC197" i="16"/>
  <c r="AC337" i="16"/>
  <c r="AC150" i="16"/>
  <c r="AC804" i="16"/>
  <c r="AC157" i="16"/>
  <c r="AC612" i="16"/>
  <c r="AC163" i="16"/>
  <c r="AC979" i="16"/>
  <c r="AC320" i="16"/>
  <c r="AC511" i="16"/>
  <c r="AC692" i="16"/>
  <c r="AC247" i="16"/>
  <c r="AC688" i="16"/>
  <c r="AC637" i="16"/>
  <c r="AC158" i="16"/>
  <c r="AC227" i="16"/>
  <c r="AC498" i="16"/>
  <c r="AC886" i="16"/>
  <c r="AC898" i="16"/>
  <c r="AC208" i="16"/>
  <c r="AC485" i="16"/>
  <c r="AC414" i="16"/>
  <c r="AC985" i="16"/>
  <c r="AC943" i="16"/>
  <c r="AC939" i="16"/>
  <c r="AC590" i="16"/>
  <c r="AC455" i="16"/>
  <c r="AC791" i="16"/>
  <c r="AC458" i="16"/>
  <c r="AC806" i="16"/>
  <c r="AC963" i="16"/>
  <c r="AC543" i="16"/>
  <c r="AC754" i="16"/>
  <c r="AC679" i="16"/>
  <c r="AC335" i="16"/>
  <c r="AC416" i="16"/>
  <c r="AC125" i="16"/>
  <c r="AC776" i="16"/>
  <c r="AC705" i="16"/>
  <c r="AC643" i="16"/>
  <c r="AC599" i="16"/>
  <c r="AC386" i="16"/>
  <c r="AC93" i="16"/>
  <c r="AC556" i="16"/>
  <c r="AC975" i="16"/>
  <c r="AC565" i="16"/>
  <c r="AC660" i="16"/>
  <c r="AC358" i="16"/>
  <c r="AC830" i="16"/>
  <c r="AC746" i="16"/>
  <c r="AC312" i="16"/>
  <c r="AC410" i="16"/>
  <c r="AC661" i="16"/>
  <c r="AC297" i="16"/>
  <c r="AC409" i="16"/>
  <c r="AC196" i="16"/>
  <c r="AC1032" i="16"/>
  <c r="AC160" i="16"/>
  <c r="AC447" i="16"/>
  <c r="AC757" i="16"/>
  <c r="AC958" i="16"/>
  <c r="AC319" i="16"/>
  <c r="AC218" i="16"/>
  <c r="AC874" i="16"/>
  <c r="AC305" i="16"/>
  <c r="AC743" i="16"/>
  <c r="AC852" i="16"/>
  <c r="AC835" i="16"/>
  <c r="AC259" i="16"/>
  <c r="AC575" i="16"/>
  <c r="AC1018" i="16"/>
  <c r="AC608" i="16"/>
  <c r="AC816" i="16"/>
  <c r="AC258" i="16"/>
  <c r="AC914" i="16"/>
  <c r="AC972" i="16"/>
  <c r="AC949" i="16"/>
  <c r="AC408" i="16"/>
  <c r="AC1006" i="16"/>
  <c r="AC775" i="16"/>
  <c r="AC828" i="16"/>
  <c r="AC1020" i="16"/>
  <c r="AC404" i="16"/>
  <c r="AC553" i="16"/>
  <c r="AC1014" i="16"/>
  <c r="AC966" i="16"/>
  <c r="AC778" i="16"/>
  <c r="AC271" i="16"/>
  <c r="AC179" i="16"/>
  <c r="AC500" i="16"/>
  <c r="AC773" i="16"/>
  <c r="AC951" i="16"/>
  <c r="AC400" i="16"/>
  <c r="AC627" i="16"/>
  <c r="AC941" i="16"/>
  <c r="AC216" i="16"/>
  <c r="AC149" i="16"/>
  <c r="AC965" i="16"/>
  <c r="AC923" i="16"/>
  <c r="AC860" i="16"/>
  <c r="AC430" i="16"/>
  <c r="AC873" i="16"/>
  <c r="AC466" i="16"/>
  <c r="AC924" i="16"/>
  <c r="AC242" i="16"/>
  <c r="AC159" i="16"/>
  <c r="AC525" i="16"/>
  <c r="AC212" i="16"/>
  <c r="AC244" i="16"/>
  <c r="AC462" i="16"/>
  <c r="AC188" i="16"/>
  <c r="AC379" i="16"/>
  <c r="AC950" i="16"/>
  <c r="AC739" i="16"/>
  <c r="AC959" i="16"/>
  <c r="AC503" i="16"/>
  <c r="AC181" i="16"/>
  <c r="AC849" i="16"/>
  <c r="AC116" i="16"/>
  <c r="AC706" i="16"/>
  <c r="AC111" i="16"/>
  <c r="AC444" i="16"/>
  <c r="AC90" i="16"/>
  <c r="AC840" i="16"/>
  <c r="AC678" i="16"/>
  <c r="AC853" i="16"/>
  <c r="AC522" i="16"/>
  <c r="AC199" i="16"/>
  <c r="AC640" i="16"/>
  <c r="AC559" i="16"/>
  <c r="AC948" i="16"/>
  <c r="AC911" i="16"/>
  <c r="AC1055" i="16"/>
  <c r="AC879" i="16"/>
  <c r="AC489" i="16"/>
  <c r="AC647" i="16"/>
  <c r="AC515" i="16"/>
  <c r="AC867" i="16"/>
  <c r="AC989" i="16"/>
  <c r="AC1077" i="16"/>
  <c r="AC209" i="16"/>
  <c r="AC131" i="16"/>
  <c r="AC304" i="16"/>
  <c r="AC593" i="16"/>
  <c r="AC378" i="16"/>
  <c r="AC103" i="16"/>
  <c r="AC961" i="16"/>
  <c r="AC642" i="16"/>
  <c r="AC431" i="16"/>
  <c r="AC922" i="16"/>
  <c r="AC779" i="16"/>
  <c r="AC269" i="16"/>
  <c r="AC362" i="16"/>
  <c r="AC291" i="16"/>
  <c r="AC1051" i="16"/>
  <c r="AC484" i="16"/>
  <c r="AC230" i="16"/>
  <c r="AC1024" i="16"/>
  <c r="AC1023" i="16"/>
  <c r="AC685" i="16"/>
  <c r="AC827" i="16"/>
  <c r="AC607" i="16"/>
  <c r="AC190" i="16"/>
  <c r="AC605" i="16"/>
  <c r="AC413" i="16"/>
  <c r="AC846" i="16"/>
  <c r="AC263" i="16"/>
  <c r="AC633" i="16"/>
  <c r="AC1012" i="16"/>
  <c r="AC141" i="16"/>
  <c r="AC710" i="16"/>
  <c r="AC653" i="16"/>
  <c r="AC393" i="16"/>
  <c r="AC450" i="16"/>
  <c r="AC970" i="16"/>
  <c r="AC1045" i="16"/>
  <c r="AC824" i="16"/>
  <c r="AC104" i="16"/>
  <c r="AC148" i="16"/>
  <c r="AC728" i="16"/>
  <c r="AC339" i="16"/>
  <c r="AC534" i="16"/>
  <c r="AC1025" i="16"/>
  <c r="AC1054" i="16"/>
  <c r="AC560" i="16"/>
  <c r="AC977" i="16"/>
  <c r="AC695" i="16"/>
  <c r="AC388" i="16"/>
  <c r="AC459" i="16"/>
  <c r="AC249" i="16"/>
  <c r="AC857" i="16"/>
  <c r="AC340" i="16"/>
  <c r="AC1053" i="16"/>
  <c r="AC768" i="16"/>
  <c r="AC364" i="16"/>
  <c r="AC622" i="16"/>
  <c r="AC482" i="16"/>
  <c r="AC1021" i="16"/>
  <c r="AC457" i="16"/>
  <c r="AC509" i="16"/>
  <c r="AC1065" i="16"/>
  <c r="AC1071" i="16"/>
  <c r="AC166" i="16"/>
  <c r="AC290" i="16"/>
  <c r="AC1016" i="16"/>
  <c r="AC168" i="16"/>
  <c r="AC334" i="16"/>
  <c r="AC89" i="16"/>
  <c r="AC659" i="16"/>
  <c r="AC596" i="16"/>
  <c r="AC397" i="16"/>
  <c r="AC717" i="16"/>
  <c r="AC211" i="16"/>
  <c r="AC369" i="16"/>
  <c r="AC595" i="16"/>
  <c r="AC424" i="16"/>
  <c r="AC530" i="16"/>
  <c r="AC782" i="16"/>
  <c r="AC365" i="16"/>
  <c r="AC837" i="16"/>
  <c r="AC927" i="16"/>
  <c r="AC636" i="16"/>
  <c r="AC908" i="16"/>
  <c r="AC135" i="16"/>
  <c r="AC497" i="16"/>
  <c r="AC617" i="16"/>
  <c r="AC555" i="16"/>
  <c r="AC436" i="16"/>
  <c r="AC996" i="16"/>
  <c r="AC621" i="16"/>
  <c r="AC703" i="16"/>
  <c r="AC738" i="16"/>
  <c r="AC174" i="16"/>
  <c r="AC374" i="16"/>
  <c r="AC472" i="16"/>
  <c r="AC377" i="16"/>
  <c r="AC568" i="16"/>
  <c r="AC398" i="16"/>
  <c r="AC132" i="16"/>
  <c r="AC876" i="16"/>
  <c r="AC277" i="16"/>
  <c r="AC724" i="16"/>
  <c r="AC674" i="16"/>
  <c r="AC818" i="16"/>
  <c r="AC146" i="16"/>
  <c r="AC438" i="16"/>
  <c r="AC193" i="16"/>
  <c r="AC317" i="16"/>
  <c r="AC204" i="16"/>
  <c r="AC763" i="16"/>
  <c r="AC912" i="16"/>
  <c r="AC618" i="16"/>
  <c r="AC549" i="16"/>
  <c r="AC845" i="16"/>
  <c r="AC1005" i="16"/>
  <c r="AC1058" i="16"/>
  <c r="AC902" i="16"/>
  <c r="AC311" i="16"/>
  <c r="AC392" i="16"/>
  <c r="AC86" i="16"/>
  <c r="AC752" i="16"/>
  <c r="AC681" i="16"/>
  <c r="AC619" i="16"/>
  <c r="AC740" i="16"/>
  <c r="AC562" i="16"/>
  <c r="AC324" i="16"/>
  <c r="AC1060" i="16"/>
  <c r="AC480" i="16"/>
  <c r="AC925" i="16"/>
  <c r="AC402" i="16"/>
  <c r="AC538" i="16"/>
  <c r="AC1035" i="16"/>
  <c r="AC1026" i="16"/>
  <c r="AC1075" i="16"/>
  <c r="AC930" i="16"/>
  <c r="AC645" i="16"/>
  <c r="AC726" i="16"/>
  <c r="AC918" i="16"/>
  <c r="AC807" i="16"/>
  <c r="AC127" i="16"/>
  <c r="AC272" i="16"/>
  <c r="AC441" i="16"/>
  <c r="AC632" i="16"/>
  <c r="AC561" i="16"/>
  <c r="AC488" i="16"/>
  <c r="AC547" i="16"/>
  <c r="AC294" i="16"/>
  <c r="AC1049" i="16"/>
  <c r="AC940" i="16"/>
  <c r="AC1046" i="16"/>
  <c r="AC581" i="16"/>
  <c r="AC894" i="16"/>
  <c r="AC210" i="16"/>
  <c r="AC1019" i="16"/>
  <c r="AC429" i="16"/>
  <c r="AC99" i="16"/>
  <c r="AC308" i="16"/>
  <c r="AC1039" i="16"/>
  <c r="AC88" i="16"/>
  <c r="AC257" i="16"/>
  <c r="AC420" i="16"/>
  <c r="AC307" i="16"/>
  <c r="AC206" i="16"/>
  <c r="AC108" i="16"/>
  <c r="AC976" i="16"/>
  <c r="AC865" i="16"/>
  <c r="AC719" i="16"/>
  <c r="AC711" i="16"/>
  <c r="AC947" i="16"/>
  <c r="AC384" i="16"/>
  <c r="AC474" i="16"/>
  <c r="AC708" i="16"/>
  <c r="AC1061" i="16"/>
  <c r="AC798" i="16"/>
  <c r="AC145" i="16"/>
  <c r="AC313" i="16"/>
  <c r="AC836" i="16"/>
  <c r="AC102" i="16"/>
  <c r="AC275" i="16"/>
  <c r="AC973" i="16"/>
  <c r="AC574" i="16"/>
  <c r="AC751" i="16"/>
  <c r="AC136" i="16"/>
  <c r="AC282" i="16"/>
  <c r="AC848" i="16"/>
  <c r="AC938" i="16"/>
  <c r="AC829" i="16"/>
  <c r="AC988" i="16"/>
  <c r="AC189" i="16"/>
  <c r="AC600" i="16"/>
  <c r="AC983" i="16"/>
  <c r="AC494" i="16"/>
  <c r="AC106" i="16"/>
  <c r="AC672" i="16"/>
  <c r="AC314" i="16"/>
  <c r="AC322" i="16"/>
  <c r="AC888" i="16"/>
  <c r="AC978" i="16"/>
  <c r="AC453" i="16"/>
  <c r="AC1073" i="16"/>
  <c r="AC239" i="16"/>
  <c r="AC625" i="16"/>
  <c r="AC664" i="16"/>
  <c r="AC342" i="16"/>
  <c r="AC507" i="16"/>
  <c r="AC478" i="16"/>
  <c r="AC646" i="16"/>
  <c r="AC207" i="16"/>
  <c r="AC1037" i="16"/>
  <c r="AC630" i="16"/>
  <c r="AC700" i="16"/>
  <c r="AC454" i="16"/>
  <c r="AC945" i="16"/>
  <c r="AC770" i="16"/>
  <c r="AC842" i="16"/>
  <c r="AC789" i="16"/>
  <c r="AC84" i="16"/>
  <c r="AC250" i="16"/>
  <c r="AC192" i="16"/>
  <c r="AC668" i="16"/>
  <c r="AC343" i="16"/>
  <c r="AC81" i="16"/>
  <c r="AC139" i="16"/>
  <c r="AC784" i="16"/>
  <c r="AC713" i="16"/>
  <c r="AC1056" i="16"/>
  <c r="AC95" i="16"/>
  <c r="AC345" i="16"/>
  <c r="AC533" i="16"/>
  <c r="AC443" i="16"/>
  <c r="AC348" i="16"/>
  <c r="AC1064" i="16"/>
  <c r="AC893" i="16"/>
  <c r="AC107" i="16"/>
  <c r="AC367" i="16"/>
  <c r="AC225" i="16"/>
  <c r="AC370" i="16"/>
  <c r="AC156" i="16"/>
  <c r="AC944" i="16"/>
  <c r="AC895" i="16"/>
  <c r="AC997" i="16"/>
  <c r="AC176" i="16"/>
  <c r="AC669" i="16"/>
  <c r="AC582" i="16"/>
  <c r="AC254" i="16"/>
  <c r="AC122" i="16"/>
  <c r="AC182" i="16"/>
  <c r="AC808" i="16"/>
  <c r="AC1011" i="16"/>
  <c r="AC151" i="16"/>
  <c r="AC232" i="16"/>
  <c r="AC516" i="16"/>
  <c r="AC435" i="16"/>
  <c r="AC586" i="16"/>
  <c r="AC415" i="16"/>
  <c r="AC153" i="16"/>
  <c r="AC723" i="16"/>
  <c r="AC872" i="16"/>
  <c r="AC727" i="16"/>
  <c r="AC419" i="16"/>
  <c r="AC759" i="16"/>
  <c r="AC295" i="16"/>
  <c r="AC376" i="16"/>
  <c r="AC736" i="16"/>
  <c r="AC665" i="16"/>
  <c r="AC532" i="16"/>
  <c r="AC283" i="16"/>
  <c r="AC427" i="16"/>
  <c r="AC890" i="16"/>
  <c r="AC260" i="16"/>
  <c r="AC428" i="16"/>
  <c r="AC178" i="16"/>
  <c r="AC124" i="16"/>
  <c r="AC631" i="16"/>
  <c r="AC881" i="16"/>
  <c r="AC826" i="16"/>
  <c r="AC140" i="16"/>
  <c r="AC554" i="16"/>
  <c r="AC844" i="16"/>
  <c r="AC603" i="16"/>
  <c r="AC401" i="16"/>
  <c r="AC514" i="16"/>
  <c r="AC850" i="16"/>
  <c r="AC464" i="16"/>
  <c r="AC841" i="16"/>
  <c r="AC520" i="16"/>
  <c r="AC594" i="16"/>
  <c r="AC215" i="16"/>
  <c r="AC296" i="16"/>
  <c r="AC465" i="16"/>
  <c r="AC656" i="16"/>
  <c r="AC585" i="16"/>
  <c r="AC518" i="16"/>
  <c r="AC479" i="16"/>
  <c r="AC243" i="16"/>
  <c r="AC142" i="16"/>
  <c r="AC787" i="16"/>
  <c r="AC936" i="16"/>
  <c r="AC825" i="16"/>
  <c r="AC610" i="16"/>
  <c r="AC883" i="16"/>
  <c r="AC1074" i="16"/>
  <c r="AC359" i="16"/>
  <c r="AC97" i="16"/>
  <c r="AC164" i="16"/>
  <c r="AC800" i="16"/>
  <c r="AC729" i="16"/>
  <c r="AC667" i="16"/>
  <c r="AC815" i="16"/>
  <c r="AC638" i="16"/>
  <c r="AC440" i="16"/>
  <c r="AC187" i="16"/>
  <c r="AC615" i="16"/>
  <c r="AC684" i="16"/>
  <c r="AC1042" i="16"/>
  <c r="AC371" i="16"/>
  <c r="AC1027" i="16"/>
  <c r="AC548" i="16"/>
  <c r="AC833" i="16"/>
  <c r="AC545" i="16"/>
  <c r="AC900" i="16"/>
  <c r="AC655" i="16"/>
  <c r="AC785" i="16"/>
  <c r="AC226" i="16"/>
  <c r="AC756" i="16"/>
  <c r="AC864" i="16"/>
  <c r="AC333" i="16"/>
  <c r="AC236" i="16"/>
  <c r="AC953" i="16"/>
  <c r="AC1044" i="16"/>
  <c r="AC217" i="16"/>
  <c r="AC253" i="16"/>
  <c r="AC783" i="16"/>
  <c r="AC205" i="16"/>
  <c r="AC403" i="16"/>
  <c r="AC670" i="16"/>
  <c r="AC862" i="16"/>
  <c r="AC869" i="16"/>
  <c r="AC567" i="16"/>
  <c r="AC737" i="16"/>
  <c r="AC969" i="16"/>
  <c r="AC1043" i="16"/>
  <c r="AC399" i="16"/>
  <c r="AC137" i="16"/>
  <c r="AC228" i="16"/>
  <c r="AC115" i="16"/>
  <c r="AC769" i="16"/>
  <c r="AC856" i="16"/>
  <c r="AC702" i="16"/>
  <c r="AC523" i="16"/>
  <c r="AC350" i="16"/>
  <c r="AC718" i="16"/>
  <c r="AC901" i="16"/>
  <c r="AC1070" i="16"/>
  <c r="AC468" i="16"/>
  <c r="AC123" i="16"/>
  <c r="AC276" i="16"/>
  <c r="AC732" i="16"/>
  <c r="AC175" i="16"/>
  <c r="AC673" i="16"/>
  <c r="AC138" i="16"/>
  <c r="AC330" i="16"/>
  <c r="AC935" i="16"/>
  <c r="AC279" i="16"/>
  <c r="AC360" i="16"/>
  <c r="AC529" i="16"/>
  <c r="AC720" i="16"/>
  <c r="AC587" i="16"/>
  <c r="AC281" i="16"/>
  <c r="AC452" i="16"/>
  <c r="AC346" i="16"/>
  <c r="AC245" i="16"/>
  <c r="AC171" i="16"/>
  <c r="AC1000" i="16"/>
  <c r="AC889" i="16"/>
  <c r="AC758" i="16"/>
  <c r="AC774" i="16"/>
  <c r="AC986" i="16"/>
  <c r="AC926" i="16"/>
  <c r="AC161" i="16"/>
  <c r="AC154" i="16"/>
  <c r="AC793" i="16"/>
  <c r="AC731" i="16"/>
  <c r="AC880" i="16"/>
  <c r="AC781" i="16"/>
  <c r="AC285" i="16"/>
  <c r="AC915" i="16"/>
  <c r="AC967" i="16"/>
  <c r="AC821" i="16"/>
  <c r="AC799" i="16"/>
  <c r="AC611" i="16"/>
  <c r="AC91" i="16"/>
  <c r="AC566" i="16"/>
  <c r="AC767" i="16"/>
  <c r="AC423" i="16"/>
  <c r="AC418" i="16"/>
  <c r="AC971" i="16"/>
  <c r="AC651" i="16"/>
  <c r="AC303" i="16"/>
  <c r="AC437" i="16"/>
  <c r="AC580" i="16"/>
  <c r="AC592" i="16"/>
  <c r="AC112" i="16"/>
  <c r="AC741" i="16"/>
  <c r="AC487" i="16"/>
  <c r="AC267" i="16"/>
  <c r="AC639" i="16"/>
  <c r="AC847" i="16"/>
  <c r="AC928" i="16"/>
  <c r="AC300" i="16"/>
  <c r="AC155" i="16"/>
  <c r="AC714" i="16"/>
  <c r="AC356" i="16"/>
  <c r="AC795" i="16"/>
  <c r="AC541" i="16"/>
  <c r="AC446" i="16"/>
  <c r="AC128" i="16"/>
  <c r="AC687" i="16"/>
  <c r="AC649" i="16"/>
  <c r="AC373" i="16"/>
  <c r="AC707" i="16"/>
  <c r="AC80" i="16"/>
  <c r="AC79" i="16"/>
  <c r="N151" i="8"/>
  <c r="D151" i="8"/>
  <c r="H151" i="8"/>
  <c r="G151" i="8"/>
  <c r="F151" i="8"/>
  <c r="E151" i="8"/>
  <c r="J80" i="8"/>
  <c r="K80" i="8" s="1"/>
  <c r="M151" i="8"/>
  <c r="J151" i="8"/>
  <c r="L151" i="8"/>
  <c r="I151" i="8"/>
  <c r="D17" i="8"/>
  <c r="D162" i="8" s="1"/>
  <c r="N27" i="8"/>
  <c r="N30" i="8" s="1"/>
  <c r="L40" i="8"/>
  <c r="M30" i="8"/>
  <c r="H66" i="8"/>
  <c r="E80" i="8"/>
  <c r="H53" i="8"/>
  <c r="I43" i="8"/>
  <c r="E66" i="8"/>
  <c r="F56" i="8"/>
  <c r="I94" i="8"/>
  <c r="J94" i="8" s="1"/>
  <c r="G108" i="8"/>
  <c r="K40" i="8"/>
  <c r="L30" i="8"/>
  <c r="C52" i="14"/>
  <c r="C5" i="13"/>
  <c r="D52" i="14"/>
  <c r="D54" i="14" s="1"/>
  <c r="D57" i="14" s="1"/>
  <c r="D5" i="13"/>
  <c r="B8" i="9" l="1"/>
  <c r="C77" i="14" a="1"/>
  <c r="C77" i="14" s="1"/>
  <c r="C54" i="14"/>
  <c r="C57" i="14" s="1"/>
  <c r="N57" i="14"/>
  <c r="D163" i="8"/>
  <c r="D164" i="8" s="1"/>
  <c r="D31" i="8"/>
  <c r="E163" i="8" s="1"/>
  <c r="J53" i="8"/>
  <c r="K43" i="8"/>
  <c r="M40" i="8"/>
  <c r="K53" i="8"/>
  <c r="L43" i="8"/>
  <c r="L80" i="8"/>
  <c r="D80" i="8"/>
  <c r="E69" i="8"/>
  <c r="G66" i="8"/>
  <c r="H56" i="8"/>
  <c r="F69" i="8"/>
  <c r="I56" i="8"/>
  <c r="D94" i="8"/>
  <c r="G80" i="8"/>
  <c r="H108" i="8"/>
  <c r="F122" i="8"/>
  <c r="K94" i="8"/>
  <c r="E11" i="9" l="1"/>
  <c r="E162" i="8"/>
  <c r="E164" i="8" s="1"/>
  <c r="M80" i="8"/>
  <c r="G122" i="8"/>
  <c r="I108" i="8"/>
  <c r="J108" i="8" s="1"/>
  <c r="J66" i="8"/>
  <c r="L53" i="8"/>
  <c r="K56" i="8"/>
  <c r="F80" i="8"/>
  <c r="G69" i="8"/>
  <c r="N40" i="8"/>
  <c r="N43" i="8" s="1"/>
  <c r="M43" i="8"/>
  <c r="H69" i="8"/>
  <c r="F94" i="8"/>
  <c r="D83" i="8"/>
  <c r="I66" i="8"/>
  <c r="J56" i="8"/>
  <c r="E83" i="8"/>
  <c r="L94" i="8"/>
  <c r="D97" i="8"/>
  <c r="AK92" i="16" l="1"/>
  <c r="E12" i="9"/>
  <c r="K66" i="8"/>
  <c r="J69" i="8"/>
  <c r="K108" i="8"/>
  <c r="H80" i="8"/>
  <c r="M83" i="8" s="1"/>
  <c r="I69" i="8"/>
  <c r="D44" i="8"/>
  <c r="H122" i="8"/>
  <c r="E94" i="8"/>
  <c r="F83" i="8"/>
  <c r="G83" i="8"/>
  <c r="N80" i="8"/>
  <c r="M94" i="8"/>
  <c r="E108" i="8"/>
  <c r="M53" i="8"/>
  <c r="L56" i="8"/>
  <c r="N83" i="8" l="1"/>
  <c r="F163" i="8"/>
  <c r="F162" i="8"/>
  <c r="D108" i="8"/>
  <c r="E97" i="8"/>
  <c r="N94" i="8"/>
  <c r="G94" i="8"/>
  <c r="H83" i="8"/>
  <c r="L83" i="8"/>
  <c r="I83" i="8"/>
  <c r="J83" i="8"/>
  <c r="K83" i="8"/>
  <c r="N53" i="8"/>
  <c r="N56" i="8" s="1"/>
  <c r="M56" i="8"/>
  <c r="D122" i="8"/>
  <c r="L108" i="8"/>
  <c r="F97" i="8"/>
  <c r="I122" i="8"/>
  <c r="D136" i="8"/>
  <c r="L66" i="8"/>
  <c r="K69" i="8"/>
  <c r="F164" i="8" l="1"/>
  <c r="D125" i="8"/>
  <c r="D57" i="8"/>
  <c r="J122" i="8"/>
  <c r="E136" i="8"/>
  <c r="M66" i="8"/>
  <c r="L69" i="8"/>
  <c r="G97" i="8"/>
  <c r="F108" i="8"/>
  <c r="I111" i="8" s="1"/>
  <c r="H97" i="8"/>
  <c r="J97" i="8"/>
  <c r="K97" i="8"/>
  <c r="I97" i="8"/>
  <c r="L97" i="8"/>
  <c r="M97" i="8"/>
  <c r="D139" i="8"/>
  <c r="N97" i="8"/>
  <c r="D111" i="8"/>
  <c r="M108" i="8"/>
  <c r="E111" i="8"/>
  <c r="D84" i="8"/>
  <c r="D98" i="8" l="1"/>
  <c r="J163" i="8" s="1"/>
  <c r="J111" i="8"/>
  <c r="L111" i="8"/>
  <c r="K111" i="8"/>
  <c r="N108" i="8"/>
  <c r="N111" i="8" s="1"/>
  <c r="M111" i="8"/>
  <c r="N66" i="8"/>
  <c r="N69" i="8" s="1"/>
  <c r="M69" i="8"/>
  <c r="F136" i="8"/>
  <c r="D150" i="8"/>
  <c r="D153" i="8" s="1"/>
  <c r="E139" i="8"/>
  <c r="K122" i="8"/>
  <c r="G163" i="8"/>
  <c r="G162" i="8"/>
  <c r="I163" i="8"/>
  <c r="I162" i="8"/>
  <c r="F111" i="8"/>
  <c r="E122" i="8"/>
  <c r="G111" i="8"/>
  <c r="H111" i="8"/>
  <c r="J162" i="8" l="1"/>
  <c r="J164" i="8" s="1"/>
  <c r="G164" i="8"/>
  <c r="I164" i="8"/>
  <c r="D112" i="8"/>
  <c r="E125" i="8"/>
  <c r="F125" i="8"/>
  <c r="G125" i="8"/>
  <c r="H125" i="8"/>
  <c r="I125" i="8"/>
  <c r="J125" i="8"/>
  <c r="L122" i="8"/>
  <c r="K125" i="8"/>
  <c r="G136" i="8"/>
  <c r="E150" i="8"/>
  <c r="E153" i="8" s="1"/>
  <c r="F139" i="8"/>
  <c r="D70" i="8"/>
  <c r="H162" i="8" l="1"/>
  <c r="H163" i="8"/>
  <c r="H136" i="8"/>
  <c r="F150" i="8"/>
  <c r="F153" i="8" s="1"/>
  <c r="G139" i="8"/>
  <c r="M122" i="8"/>
  <c r="L125" i="8"/>
  <c r="K163" i="8"/>
  <c r="K162" i="8"/>
  <c r="N122" i="8" l="1"/>
  <c r="N125" i="8" s="1"/>
  <c r="M125" i="8"/>
  <c r="I136" i="8"/>
  <c r="G150" i="8"/>
  <c r="G153" i="8" s="1"/>
  <c r="H139" i="8"/>
  <c r="K164" i="8"/>
  <c r="H164" i="8"/>
  <c r="J136" i="8" l="1"/>
  <c r="H150" i="8"/>
  <c r="H153" i="8" s="1"/>
  <c r="I139" i="8"/>
  <c r="D126" i="8"/>
  <c r="L162" i="8" l="1"/>
  <c r="L163" i="8"/>
  <c r="K136" i="8"/>
  <c r="I150" i="8"/>
  <c r="I153" i="8" s="1"/>
  <c r="J139" i="8"/>
  <c r="L136" i="8" l="1"/>
  <c r="J150" i="8"/>
  <c r="J153" i="8" s="1"/>
  <c r="K139" i="8"/>
  <c r="L164" i="8"/>
  <c r="K150" i="8" l="1"/>
  <c r="K153" i="8" s="1"/>
  <c r="M136" i="8"/>
  <c r="L139" i="8"/>
  <c r="N136" i="8" l="1"/>
  <c r="L150" i="8"/>
  <c r="L153" i="8" s="1"/>
  <c r="M139" i="8"/>
  <c r="N150" i="8" l="1"/>
  <c r="M150" i="8"/>
  <c r="M153" i="8" s="1"/>
  <c r="N139" i="8"/>
  <c r="D140" i="8" s="1"/>
  <c r="M163" i="8" l="1"/>
  <c r="M162" i="8"/>
  <c r="N153" i="8"/>
  <c r="D154" i="8" s="1"/>
  <c r="M164" i="8" l="1"/>
  <c r="N163" i="8"/>
  <c r="N162" i="8"/>
  <c r="N16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tc={E60A2A6F-860B-1C4D-ACDC-A2E2D7A5C0EE}</author>
    <author>tc={059B4E26-4A1D-6D4B-B6FB-EEDEEF9D8AC7}</author>
    <author>tc={75C3D159-38FB-8F4D-9B5C-C9DF39E14F61}</author>
    <author>tc={A0088BA5-A5AE-3A4E-8D67-4D24E1D571AB}</author>
  </authors>
  <commentList>
    <comment ref="P12" authorId="0" shapeId="0" xr:uid="{E60A2A6F-860B-1C4D-ACDC-A2E2D7A5C0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media ultimi 3 anni, cedif non lo da
</t>
      </text>
    </comment>
    <comment ref="O13" authorId="1" shapeId="0" xr:uid="{059B4E26-4A1D-6D4B-B6FB-EEDEEF9D8AC7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differenza sta a pag 63 10k 2024</t>
      </text>
    </comment>
    <comment ref="P23" authorId="2" shapeId="0" xr:uid="{75C3D159-38FB-8F4D-9B5C-C9DF39E14F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Abbiamo fatto la media degli ultimi 3 anni moltiplicando per il Growth ( perchè l'ultimo anno è un outlier ) </t>
      </text>
    </comment>
    <comment ref="Q23" authorId="3" shapeId="0" xr:uid="{A0088BA5-A5AE-3A4E-8D67-4D24E1D571A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con la Growth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tc={9BC79D31-0F59-4D0E-8D07-663DA809AD1D}</author>
  </authors>
  <commentList>
    <comment ref="C1" authorId="0" shapeId="0" xr:uid="{9BC79D31-0F59-4D0E-8D07-663DA809AD1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Dati presi dal Capital IQ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<sst xmlns="http://schemas.openxmlformats.org/spreadsheetml/2006/main" count="1030" uniqueCount="330">
  <si>
    <t>Fiscal Year end January 31</t>
  </si>
  <si>
    <t xml:space="preserve">COMMENTS </t>
  </si>
  <si>
    <t>In million</t>
  </si>
  <si>
    <t>Year</t>
  </si>
  <si>
    <t>Coverage ratio</t>
  </si>
  <si>
    <t>Rating</t>
  </si>
  <si>
    <t>Spread</t>
  </si>
  <si>
    <t>Default probability</t>
  </si>
  <si>
    <t>Year 2025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</si>
  <si>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</si>
  <si>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</si>
  <si>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</si>
  <si>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</si>
  <si>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</si>
  <si>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</si>
  <si>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</si>
  <si>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</si>
  <si>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</si>
  <si>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</si>
  <si>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</si>
  <si>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Value of unlevered firm</t>
  </si>
  <si>
    <t>&gt;</t>
  </si>
  <si>
    <t>≤ to</t>
  </si>
  <si>
    <t>Trailing interest coverage ratio</t>
  </si>
  <si>
    <t>Revenue growth</t>
  </si>
  <si>
    <t>We combined market and industry analysis with expectations derived from S&amp;P Capital IQ via the CEDIF database.</t>
  </si>
  <si>
    <t>D</t>
  </si>
  <si>
    <t>Credit rating</t>
  </si>
  <si>
    <t>Revenue</t>
  </si>
  <si>
    <t>C</t>
  </si>
  <si>
    <t>Credit spread</t>
  </si>
  <si>
    <t>Cost of Goods Sold</t>
  </si>
  <si>
    <t>CC</t>
  </si>
  <si>
    <t>Yield on debt</t>
  </si>
  <si>
    <t>% of revenues</t>
  </si>
  <si>
    <t>CCC</t>
  </si>
  <si>
    <t>Interest paid</t>
  </si>
  <si>
    <t>Gross Profit Margin %</t>
  </si>
  <si>
    <t>data from Capital IQ</t>
  </si>
  <si>
    <t>B-</t>
  </si>
  <si>
    <t>Prob of default</t>
  </si>
  <si>
    <t>Gross Profit</t>
  </si>
  <si>
    <t>B</t>
  </si>
  <si>
    <t>Cost of debt</t>
  </si>
  <si>
    <t>Total operating expenses</t>
  </si>
  <si>
    <t>B+</t>
  </si>
  <si>
    <t>Total operating expenses as % of revenues</t>
  </si>
  <si>
    <t>BBB</t>
  </si>
  <si>
    <t>Taxable Income (EBIT)</t>
  </si>
  <si>
    <t>A-</t>
  </si>
  <si>
    <t>Year 2026</t>
  </si>
  <si>
    <t>EBIT as % of revenues</t>
  </si>
  <si>
    <t>A</t>
  </si>
  <si>
    <t xml:space="preserve">EBT </t>
  </si>
  <si>
    <t>data from Capital IQ (GAAP)</t>
  </si>
  <si>
    <t>A+</t>
  </si>
  <si>
    <t>EBT % of revenues</t>
  </si>
  <si>
    <t>AA</t>
  </si>
  <si>
    <t>Taxes</t>
  </si>
  <si>
    <t>AAA</t>
  </si>
  <si>
    <t>Net income</t>
  </si>
  <si>
    <t>Effective Tax Rate</t>
  </si>
  <si>
    <t>We assumed that the effective tax rate for 2026–2035 corresponds to the average ETR observed in the previous years.</t>
  </si>
  <si>
    <t>Cash flow from operations</t>
  </si>
  <si>
    <t>Cash flow from Operations as % of revenues</t>
  </si>
  <si>
    <t>We used the average percentage of CFFO/revenues for projections</t>
  </si>
  <si>
    <t>Increase in gross PPE</t>
  </si>
  <si>
    <t>We calculated the average percentage increase and then applied it as PPE(t-1) × (1 + average increase</t>
  </si>
  <si>
    <t>% increase</t>
  </si>
  <si>
    <t>Year 2027</t>
  </si>
  <si>
    <t>Free Cash Flow</t>
  </si>
  <si>
    <t>Terminal Value</t>
  </si>
  <si>
    <t>Total Free Cash Flow</t>
  </si>
  <si>
    <t>Value of unlevered firm (at February of every year)</t>
  </si>
  <si>
    <t>EXCESS CASH</t>
  </si>
  <si>
    <t>Adj. Value of Unlevered Firm</t>
  </si>
  <si>
    <t>Value of Interest Tax Shields</t>
  </si>
  <si>
    <t>Year 2028</t>
  </si>
  <si>
    <t>PV Interest tax shields</t>
  </si>
  <si>
    <t>Total value of tax shields</t>
  </si>
  <si>
    <t>Tax Shield Discount Rate</t>
  </si>
  <si>
    <t>Present value of tax shields (beginning of year)</t>
  </si>
  <si>
    <t>Sum (PVTS)</t>
  </si>
  <si>
    <t>PVTS (every year)</t>
  </si>
  <si>
    <t>Costs of Financial distress</t>
  </si>
  <si>
    <t>Year 2029</t>
  </si>
  <si>
    <t>Risk neutral prob of default</t>
  </si>
  <si>
    <t>PV of distress costs (beginning of year)</t>
  </si>
  <si>
    <t>FINAL CALCULATION - APV METHOD</t>
  </si>
  <si>
    <t>Value of the firm</t>
  </si>
  <si>
    <t>PV of tax shields</t>
  </si>
  <si>
    <t>PV of bankruptcy costs</t>
  </si>
  <si>
    <t>Value of levered firm</t>
  </si>
  <si>
    <t>Year 2030</t>
  </si>
  <si>
    <t>LEVERAGE RATIO</t>
  </si>
  <si>
    <t>Debt</t>
  </si>
  <si>
    <t>Calculations to minimize OLS</t>
  </si>
  <si>
    <t>ASSUMPTIONS</t>
  </si>
  <si>
    <t>Tax rate</t>
  </si>
  <si>
    <t>From the mean of the effective tax rate of historical years</t>
  </si>
  <si>
    <t>Unlevered cost of capital</t>
  </si>
  <si>
    <t>From "Unlevered Cost of capital"</t>
  </si>
  <si>
    <t>Year 2031</t>
  </si>
  <si>
    <t>Risk-Free Rate</t>
  </si>
  <si>
    <t>Market Risk Premium</t>
  </si>
  <si>
    <t>Debt issued 2024</t>
  </si>
  <si>
    <t>Bakruptcy cost as % of firm value</t>
  </si>
  <si>
    <t>From data coming from professor guidelines Appendix “Fraction of Unlevered firm value lost in bankruptcy“, line chosen “Other”</t>
  </si>
  <si>
    <t>Recovery in case of default</t>
  </si>
  <si>
    <t>We assume is the same use in the exercise in class, as advised by the professor</t>
  </si>
  <si>
    <t>Long term growth rate</t>
  </si>
  <si>
    <t>Year 2032</t>
  </si>
  <si>
    <t>Is the transaction creating value for shareholders?</t>
  </si>
  <si>
    <t>Value of the Unlevered Firm</t>
  </si>
  <si>
    <t xml:space="preserve">Value of the Levered Firm </t>
  </si>
  <si>
    <t>Year 2033</t>
  </si>
  <si>
    <t>Year 2034</t>
  </si>
  <si>
    <t>Year 2035</t>
  </si>
  <si>
    <t>DEBT INCREASE/YEAR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</si>
  <si>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</si>
  <si>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</si>
  <si>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</si>
  <si>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</si>
  <si>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</si>
  <si>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</si>
  <si>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</si>
  <si>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</si>
  <si>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</si>
  <si>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</si>
  <si>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</si>
  <si>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Amount for bond issuance (in million)</t>
  </si>
  <si>
    <t>TYPE 1 BOND Characteristics</t>
  </si>
  <si>
    <t>Values</t>
  </si>
  <si>
    <t>Coupon rate</t>
  </si>
  <si>
    <t>Face value</t>
  </si>
  <si>
    <t>TYPE 1 BOND (2025)</t>
  </si>
  <si>
    <t>Cost of Debt</t>
  </si>
  <si>
    <t>Annual coupon</t>
  </si>
  <si>
    <t>Bond Face Value</t>
  </si>
  <si>
    <t>Present Value of Cash Flows</t>
  </si>
  <si>
    <t>Total PV of Type 1 Bond</t>
  </si>
  <si>
    <t>TYPE 2 BOND Characteristics</t>
  </si>
  <si>
    <t>TYPE 2 BOND (2026)</t>
  </si>
  <si>
    <t>2036</t>
  </si>
  <si>
    <t>PV of each CF (all discounted to 2025)</t>
  </si>
  <si>
    <t>PV Bond Type 2</t>
  </si>
  <si>
    <t>TYPE 3 BOND Characteristics</t>
  </si>
  <si>
    <t>TYPE 3 BOND (2027)</t>
  </si>
  <si>
    <t>2037</t>
  </si>
  <si>
    <t>PV of each CF (all discounted to 2026)</t>
  </si>
  <si>
    <t>PV Bond Type 3</t>
  </si>
  <si>
    <t>TYPE 4 BOND Characteristics</t>
  </si>
  <si>
    <t>TYPE 4 BOND (2028)</t>
  </si>
  <si>
    <t>2038</t>
  </si>
  <si>
    <t>PV of each CF (all discounted to 2027)</t>
  </si>
  <si>
    <t>PV Bond Type 4</t>
  </si>
  <si>
    <t>TYPE 5 BOND Characteristics</t>
  </si>
  <si>
    <t>TYPE 5 BOND (2029)</t>
  </si>
  <si>
    <t>2039</t>
  </si>
  <si>
    <t>PV of each CF (all discounted to 2028)</t>
  </si>
  <si>
    <t>PV Bond Type 5</t>
  </si>
  <si>
    <t>TYPE 6 BOND Characteristics</t>
  </si>
  <si>
    <t>TYPE 6 BOND (2030)</t>
  </si>
  <si>
    <t>2040</t>
  </si>
  <si>
    <t>TYPE 6 BOND (2031)</t>
  </si>
  <si>
    <t>2041</t>
  </si>
  <si>
    <t>TYPE 6 BOND (2032)</t>
  </si>
  <si>
    <t>2042</t>
  </si>
  <si>
    <t>TYPE 6 BOND (2033)</t>
  </si>
  <si>
    <t>2043</t>
  </si>
  <si>
    <t>TYPE 6 BOND (2034)</t>
  </si>
  <si>
    <t>2044</t>
  </si>
  <si>
    <t>TYPE 6 BOND (2035)</t>
  </si>
  <si>
    <t>2045</t>
  </si>
  <si>
    <t>Assumption: cost of debt remains constant after 2035</t>
  </si>
  <si>
    <t>Summary</t>
  </si>
  <si>
    <t>Number of bonds (in million)</t>
  </si>
  <si>
    <t xml:space="preserve">Value per bond </t>
  </si>
  <si>
    <t>Debt issued (in million)</t>
  </si>
  <si>
    <t>Total debt (in million)</t>
  </si>
  <si>
    <t>To evaluate Unlevered Cost of Capital we'll go through 3 steps:
ru = rf + beta * risk premium</t>
  </si>
  <si>
    <t xml:space="preserve">ACTUAL LEVERAGE </t>
  </si>
  <si>
    <t>Financial item</t>
  </si>
  <si>
    <t>Numbers (Current)</t>
  </si>
  <si>
    <t>Source</t>
  </si>
  <si>
    <t>Comments</t>
  </si>
  <si>
    <t xml:space="preserve">Net Debt </t>
  </si>
  <si>
    <t>Total debt (10K) - Excess Cash</t>
  </si>
  <si>
    <t xml:space="preserve">Market Cap </t>
  </si>
  <si>
    <t>https://finance.yahoo.com/quote/CRM/key-statistics/</t>
  </si>
  <si>
    <t>D/(D+E)</t>
  </si>
  <si>
    <t xml:space="preserve"> rf + beta * risk premium</t>
  </si>
  <si>
    <t xml:space="preserve">Fonte </t>
  </si>
  <si>
    <t>How to calculate risk premium
(https://pages.stern.nyu.edu/~adamodar/New_Home_Page/datafile/histimpl.html):</t>
  </si>
  <si>
    <t>rf</t>
  </si>
  <si>
    <t>https://www.bloomberg.com/markets/rates-bonds</t>
  </si>
  <si>
    <t>Period</t>
  </si>
  <si>
    <t>ERP</t>
  </si>
  <si>
    <t>risk premium</t>
  </si>
  <si>
    <t>1960-2024</t>
  </si>
  <si>
    <t>beta</t>
  </si>
  <si>
    <t>If we compare that with the Beta (Software (System &amp; Application)) 1,24 found on https://pages.stern.nyu.edu/~adamodar/, the value from our analysis is reasonable</t>
  </si>
  <si>
    <t>In Milions</t>
  </si>
  <si>
    <t>Cash and cash equivalent</t>
  </si>
  <si>
    <t>Total assets</t>
  </si>
  <si>
    <t>Excess Cash</t>
  </si>
  <si>
    <t>In millions</t>
  </si>
  <si>
    <t>Market Cap (July 2025)</t>
  </si>
  <si>
    <t>New Stock Price (S)=</t>
  </si>
  <si>
    <t>VL/N</t>
  </si>
  <si>
    <r>
      <rPr>
        <sz val="10"/>
        <color rgb="FF000000"/>
        <rFont val="Arial"/>
        <family val="2"/>
      </rPr>
      <t>Number of stocks (</t>
    </r>
    <r>
      <rPr>
        <b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)</t>
    </r>
  </si>
  <si>
    <t>Value per stocks</t>
  </si>
  <si>
    <t>Number of stocks acquired (X)=</t>
  </si>
  <si>
    <t>(N*D)/VL</t>
  </si>
  <si>
    <r>
      <rPr>
        <sz val="10"/>
        <color rgb="FF000000"/>
        <rFont val="Arial"/>
        <family val="2"/>
      </rPr>
      <t>Value of the Levered Firm (</t>
    </r>
    <r>
      <rPr>
        <b/>
        <sz val="10"/>
        <color rgb="FF000000"/>
        <rFont val="Arial"/>
        <family val="2"/>
      </rPr>
      <t>VL</t>
    </r>
    <r>
      <rPr>
        <sz val="10"/>
        <color rgb="FF000000"/>
        <rFont val="Arial"/>
        <family val="2"/>
      </rPr>
      <t>)</t>
    </r>
  </si>
  <si>
    <r>
      <t>Debt Issued (initial debt=0) (</t>
    </r>
    <r>
      <rPr>
        <b/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)</t>
    </r>
  </si>
  <si>
    <t>million</t>
  </si>
  <si>
    <t>Gain/loss per stock</t>
  </si>
  <si>
    <t>% gain/loss per stock</t>
  </si>
  <si>
    <t>Fiscal Year end January 31 2025</t>
  </si>
  <si>
    <t>Total Value</t>
  </si>
  <si>
    <t>FCF</t>
  </si>
  <si>
    <t>% YOY increase in FCF</t>
  </si>
  <si>
    <t>NEW FCF VALUES (AVG OF MONTECARLO RESULTS)</t>
  </si>
  <si>
    <t>NEW VALUE TV (AVG MONTECARLO RESULTS)</t>
  </si>
  <si>
    <t>Growth rate 1 randomized</t>
  </si>
  <si>
    <t>Growth rate 2 randomized</t>
  </si>
  <si>
    <t>Growth rate 3 randomized</t>
  </si>
  <si>
    <t>Growth rate 4 randomized</t>
  </si>
  <si>
    <t>Growth rate 5 randomized</t>
  </si>
  <si>
    <t>Growth rate 6 randomized</t>
  </si>
  <si>
    <t>Growth rate 7 randomized</t>
  </si>
  <si>
    <t>Growth rate 8 randomized</t>
  </si>
  <si>
    <t>Growth rate 9 randomized</t>
  </si>
  <si>
    <t>Growth rate 10 randomized</t>
  </si>
  <si>
    <t>FCF1</t>
  </si>
  <si>
    <t>FCF2</t>
  </si>
  <si>
    <t>FCF3</t>
  </si>
  <si>
    <t>FCF4</t>
  </si>
  <si>
    <t>FCF5</t>
  </si>
  <si>
    <t>FCF6</t>
  </si>
  <si>
    <t>FCF7</t>
  </si>
  <si>
    <t>FCF8</t>
  </si>
  <si>
    <t>FCF9</t>
  </si>
  <si>
    <t>FCF10</t>
  </si>
  <si>
    <t>FCF11</t>
  </si>
  <si>
    <t>TERMINAL VALUE</t>
  </si>
  <si>
    <t>TOTAL FCF11</t>
  </si>
  <si>
    <t>VALUE UNLEVERED</t>
  </si>
  <si>
    <t>STOCK PRICE</t>
  </si>
  <si>
    <t>STOCK PRICE FIXED</t>
  </si>
  <si>
    <t>Standard deviation</t>
  </si>
  <si>
    <t xml:space="preserve">Debt issued </t>
  </si>
  <si>
    <r>
      <t>Initial Number of stocks (</t>
    </r>
    <r>
      <rPr>
        <b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)</t>
    </r>
    <r>
      <rPr>
        <sz val="10"/>
        <color theme="1"/>
        <rFont val="Arial"/>
        <family val="2"/>
      </rPr>
      <t xml:space="preserve"> </t>
    </r>
  </si>
  <si>
    <t>STOCK PRICE - MONTECARLO RESULTS</t>
  </si>
  <si>
    <t>For Comparison</t>
  </si>
  <si>
    <t>Mean</t>
  </si>
  <si>
    <t>Value per stock  (Pre Debt issued)</t>
  </si>
  <si>
    <t>Median</t>
  </si>
  <si>
    <t>Value per stock (in case of Buyback)</t>
  </si>
  <si>
    <t>1st Quartile (Q1)</t>
  </si>
  <si>
    <t>3rd Quartile (Q3)</t>
  </si>
  <si>
    <t>Standard Deviation</t>
  </si>
  <si>
    <t>5th Percentile</t>
  </si>
  <si>
    <t>95th Percentile</t>
  </si>
  <si>
    <t>Price</t>
  </si>
  <si>
    <t>Adj Close</t>
  </si>
  <si>
    <t>Return</t>
  </si>
  <si>
    <t>Return-rf</t>
  </si>
  <si>
    <t>SUMMARY OUTPUT CORRECT</t>
  </si>
  <si>
    <t>Ticker</t>
  </si>
  <si>
    <t>Risk free</t>
  </si>
  <si>
    <t>CRM</t>
  </si>
  <si>
    <t>^GSPC</t>
  </si>
  <si>
    <t>Date</t>
  </si>
  <si>
    <t>SALESFORCE DAILY</t>
  </si>
  <si>
    <t>SP500 DAILY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</si>
  <si>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</si>
  <si>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</si>
  <si>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</si>
  <si>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</si>
  <si>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</si>
  <si>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</si>
  <si>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</si>
  <si>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</si>
  <si>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</si>
  <si>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</si>
  <si>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</si>
  <si>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</si>
  <si>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</si>
  <si>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</si>
  <si>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</si>
  <si>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</si>
  <si>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</si>
  <si>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</si>
  <si>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</si>
  <si>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</si>
  <si>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</si>
  <si>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</si>
  <si>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</si>
  <si>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</si>
  <si>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SUMMARY OUTPUT WITH COVID</t>
  </si>
  <si>
    <t>Log</t>
  </si>
  <si>
    <t>Competitor</t>
  </si>
  <si>
    <t>Beta Equity</t>
  </si>
  <si>
    <t>Net Debt</t>
  </si>
  <si>
    <t>Market Cap</t>
  </si>
  <si>
    <t>Tax Rate</t>
  </si>
  <si>
    <t>D/E Ratio</t>
  </si>
  <si>
    <t>Beta Unlevered</t>
  </si>
  <si>
    <t>Adobe Inc. (NasdaqGS:ADBE)</t>
  </si>
  <si>
    <t>HubSpot, Inc. (NYSE:HUBS)</t>
  </si>
  <si>
    <t>SAP SE (XTRA:SAP)</t>
  </si>
  <si>
    <t>Workday, Inc. (NasdaqGS:WDAY)</t>
  </si>
  <si>
    <t>Datadog, Inc. (NasdaqGS:DDOG)</t>
  </si>
  <si>
    <t>Intuit Inc. (NasdaqGS:INTU)</t>
  </si>
  <si>
    <t>DocuSign, Inc. (NasdaqGS:DOCU)</t>
  </si>
  <si>
    <t>ServiceNow, Inc. (NYSE:NOW)</t>
  </si>
  <si>
    <t>Salesforce, Inc. (NYSE:CRM)</t>
  </si>
  <si>
    <t>Industry Beta asset (average)</t>
  </si>
  <si>
    <t>Salesforce Beta Equity</t>
  </si>
  <si>
    <t>Close</t>
  </si>
  <si>
    <t>High</t>
  </si>
  <si>
    <t>Low</t>
  </si>
  <si>
    <t>Open</t>
  </si>
  <si>
    <t>Volume</t>
  </si>
  <si>
    <t>observation_date</t>
  </si>
  <si>
    <t>DGS10</t>
  </si>
  <si>
    <t>SALESFORCE MONTHLY</t>
  </si>
  <si>
    <t>SP500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</si>
</sst>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* #,##0.00\ &quot;€&quot;_-;\-* #,##0.00\ &quot;€&quot;_-;_-* &quot;-&quot;??\ &quot;€&quot;_-;_-@_-"/>
    <numFmt numFmtId="164" formatCode="0.000"/>
    <numFmt numFmtId="165" formatCode="yyyy\-mm\-dd"/>
    <numFmt numFmtId="166" formatCode="0.000000000000000"/>
    <numFmt numFmtId="167" formatCode="[$$]#,##0.00"/>
    <numFmt numFmtId="168" formatCode="0.0%"/>
    <numFmt numFmtId="169" formatCode="_-[$$-409]* #,##0.00_ ;_-[$$-409]* \-#,##0.00\ ;_-[$$-409]* &quot;-&quot;??_ ;_-@_ "/>
    <numFmt numFmtId="170" formatCode="[$$-45D]#,##0.00"/>
    <numFmt numFmtId="171" formatCode="#,##0.00_ ;\-#,##0.00\ "/>
    <numFmt numFmtId="172" formatCode="[$$]#,##0.000"/>
    <numFmt numFmtId="173" formatCode="0.000000000"/>
    <numFmt numFmtId="174" formatCode="_-[$$-409]* #,##0.000000000_ ;_-[$$-409]* \-#,##0.000000000\ ;_-[$$-409]* &quot;-&quot;?????????_ ;_-@_ "/>
    <numFmt numFmtId="175" formatCode="[$$-380A]\ #,##0.00"/>
    <numFmt numFmtId="176" formatCode="_(* #,##0.0_);_(* \(#,##0.0\)_)\ ;_(* 0_)"/>
    <numFmt numFmtId="177" formatCode="_-* #,##0.0\ _€_-;\-* #,##0.0\ _€_-;_-* &quot;-&quot;?\ _€_-;_-@_-"/>
    <numFmt numFmtId="178" formatCode="_-* #,##0.00\ _€_-;\-* #,##0.00\ _€_-;_-* &quot;-&quot;??\ _€_-;_-@_-"/>
    <numFmt numFmtId="179" formatCode="#,##0.00\ &quot;€&quot;"/>
    <numFmt numFmtId="180" formatCode="_-[$$-409]* #,##0.00000000_ ;_-[$$-409]* \-#,##0.00000000\ ;_-[$$-409]* &quot;-&quot;??_ ;_-@_ "/>
  </numFmts>
  <fonts count="5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name val="Geneva"/>
      <family val="2"/>
    </font>
    <font>
      <sz val="10"/>
      <name val="Geneva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</font>
    <font>
      <i/>
      <sz val="14"/>
      <color theme="1"/>
      <name val="Calibri"/>
      <family val="2"/>
      <scheme val="minor"/>
    </font>
    <font>
      <b/>
      <sz val="10"/>
      <color rgb="FFC00000"/>
      <name val="Arial"/>
      <family val="2"/>
    </font>
    <font>
      <sz val="12"/>
      <color rgb="FFFF0000"/>
      <name val="Calibri"/>
      <family val="2"/>
      <scheme val="minor"/>
    </font>
    <font>
      <sz val="12"/>
      <color theme="1"/>
      <name val="Helvetica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4"/>
      <color rgb="FFE3E3E3"/>
      <name val="Arial"/>
      <family val="2"/>
    </font>
    <font>
      <b/>
      <sz val="14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2"/>
      <color theme="8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DDF2F0"/>
      </patternFill>
    </fill>
    <fill>
      <patternFill patternType="solid">
        <fgColor theme="4" tint="0.79998168889431442"/>
        <bgColor rgb="FFDDF2F0"/>
      </patternFill>
    </fill>
    <fill>
      <patternFill patternType="solid">
        <fgColor theme="6" tint="0.79998168889431442"/>
        <bgColor rgb="FFDDF2F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DDF2F0"/>
      </patternFill>
    </fill>
    <fill>
      <patternFill patternType="solid">
        <fgColor theme="4" tint="0.59999389629810485"/>
        <bgColor rgb="FFDDF2F0"/>
      </patternFill>
    </fill>
    <fill>
      <patternFill patternType="solid">
        <fgColor theme="0" tint="-4.9989318521683403E-2"/>
        <bgColor rgb="FFDDF2F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DDF2F0"/>
      </patternFill>
    </fill>
    <fill>
      <patternFill patternType="solid">
        <fgColor theme="0" tint="-0.14999847407452621"/>
        <bgColor rgb="FFFFFFFF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2" fillId="0" borderId="0"/>
    <xf numFmtId="44" fontId="1" fillId="0" borderId="0" applyFont="0" applyFill="0" applyBorder="0" applyAlignment="0" applyProtection="0"/>
  </cellStyleXfs>
  <cellXfs count="522">
    <xf numFmtId="0" fontId="0" fillId="0" borderId="0" xfId="0"/>
    <xf numFmtId="0" fontId="3" fillId="0" borderId="0" xfId="0" applyFont="1"/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1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4" fontId="0" fillId="0" borderId="0" xfId="0" applyNumberFormat="1"/>
    <xf numFmtId="3" fontId="0" fillId="0" borderId="0" xfId="0" applyNumberFormat="1"/>
    <xf numFmtId="0" fontId="0" fillId="0" borderId="6" xfId="0" applyBorder="1"/>
    <xf numFmtId="0" fontId="0" fillId="0" borderId="7" xfId="0" applyBorder="1"/>
    <xf numFmtId="0" fontId="8" fillId="0" borderId="0" xfId="0" applyFont="1"/>
    <xf numFmtId="0" fontId="9" fillId="0" borderId="11" xfId="0" applyFont="1" applyBorder="1" applyAlignment="1">
      <alignment horizontal="center"/>
    </xf>
    <xf numFmtId="14" fontId="0" fillId="0" borderId="0" xfId="0" applyNumberFormat="1"/>
    <xf numFmtId="14" fontId="11" fillId="0" borderId="11" xfId="0" applyNumberFormat="1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2" fillId="0" borderId="0" xfId="0" applyFont="1"/>
    <xf numFmtId="2" fontId="0" fillId="0" borderId="0" xfId="0" applyNumberFormat="1"/>
    <xf numFmtId="0" fontId="12" fillId="0" borderId="11" xfId="0" applyFont="1" applyBorder="1" applyAlignment="1">
      <alignment horizontal="center" vertical="top"/>
    </xf>
    <xf numFmtId="165" fontId="0" fillId="0" borderId="0" xfId="0" applyNumberFormat="1"/>
    <xf numFmtId="14" fontId="11" fillId="2" borderId="11" xfId="0" applyNumberFormat="1" applyFont="1" applyFill="1" applyBorder="1" applyAlignment="1">
      <alignment horizontal="center" vertical="top"/>
    </xf>
    <xf numFmtId="0" fontId="0" fillId="2" borderId="0" xfId="0" applyFill="1"/>
    <xf numFmtId="0" fontId="11" fillId="0" borderId="0" xfId="0" applyFont="1" applyAlignment="1">
      <alignment horizontal="center" vertical="top"/>
    </xf>
    <xf numFmtId="0" fontId="13" fillId="0" borderId="12" xfId="0" applyFont="1" applyBorder="1" applyAlignment="1">
      <alignment horizontal="center"/>
    </xf>
    <xf numFmtId="0" fontId="0" fillId="3" borderId="6" xfId="0" applyFill="1" applyBorder="1"/>
    <xf numFmtId="0" fontId="0" fillId="4" borderId="0" xfId="0" applyFill="1"/>
    <xf numFmtId="9" fontId="0" fillId="4" borderId="0" xfId="1" applyFont="1" applyFill="1"/>
    <xf numFmtId="2" fontId="0" fillId="4" borderId="0" xfId="1" applyNumberFormat="1" applyFont="1" applyFill="1"/>
    <xf numFmtId="10" fontId="0" fillId="4" borderId="0" xfId="1" applyNumberFormat="1" applyFont="1" applyFill="1"/>
    <xf numFmtId="0" fontId="14" fillId="0" borderId="0" xfId="0" applyFont="1"/>
    <xf numFmtId="1" fontId="0" fillId="4" borderId="0" xfId="1" applyNumberFormat="1" applyFont="1" applyFill="1"/>
    <xf numFmtId="1" fontId="0" fillId="4" borderId="0" xfId="0" applyNumberFormat="1" applyFill="1"/>
    <xf numFmtId="0" fontId="15" fillId="5" borderId="0" xfId="0" applyFont="1" applyFill="1"/>
    <xf numFmtId="0" fontId="4" fillId="6" borderId="13" xfId="0" applyFont="1" applyFill="1" applyBorder="1"/>
    <xf numFmtId="0" fontId="3" fillId="6" borderId="13" xfId="0" applyFont="1" applyFill="1" applyBorder="1"/>
    <xf numFmtId="0" fontId="4" fillId="7" borderId="15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15" fillId="7" borderId="0" xfId="0" applyFont="1" applyFill="1"/>
    <xf numFmtId="0" fontId="3" fillId="7" borderId="13" xfId="0" applyFont="1" applyFill="1" applyBorder="1"/>
    <xf numFmtId="0" fontId="15" fillId="7" borderId="13" xfId="0" applyFont="1" applyFill="1" applyBorder="1" applyAlignment="1">
      <alignment horizontal="center"/>
    </xf>
    <xf numFmtId="4" fontId="3" fillId="7" borderId="13" xfId="0" applyNumberFormat="1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15" fillId="6" borderId="0" xfId="0" applyFont="1" applyFill="1"/>
    <xf numFmtId="0" fontId="15" fillId="6" borderId="18" xfId="0" applyFont="1" applyFill="1" applyBorder="1"/>
    <xf numFmtId="0" fontId="15" fillId="6" borderId="1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0" fontId="3" fillId="7" borderId="0" xfId="0" applyNumberFormat="1" applyFont="1" applyFill="1" applyAlignment="1">
      <alignment horizontal="center"/>
    </xf>
    <xf numFmtId="10" fontId="3" fillId="7" borderId="18" xfId="0" applyNumberFormat="1" applyFont="1" applyFill="1" applyBorder="1" applyAlignment="1">
      <alignment horizontal="center"/>
    </xf>
    <xf numFmtId="10" fontId="3" fillId="7" borderId="13" xfId="0" applyNumberFormat="1" applyFont="1" applyFill="1" applyBorder="1" applyAlignment="1">
      <alignment horizontal="center"/>
    </xf>
    <xf numFmtId="10" fontId="3" fillId="6" borderId="0" xfId="0" applyNumberFormat="1" applyFont="1" applyFill="1" applyAlignment="1">
      <alignment horizontal="center"/>
    </xf>
    <xf numFmtId="10" fontId="3" fillId="6" borderId="18" xfId="0" applyNumberFormat="1" applyFont="1" applyFill="1" applyBorder="1" applyAlignment="1">
      <alignment horizontal="center"/>
    </xf>
    <xf numFmtId="10" fontId="3" fillId="6" borderId="13" xfId="0" applyNumberFormat="1" applyFont="1" applyFill="1" applyBorder="1" applyAlignment="1">
      <alignment horizontal="center"/>
    </xf>
    <xf numFmtId="167" fontId="3" fillId="7" borderId="13" xfId="0" applyNumberFormat="1" applyFont="1" applyFill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10" fontId="15" fillId="7" borderId="13" xfId="0" applyNumberFormat="1" applyFont="1" applyFill="1" applyBorder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3" fillId="7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10" fontId="3" fillId="7" borderId="20" xfId="0" applyNumberFormat="1" applyFont="1" applyFill="1" applyBorder="1" applyAlignment="1">
      <alignment horizontal="center"/>
    </xf>
    <xf numFmtId="10" fontId="3" fillId="7" borderId="21" xfId="0" applyNumberFormat="1" applyFont="1" applyFill="1" applyBorder="1" applyAlignment="1">
      <alignment horizontal="center"/>
    </xf>
    <xf numFmtId="0" fontId="17" fillId="6" borderId="0" xfId="0" applyFont="1" applyFill="1"/>
    <xf numFmtId="0" fontId="17" fillId="7" borderId="0" xfId="0" applyFont="1" applyFill="1"/>
    <xf numFmtId="0" fontId="18" fillId="6" borderId="0" xfId="0" applyFont="1" applyFill="1"/>
    <xf numFmtId="0" fontId="18" fillId="7" borderId="0" xfId="0" applyFont="1" applyFill="1"/>
    <xf numFmtId="0" fontId="4" fillId="7" borderId="0" xfId="0" applyFont="1" applyFill="1"/>
    <xf numFmtId="1" fontId="0" fillId="0" borderId="0" xfId="0" applyNumberFormat="1"/>
    <xf numFmtId="2" fontId="0" fillId="2" borderId="0" xfId="0" applyNumberFormat="1" applyFill="1"/>
    <xf numFmtId="10" fontId="3" fillId="0" borderId="0" xfId="0" applyNumberFormat="1" applyFont="1"/>
    <xf numFmtId="10" fontId="3" fillId="0" borderId="0" xfId="1" applyNumberFormat="1" applyFont="1"/>
    <xf numFmtId="169" fontId="0" fillId="0" borderId="0" xfId="0" applyNumberFormat="1"/>
    <xf numFmtId="0" fontId="4" fillId="6" borderId="0" xfId="0" applyFont="1" applyFill="1" applyAlignment="1">
      <alignment horizontal="center"/>
    </xf>
    <xf numFmtId="0" fontId="4" fillId="6" borderId="11" xfId="0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/>
    </xf>
    <xf numFmtId="167" fontId="3" fillId="7" borderId="11" xfId="0" applyNumberFormat="1" applyFont="1" applyFill="1" applyBorder="1" applyAlignment="1">
      <alignment horizontal="center" vertical="center"/>
    </xf>
    <xf numFmtId="167" fontId="3" fillId="6" borderId="11" xfId="0" applyNumberFormat="1" applyFont="1" applyFill="1" applyBorder="1" applyAlignment="1">
      <alignment horizontal="center" vertical="center"/>
    </xf>
    <xf numFmtId="167" fontId="3" fillId="8" borderId="11" xfId="0" applyNumberFormat="1" applyFont="1" applyFill="1" applyBorder="1" applyAlignment="1">
      <alignment horizontal="center" vertical="center"/>
    </xf>
    <xf numFmtId="167" fontId="3" fillId="9" borderId="11" xfId="0" applyNumberFormat="1" applyFont="1" applyFill="1" applyBorder="1" applyAlignment="1">
      <alignment horizontal="center"/>
    </xf>
    <xf numFmtId="10" fontId="19" fillId="6" borderId="11" xfId="0" applyNumberFormat="1" applyFont="1" applyFill="1" applyBorder="1"/>
    <xf numFmtId="4" fontId="15" fillId="7" borderId="0" xfId="0" applyNumberFormat="1" applyFont="1" applyFill="1"/>
    <xf numFmtId="4" fontId="19" fillId="7" borderId="11" xfId="0" applyNumberFormat="1" applyFont="1" applyFill="1" applyBorder="1"/>
    <xf numFmtId="0" fontId="0" fillId="0" borderId="23" xfId="0" applyBorder="1"/>
    <xf numFmtId="169" fontId="0" fillId="0" borderId="23" xfId="0" applyNumberFormat="1" applyBorder="1"/>
    <xf numFmtId="167" fontId="3" fillId="6" borderId="11" xfId="0" applyNumberFormat="1" applyFont="1" applyFill="1" applyBorder="1" applyAlignment="1">
      <alignment horizontal="right"/>
    </xf>
    <xf numFmtId="167" fontId="4" fillId="6" borderId="11" xfId="0" applyNumberFormat="1" applyFont="1" applyFill="1" applyBorder="1" applyAlignment="1">
      <alignment horizontal="right"/>
    </xf>
    <xf numFmtId="167" fontId="3" fillId="6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right"/>
    </xf>
    <xf numFmtId="167" fontId="3" fillId="6" borderId="13" xfId="0" applyNumberFormat="1" applyFont="1" applyFill="1" applyBorder="1" applyAlignment="1">
      <alignment horizontal="right"/>
    </xf>
    <xf numFmtId="0" fontId="3" fillId="7" borderId="0" xfId="0" applyFont="1" applyFill="1" applyAlignment="1">
      <alignment horizontal="right"/>
    </xf>
    <xf numFmtId="0" fontId="3" fillId="6" borderId="22" xfId="0" applyFont="1" applyFill="1" applyBorder="1"/>
    <xf numFmtId="167" fontId="3" fillId="10" borderId="22" xfId="0" applyNumberFormat="1" applyFont="1" applyFill="1" applyBorder="1" applyAlignment="1">
      <alignment horizontal="right"/>
    </xf>
    <xf numFmtId="167" fontId="4" fillId="7" borderId="24" xfId="0" applyNumberFormat="1" applyFont="1" applyFill="1" applyBorder="1" applyAlignment="1">
      <alignment horizontal="right"/>
    </xf>
    <xf numFmtId="10" fontId="15" fillId="6" borderId="14" xfId="0" applyNumberFormat="1" applyFont="1" applyFill="1" applyBorder="1" applyAlignment="1">
      <alignment horizontal="right"/>
    </xf>
    <xf numFmtId="10" fontId="20" fillId="0" borderId="25" xfId="1" applyNumberFormat="1" applyFont="1" applyBorder="1"/>
    <xf numFmtId="0" fontId="4" fillId="7" borderId="0" xfId="0" applyFont="1" applyFill="1" applyAlignment="1">
      <alignment horizontal="center"/>
    </xf>
    <xf numFmtId="167" fontId="15" fillId="11" borderId="25" xfId="0" applyNumberFormat="1" applyFont="1" applyFill="1" applyBorder="1" applyAlignment="1">
      <alignment horizontal="right"/>
    </xf>
    <xf numFmtId="0" fontId="15" fillId="6" borderId="11" xfId="0" applyFont="1" applyFill="1" applyBorder="1"/>
    <xf numFmtId="0" fontId="0" fillId="0" borderId="11" xfId="0" applyBorder="1"/>
    <xf numFmtId="167" fontId="4" fillId="0" borderId="11" xfId="0" applyNumberFormat="1" applyFont="1" applyBorder="1" applyAlignment="1">
      <alignment horizontal="right"/>
    </xf>
    <xf numFmtId="0" fontId="19" fillId="6" borderId="0" xfId="0" applyFont="1" applyFill="1" applyAlignment="1">
      <alignment horizontal="center"/>
    </xf>
    <xf numFmtId="10" fontId="18" fillId="6" borderId="0" xfId="0" applyNumberFormat="1" applyFont="1" applyFill="1"/>
    <xf numFmtId="10" fontId="3" fillId="7" borderId="0" xfId="0" applyNumberFormat="1" applyFont="1" applyFill="1" applyAlignment="1">
      <alignment horizontal="right"/>
    </xf>
    <xf numFmtId="10" fontId="3" fillId="7" borderId="13" xfId="0" applyNumberFormat="1" applyFont="1" applyFill="1" applyBorder="1" applyAlignment="1">
      <alignment horizontal="right"/>
    </xf>
    <xf numFmtId="0" fontId="4" fillId="7" borderId="14" xfId="0" applyFont="1" applyFill="1" applyBorder="1" applyAlignment="1">
      <alignment horizontal="center"/>
    </xf>
    <xf numFmtId="0" fontId="16" fillId="7" borderId="15" xfId="0" applyFont="1" applyFill="1" applyBorder="1"/>
    <xf numFmtId="0" fontId="3" fillId="7" borderId="13" xfId="0" applyFont="1" applyFill="1" applyBorder="1" applyAlignment="1">
      <alignment horizontal="right"/>
    </xf>
    <xf numFmtId="170" fontId="3" fillId="7" borderId="13" xfId="0" applyNumberFormat="1" applyFont="1" applyFill="1" applyBorder="1" applyAlignment="1">
      <alignment horizontal="right"/>
    </xf>
    <xf numFmtId="0" fontId="4" fillId="7" borderId="24" xfId="0" applyFont="1" applyFill="1" applyBorder="1" applyAlignment="1">
      <alignment horizontal="right"/>
    </xf>
    <xf numFmtId="0" fontId="3" fillId="7" borderId="11" xfId="0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3" fillId="12" borderId="13" xfId="0" applyFont="1" applyFill="1" applyBorder="1" applyAlignment="1">
      <alignment horizontal="center"/>
    </xf>
    <xf numFmtId="0" fontId="3" fillId="13" borderId="13" xfId="0" applyFont="1" applyFill="1" applyBorder="1" applyAlignment="1">
      <alignment horizontal="center"/>
    </xf>
    <xf numFmtId="171" fontId="0" fillId="0" borderId="0" xfId="0" applyNumberFormat="1"/>
    <xf numFmtId="169" fontId="3" fillId="11" borderId="13" xfId="0" applyNumberFormat="1" applyFont="1" applyFill="1" applyBorder="1" applyAlignment="1">
      <alignment horizontal="center"/>
    </xf>
    <xf numFmtId="169" fontId="3" fillId="12" borderId="13" xfId="0" applyNumberFormat="1" applyFont="1" applyFill="1" applyBorder="1" applyAlignment="1">
      <alignment horizontal="center"/>
    </xf>
    <xf numFmtId="9" fontId="0" fillId="0" borderId="0" xfId="1" applyFont="1" applyBorder="1"/>
    <xf numFmtId="0" fontId="2" fillId="0" borderId="0" xfId="2" applyBorder="1"/>
    <xf numFmtId="0" fontId="0" fillId="0" borderId="26" xfId="0" applyBorder="1"/>
    <xf numFmtId="0" fontId="22" fillId="0" borderId="0" xfId="3"/>
    <xf numFmtId="0" fontId="22" fillId="0" borderId="0" xfId="0" applyFont="1"/>
    <xf numFmtId="0" fontId="22" fillId="0" borderId="0" xfId="0" applyFont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167" fontId="4" fillId="0" borderId="27" xfId="0" applyNumberFormat="1" applyFont="1" applyBorder="1" applyAlignment="1">
      <alignment horizontal="center"/>
    </xf>
    <xf numFmtId="4" fontId="22" fillId="0" borderId="0" xfId="3" applyNumberFormat="1"/>
    <xf numFmtId="9" fontId="22" fillId="0" borderId="0" xfId="3" applyNumberFormat="1"/>
    <xf numFmtId="0" fontId="22" fillId="0" borderId="0" xfId="3" applyAlignment="1">
      <alignment horizontal="center"/>
    </xf>
    <xf numFmtId="0" fontId="17" fillId="14" borderId="0" xfId="3" applyFont="1" applyFill="1"/>
    <xf numFmtId="10" fontId="22" fillId="0" borderId="0" xfId="3" applyNumberFormat="1" applyAlignment="1">
      <alignment horizontal="center"/>
    </xf>
    <xf numFmtId="0" fontId="17" fillId="0" borderId="0" xfId="3" applyFont="1"/>
    <xf numFmtId="0" fontId="23" fillId="0" borderId="0" xfId="3" applyFont="1"/>
    <xf numFmtId="0" fontId="5" fillId="0" borderId="0" xfId="0" applyFont="1" applyAlignment="1">
      <alignment horizontal="center"/>
    </xf>
    <xf numFmtId="0" fontId="5" fillId="0" borderId="0" xfId="3" applyFont="1"/>
    <xf numFmtId="10" fontId="5" fillId="0" borderId="0" xfId="3" applyNumberFormat="1" applyFont="1" applyAlignment="1">
      <alignment horizontal="center"/>
    </xf>
    <xf numFmtId="167" fontId="24" fillId="0" borderId="0" xfId="0" applyNumberFormat="1" applyFont="1" applyAlignment="1">
      <alignment horizontal="center"/>
    </xf>
    <xf numFmtId="167" fontId="25" fillId="0" borderId="0" xfId="0" applyNumberFormat="1" applyFont="1" applyAlignment="1">
      <alignment horizontal="center"/>
    </xf>
    <xf numFmtId="0" fontId="22" fillId="0" borderId="25" xfId="3" applyBorder="1"/>
    <xf numFmtId="0" fontId="22" fillId="0" borderId="29" xfId="0" applyFont="1" applyBorder="1" applyAlignment="1">
      <alignment horizontal="center"/>
    </xf>
    <xf numFmtId="0" fontId="22" fillId="0" borderId="29" xfId="3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28" xfId="3" applyBorder="1"/>
    <xf numFmtId="10" fontId="22" fillId="0" borderId="31" xfId="3" applyNumberFormat="1" applyBorder="1" applyAlignment="1">
      <alignment horizontal="center"/>
    </xf>
    <xf numFmtId="0" fontId="22" fillId="0" borderId="33" xfId="3" applyBorder="1"/>
    <xf numFmtId="167" fontId="3" fillId="0" borderId="34" xfId="0" applyNumberFormat="1" applyFont="1" applyBorder="1" applyAlignment="1">
      <alignment horizontal="center"/>
    </xf>
    <xf numFmtId="0" fontId="17" fillId="0" borderId="33" xfId="3" applyFont="1" applyBorder="1"/>
    <xf numFmtId="0" fontId="22" fillId="0" borderId="35" xfId="3" applyBorder="1"/>
    <xf numFmtId="0" fontId="26" fillId="15" borderId="36" xfId="3" applyFont="1" applyFill="1" applyBorder="1"/>
    <xf numFmtId="0" fontId="26" fillId="15" borderId="8" xfId="3" applyFont="1" applyFill="1" applyBorder="1" applyAlignment="1">
      <alignment horizontal="center"/>
    </xf>
    <xf numFmtId="0" fontId="26" fillId="15" borderId="35" xfId="3" applyFont="1" applyFill="1" applyBorder="1" applyAlignment="1">
      <alignment horizontal="center"/>
    </xf>
    <xf numFmtId="0" fontId="20" fillId="0" borderId="30" xfId="3" applyFont="1" applyBorder="1"/>
    <xf numFmtId="164" fontId="22" fillId="0" borderId="11" xfId="3" applyNumberFormat="1" applyBorder="1" applyAlignment="1">
      <alignment horizontal="center"/>
    </xf>
    <xf numFmtId="0" fontId="22" fillId="0" borderId="30" xfId="3" applyBorder="1"/>
    <xf numFmtId="0" fontId="22" fillId="0" borderId="32" xfId="3" applyBorder="1"/>
    <xf numFmtId="167" fontId="3" fillId="0" borderId="27" xfId="0" applyNumberFormat="1" applyFont="1" applyBorder="1" applyAlignment="1">
      <alignment horizontal="center"/>
    </xf>
    <xf numFmtId="167" fontId="24" fillId="0" borderId="34" xfId="0" applyNumberFormat="1" applyFont="1" applyBorder="1" applyAlignment="1">
      <alignment horizontal="center"/>
    </xf>
    <xf numFmtId="167" fontId="24" fillId="14" borderId="34" xfId="0" applyNumberFormat="1" applyFont="1" applyFill="1" applyBorder="1" applyAlignment="1">
      <alignment horizontal="center"/>
    </xf>
    <xf numFmtId="167" fontId="24" fillId="14" borderId="36" xfId="0" applyNumberFormat="1" applyFont="1" applyFill="1" applyBorder="1" applyAlignment="1">
      <alignment horizontal="center"/>
    </xf>
    <xf numFmtId="0" fontId="15" fillId="0" borderId="42" xfId="0" applyFont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0" borderId="42" xfId="0" applyFont="1" applyBorder="1" applyAlignment="1">
      <alignment readingOrder="1"/>
    </xf>
    <xf numFmtId="0" fontId="3" fillId="0" borderId="45" xfId="0" applyFont="1" applyBorder="1" applyAlignment="1">
      <alignment readingOrder="1"/>
    </xf>
    <xf numFmtId="0" fontId="3" fillId="0" borderId="46" xfId="0" applyFont="1" applyBorder="1" applyAlignment="1">
      <alignment readingOrder="1"/>
    </xf>
    <xf numFmtId="0" fontId="3" fillId="0" borderId="47" xfId="0" applyFont="1" applyBorder="1" applyAlignment="1">
      <alignment readingOrder="1"/>
    </xf>
    <xf numFmtId="0" fontId="3" fillId="0" borderId="48" xfId="0" applyFont="1" applyBorder="1" applyAlignment="1">
      <alignment readingOrder="1"/>
    </xf>
    <xf numFmtId="0" fontId="20" fillId="0" borderId="37" xfId="0" applyFont="1" applyBorder="1" applyAlignment="1">
      <alignment horizontal="center"/>
    </xf>
    <xf numFmtId="169" fontId="3" fillId="0" borderId="43" xfId="0" applyNumberFormat="1" applyFont="1" applyBorder="1" applyAlignment="1">
      <alignment readingOrder="1"/>
    </xf>
    <xf numFmtId="164" fontId="22" fillId="0" borderId="8" xfId="3" applyNumberFormat="1" applyBorder="1" applyAlignment="1">
      <alignment horizontal="center"/>
    </xf>
    <xf numFmtId="172" fontId="3" fillId="0" borderId="0" xfId="0" applyNumberFormat="1" applyFont="1" applyAlignment="1">
      <alignment horizontal="center"/>
    </xf>
    <xf numFmtId="172" fontId="3" fillId="14" borderId="0" xfId="0" applyNumberFormat="1" applyFont="1" applyFill="1" applyAlignment="1">
      <alignment horizontal="center"/>
    </xf>
    <xf numFmtId="172" fontId="3" fillId="14" borderId="38" xfId="0" applyNumberFormat="1" applyFont="1" applyFill="1" applyBorder="1" applyAlignment="1">
      <alignment horizontal="center"/>
    </xf>
    <xf numFmtId="0" fontId="22" fillId="0" borderId="37" xfId="0" applyFont="1" applyBorder="1" applyAlignment="1">
      <alignment horizontal="center"/>
    </xf>
    <xf numFmtId="172" fontId="3" fillId="0" borderId="34" xfId="0" applyNumberFormat="1" applyFont="1" applyBorder="1" applyAlignment="1">
      <alignment horizontal="center"/>
    </xf>
    <xf numFmtId="172" fontId="3" fillId="14" borderId="34" xfId="0" applyNumberFormat="1" applyFont="1" applyFill="1" applyBorder="1" applyAlignment="1">
      <alignment horizontal="center"/>
    </xf>
    <xf numFmtId="172" fontId="3" fillId="14" borderId="36" xfId="0" applyNumberFormat="1" applyFont="1" applyFill="1" applyBorder="1" applyAlignment="1">
      <alignment horizontal="center"/>
    </xf>
    <xf numFmtId="0" fontId="22" fillId="0" borderId="37" xfId="3" applyBorder="1" applyAlignment="1">
      <alignment horizontal="center"/>
    </xf>
    <xf numFmtId="4" fontId="28" fillId="0" borderId="39" xfId="0" applyNumberFormat="1" applyFont="1" applyBorder="1" applyAlignment="1">
      <alignment horizontal="center"/>
    </xf>
    <xf numFmtId="0" fontId="0" fillId="0" borderId="0" xfId="0" applyAlignment="1">
      <alignment vertical="top"/>
    </xf>
    <xf numFmtId="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168" fontId="3" fillId="0" borderId="5" xfId="1" applyNumberFormat="1" applyFont="1" applyBorder="1"/>
    <xf numFmtId="10" fontId="3" fillId="0" borderId="5" xfId="0" applyNumberFormat="1" applyFont="1" applyBorder="1"/>
    <xf numFmtId="10" fontId="3" fillId="0" borderId="5" xfId="1" applyNumberFormat="1" applyFont="1" applyBorder="1"/>
    <xf numFmtId="0" fontId="4" fillId="0" borderId="4" xfId="0" applyFont="1" applyBorder="1"/>
    <xf numFmtId="0" fontId="4" fillId="0" borderId="26" xfId="0" applyFont="1" applyBorder="1"/>
    <xf numFmtId="0" fontId="29" fillId="0" borderId="8" xfId="3" applyFont="1" applyBorder="1"/>
    <xf numFmtId="173" fontId="0" fillId="0" borderId="0" xfId="0" applyNumberFormat="1"/>
    <xf numFmtId="174" fontId="0" fillId="0" borderId="0" xfId="0" applyNumberFormat="1"/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75" fontId="4" fillId="0" borderId="11" xfId="0" applyNumberFormat="1" applyFont="1" applyBorder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right"/>
    </xf>
    <xf numFmtId="0" fontId="4" fillId="0" borderId="13" xfId="0" applyFont="1" applyBorder="1"/>
    <xf numFmtId="0" fontId="3" fillId="0" borderId="13" xfId="0" applyFont="1" applyBorder="1"/>
    <xf numFmtId="0" fontId="3" fillId="0" borderId="0" xfId="0" applyFont="1" applyAlignment="1">
      <alignment horizontal="right"/>
    </xf>
    <xf numFmtId="167" fontId="3" fillId="0" borderId="13" xfId="0" applyNumberFormat="1" applyFont="1" applyBorder="1" applyAlignment="1">
      <alignment horizontal="right"/>
    </xf>
    <xf numFmtId="0" fontId="3" fillId="0" borderId="22" xfId="0" applyFont="1" applyBorder="1"/>
    <xf numFmtId="167" fontId="3" fillId="0" borderId="22" xfId="0" applyNumberFormat="1" applyFont="1" applyBorder="1" applyAlignment="1">
      <alignment horizontal="right"/>
    </xf>
    <xf numFmtId="167" fontId="4" fillId="0" borderId="24" xfId="0" applyNumberFormat="1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17" fillId="0" borderId="0" xfId="0" applyFont="1"/>
    <xf numFmtId="10" fontId="15" fillId="0" borderId="14" xfId="0" applyNumberFormat="1" applyFont="1" applyBorder="1" applyAlignment="1">
      <alignment horizontal="right"/>
    </xf>
    <xf numFmtId="0" fontId="18" fillId="0" borderId="0" xfId="0" applyFont="1"/>
    <xf numFmtId="167" fontId="15" fillId="0" borderId="25" xfId="0" applyNumberFormat="1" applyFont="1" applyBorder="1" applyAlignment="1">
      <alignment horizontal="right"/>
    </xf>
    <xf numFmtId="0" fontId="15" fillId="0" borderId="11" xfId="0" applyFont="1" applyBorder="1"/>
    <xf numFmtId="10" fontId="3" fillId="0" borderId="13" xfId="0" applyNumberFormat="1" applyFont="1" applyBorder="1" applyAlignment="1">
      <alignment horizontal="right"/>
    </xf>
    <xf numFmtId="0" fontId="15" fillId="0" borderId="0" xfId="0" applyFont="1"/>
    <xf numFmtId="4" fontId="17" fillId="0" borderId="0" xfId="0" applyNumberFormat="1" applyFont="1"/>
    <xf numFmtId="4" fontId="3" fillId="0" borderId="0" xfId="0" applyNumberFormat="1" applyFont="1"/>
    <xf numFmtId="168" fontId="32" fillId="0" borderId="0" xfId="1" applyNumberFormat="1" applyFont="1"/>
    <xf numFmtId="9" fontId="0" fillId="0" borderId="0" xfId="0" applyNumberFormat="1"/>
    <xf numFmtId="0" fontId="34" fillId="0" borderId="0" xfId="0" applyFont="1"/>
    <xf numFmtId="167" fontId="3" fillId="10" borderId="0" xfId="0" applyNumberFormat="1" applyFont="1" applyFill="1" applyAlignment="1">
      <alignment horizontal="right"/>
    </xf>
    <xf numFmtId="0" fontId="4" fillId="7" borderId="0" xfId="0" applyFont="1" applyFill="1" applyAlignment="1">
      <alignment horizontal="right"/>
    </xf>
    <xf numFmtId="10" fontId="15" fillId="6" borderId="0" xfId="0" applyNumberFormat="1" applyFont="1" applyFill="1" applyAlignment="1">
      <alignment horizontal="right"/>
    </xf>
    <xf numFmtId="10" fontId="20" fillId="0" borderId="0" xfId="1" applyNumberFormat="1" applyFont="1" applyBorder="1"/>
    <xf numFmtId="167" fontId="4" fillId="0" borderId="0" xfId="0" applyNumberFormat="1" applyFont="1" applyAlignment="1">
      <alignment horizontal="right"/>
    </xf>
    <xf numFmtId="0" fontId="3" fillId="13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167" fontId="3" fillId="7" borderId="0" xfId="0" applyNumberFormat="1" applyFont="1" applyFill="1" applyAlignment="1">
      <alignment horizontal="center" vertical="center"/>
    </xf>
    <xf numFmtId="167" fontId="3" fillId="6" borderId="0" xfId="0" applyNumberFormat="1" applyFont="1" applyFill="1" applyAlignment="1">
      <alignment horizontal="center" vertical="center"/>
    </xf>
    <xf numFmtId="167" fontId="3" fillId="8" borderId="0" xfId="0" applyNumberFormat="1" applyFont="1" applyFill="1" applyAlignment="1">
      <alignment horizontal="center" vertical="center"/>
    </xf>
    <xf numFmtId="167" fontId="3" fillId="9" borderId="0" xfId="0" applyNumberFormat="1" applyFont="1" applyFill="1" applyAlignment="1">
      <alignment horizontal="center"/>
    </xf>
    <xf numFmtId="10" fontId="19" fillId="6" borderId="0" xfId="0" applyNumberFormat="1" applyFont="1" applyFill="1"/>
    <xf numFmtId="4" fontId="19" fillId="7" borderId="0" xfId="0" applyNumberFormat="1" applyFont="1" applyFill="1"/>
    <xf numFmtId="9" fontId="19" fillId="0" borderId="11" xfId="0" applyNumberFormat="1" applyFont="1" applyBorder="1"/>
    <xf numFmtId="0" fontId="27" fillId="0" borderId="0" xfId="3" applyFont="1"/>
    <xf numFmtId="10" fontId="3" fillId="14" borderId="0" xfId="3" applyNumberFormat="1" applyFont="1" applyFill="1" applyAlignment="1">
      <alignment horizontal="center"/>
    </xf>
    <xf numFmtId="172" fontId="3" fillId="0" borderId="0" xfId="3" applyNumberFormat="1" applyFont="1" applyAlignment="1">
      <alignment horizontal="center"/>
    </xf>
    <xf numFmtId="10" fontId="3" fillId="14" borderId="0" xfId="1" applyNumberFormat="1" applyFont="1" applyFill="1" applyAlignment="1">
      <alignment horizontal="center"/>
    </xf>
    <xf numFmtId="10" fontId="15" fillId="16" borderId="0" xfId="1" applyNumberFormat="1" applyFont="1" applyFill="1" applyAlignment="1">
      <alignment horizontal="center"/>
    </xf>
    <xf numFmtId="10" fontId="3" fillId="14" borderId="32" xfId="3" applyNumberFormat="1" applyFont="1" applyFill="1" applyBorder="1" applyAlignment="1">
      <alignment horizontal="center"/>
    </xf>
    <xf numFmtId="167" fontId="3" fillId="14" borderId="0" xfId="0" applyNumberFormat="1" applyFont="1" applyFill="1" applyAlignment="1">
      <alignment horizontal="center"/>
    </xf>
    <xf numFmtId="167" fontId="3" fillId="14" borderId="34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76" fontId="35" fillId="0" borderId="0" xfId="0" applyNumberFormat="1" applyFont="1" applyAlignment="1">
      <alignment horizontal="right" vertical="top" wrapText="1"/>
    </xf>
    <xf numFmtId="176" fontId="36" fillId="0" borderId="0" xfId="0" applyNumberFormat="1" applyFont="1" applyAlignment="1">
      <alignment horizontal="right" vertical="top" wrapText="1"/>
    </xf>
    <xf numFmtId="177" fontId="0" fillId="0" borderId="0" xfId="0" applyNumberFormat="1"/>
    <xf numFmtId="178" fontId="0" fillId="0" borderId="0" xfId="0" applyNumberFormat="1"/>
    <xf numFmtId="0" fontId="37" fillId="0" borderId="0" xfId="0" applyFont="1"/>
    <xf numFmtId="3" fontId="37" fillId="0" borderId="0" xfId="0" applyNumberFormat="1" applyFont="1"/>
    <xf numFmtId="167" fontId="0" fillId="0" borderId="0" xfId="0" applyNumberFormat="1"/>
    <xf numFmtId="0" fontId="0" fillId="0" borderId="2" xfId="0" applyBorder="1"/>
    <xf numFmtId="0" fontId="0" fillId="0" borderId="3" xfId="0" applyBorder="1"/>
    <xf numFmtId="10" fontId="0" fillId="0" borderId="0" xfId="1" applyNumberFormat="1" applyFont="1" applyBorder="1"/>
    <xf numFmtId="0" fontId="3" fillId="0" borderId="41" xfId="0" applyFont="1" applyBorder="1" applyAlignment="1">
      <alignment readingOrder="1"/>
    </xf>
    <xf numFmtId="0" fontId="3" fillId="0" borderId="49" xfId="0" applyFont="1" applyBorder="1" applyAlignment="1">
      <alignment readingOrder="1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79" fontId="0" fillId="0" borderId="0" xfId="0" applyNumberFormat="1"/>
    <xf numFmtId="2" fontId="3" fillId="0" borderId="46" xfId="0" applyNumberFormat="1" applyFont="1" applyBorder="1" applyAlignment="1">
      <alignment readingOrder="1"/>
    </xf>
    <xf numFmtId="0" fontId="3" fillId="0" borderId="53" xfId="0" applyFont="1" applyBorder="1" applyAlignment="1">
      <alignment readingOrder="1"/>
    </xf>
    <xf numFmtId="0" fontId="3" fillId="0" borderId="54" xfId="0" applyFont="1" applyBorder="1" applyAlignment="1">
      <alignment readingOrder="1"/>
    </xf>
    <xf numFmtId="0" fontId="3" fillId="0" borderId="57" xfId="0" applyFont="1" applyBorder="1" applyAlignment="1">
      <alignment readingOrder="1"/>
    </xf>
    <xf numFmtId="0" fontId="4" fillId="0" borderId="58" xfId="0" applyFont="1" applyBorder="1" applyAlignment="1">
      <alignment readingOrder="1"/>
    </xf>
    <xf numFmtId="169" fontId="4" fillId="0" borderId="59" xfId="0" applyNumberFormat="1" applyFont="1" applyBorder="1" applyAlignment="1">
      <alignment readingOrder="1"/>
    </xf>
    <xf numFmtId="0" fontId="4" fillId="0" borderId="55" xfId="0" applyFont="1" applyBorder="1" applyAlignment="1">
      <alignment readingOrder="1"/>
    </xf>
    <xf numFmtId="10" fontId="4" fillId="0" borderId="56" xfId="1" applyNumberFormat="1" applyFont="1" applyBorder="1" applyAlignment="1">
      <alignment readingOrder="1"/>
    </xf>
    <xf numFmtId="0" fontId="3" fillId="0" borderId="60" xfId="0" applyFont="1" applyBorder="1" applyAlignment="1">
      <alignment readingOrder="1"/>
    </xf>
    <xf numFmtId="0" fontId="3" fillId="0" borderId="0" xfId="0" applyFont="1" applyAlignment="1">
      <alignment readingOrder="1"/>
    </xf>
    <xf numFmtId="3" fontId="3" fillId="0" borderId="41" xfId="0" applyNumberFormat="1" applyFont="1" applyBorder="1" applyAlignment="1">
      <alignment readingOrder="1"/>
    </xf>
    <xf numFmtId="0" fontId="3" fillId="0" borderId="62" xfId="0" applyFont="1" applyBorder="1" applyAlignment="1">
      <alignment readingOrder="1"/>
    </xf>
    <xf numFmtId="0" fontId="3" fillId="0" borderId="19" xfId="0" applyFont="1" applyBorder="1" applyAlignment="1">
      <alignment readingOrder="1"/>
    </xf>
    <xf numFmtId="0" fontId="0" fillId="0" borderId="13" xfId="0" applyBorder="1"/>
    <xf numFmtId="169" fontId="3" fillId="0" borderId="13" xfId="0" applyNumberFormat="1" applyFont="1" applyBorder="1" applyAlignment="1">
      <alignment readingOrder="1"/>
    </xf>
    <xf numFmtId="0" fontId="4" fillId="18" borderId="11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39" fillId="0" borderId="0" xfId="0" applyFont="1"/>
    <xf numFmtId="0" fontId="13" fillId="0" borderId="0" xfId="0" applyFont="1"/>
    <xf numFmtId="167" fontId="4" fillId="21" borderId="11" xfId="0" applyNumberFormat="1" applyFont="1" applyFill="1" applyBorder="1" applyAlignment="1">
      <alignment horizontal="right"/>
    </xf>
    <xf numFmtId="0" fontId="3" fillId="22" borderId="0" xfId="0" applyFont="1" applyFill="1"/>
    <xf numFmtId="0" fontId="41" fillId="0" borderId="13" xfId="0" applyFont="1" applyBorder="1" applyAlignment="1">
      <alignment horizontal="right"/>
    </xf>
    <xf numFmtId="170" fontId="41" fillId="0" borderId="13" xfId="0" applyNumberFormat="1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0" xfId="0" applyFont="1"/>
    <xf numFmtId="0" fontId="41" fillId="0" borderId="0" xfId="0" applyFont="1" applyAlignment="1">
      <alignment horizontal="center"/>
    </xf>
    <xf numFmtId="170" fontId="41" fillId="0" borderId="11" xfId="0" applyNumberFormat="1" applyFont="1" applyBorder="1" applyAlignment="1">
      <alignment horizontal="right"/>
    </xf>
    <xf numFmtId="0" fontId="41" fillId="0" borderId="11" xfId="0" applyFont="1" applyBorder="1" applyAlignment="1">
      <alignment horizontal="right"/>
    </xf>
    <xf numFmtId="169" fontId="13" fillId="0" borderId="0" xfId="0" applyNumberFormat="1" applyFont="1"/>
    <xf numFmtId="167" fontId="3" fillId="21" borderId="11" xfId="0" applyNumberFormat="1" applyFont="1" applyFill="1" applyBorder="1" applyAlignment="1">
      <alignment horizontal="center" vertical="center"/>
    </xf>
    <xf numFmtId="170" fontId="4" fillId="22" borderId="11" xfId="0" applyNumberFormat="1" applyFont="1" applyFill="1" applyBorder="1" applyAlignment="1">
      <alignment horizontal="right"/>
    </xf>
    <xf numFmtId="167" fontId="4" fillId="22" borderId="11" xfId="0" applyNumberFormat="1" applyFont="1" applyFill="1" applyBorder="1" applyAlignment="1">
      <alignment horizontal="right"/>
    </xf>
    <xf numFmtId="0" fontId="4" fillId="22" borderId="11" xfId="0" applyFont="1" applyFill="1" applyBorder="1"/>
    <xf numFmtId="0" fontId="4" fillId="0" borderId="64" xfId="0" applyFont="1" applyBorder="1"/>
    <xf numFmtId="0" fontId="3" fillId="0" borderId="65" xfId="0" applyFont="1" applyBorder="1"/>
    <xf numFmtId="0" fontId="41" fillId="0" borderId="65" xfId="0" applyFont="1" applyBorder="1"/>
    <xf numFmtId="0" fontId="3" fillId="0" borderId="50" xfId="0" applyFont="1" applyBorder="1"/>
    <xf numFmtId="0" fontId="3" fillId="0" borderId="66" xfId="0" applyFont="1" applyBorder="1"/>
    <xf numFmtId="0" fontId="4" fillId="0" borderId="1" xfId="0" applyFont="1" applyBorder="1"/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3" fillId="21" borderId="4" xfId="0" applyFont="1" applyFill="1" applyBorder="1"/>
    <xf numFmtId="167" fontId="3" fillId="21" borderId="69" xfId="0" applyNumberFormat="1" applyFont="1" applyFill="1" applyBorder="1" applyAlignment="1">
      <alignment horizontal="center" vertical="center"/>
    </xf>
    <xf numFmtId="0" fontId="19" fillId="0" borderId="70" xfId="0" applyFont="1" applyBorder="1"/>
    <xf numFmtId="9" fontId="19" fillId="0" borderId="69" xfId="0" applyNumberFormat="1" applyFont="1" applyBorder="1"/>
    <xf numFmtId="0" fontId="19" fillId="0" borderId="71" xfId="0" applyFont="1" applyBorder="1"/>
    <xf numFmtId="4" fontId="19" fillId="0" borderId="72" xfId="0" applyNumberFormat="1" applyFont="1" applyBorder="1"/>
    <xf numFmtId="4" fontId="19" fillId="0" borderId="73" xfId="0" applyNumberFormat="1" applyFont="1" applyBorder="1"/>
    <xf numFmtId="0" fontId="3" fillId="22" borderId="4" xfId="0" applyFont="1" applyFill="1" applyBorder="1" applyAlignment="1">
      <alignment horizontal="left"/>
    </xf>
    <xf numFmtId="167" fontId="3" fillId="22" borderId="11" xfId="0" applyNumberFormat="1" applyFont="1" applyFill="1" applyBorder="1" applyAlignment="1">
      <alignment horizontal="center" vertical="center"/>
    </xf>
    <xf numFmtId="167" fontId="3" fillId="22" borderId="69" xfId="0" applyNumberFormat="1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left"/>
    </xf>
    <xf numFmtId="0" fontId="0" fillId="0" borderId="31" xfId="0" applyBorder="1"/>
    <xf numFmtId="2" fontId="0" fillId="0" borderId="31" xfId="0" applyNumberFormat="1" applyBorder="1"/>
    <xf numFmtId="0" fontId="0" fillId="0" borderId="29" xfId="0" applyBorder="1"/>
    <xf numFmtId="2" fontId="0" fillId="0" borderId="29" xfId="0" applyNumberFormat="1" applyBorder="1"/>
    <xf numFmtId="0" fontId="38" fillId="0" borderId="31" xfId="0" applyFont="1" applyBorder="1"/>
    <xf numFmtId="0" fontId="38" fillId="0" borderId="32" xfId="0" applyFont="1" applyBorder="1"/>
    <xf numFmtId="0" fontId="7" fillId="0" borderId="33" xfId="0" applyFont="1" applyBorder="1"/>
    <xf numFmtId="0" fontId="0" fillId="0" borderId="34" xfId="0" applyBorder="1"/>
    <xf numFmtId="0" fontId="6" fillId="0" borderId="33" xfId="0" applyFont="1" applyBorder="1"/>
    <xf numFmtId="9" fontId="0" fillId="0" borderId="34" xfId="1" applyFont="1" applyBorder="1"/>
    <xf numFmtId="1" fontId="0" fillId="0" borderId="34" xfId="0" applyNumberFormat="1" applyBorder="1"/>
    <xf numFmtId="0" fontId="31" fillId="0" borderId="33" xfId="0" applyFont="1" applyBorder="1"/>
    <xf numFmtId="9" fontId="13" fillId="0" borderId="0" xfId="1" applyFont="1" applyBorder="1"/>
    <xf numFmtId="9" fontId="13" fillId="0" borderId="34" xfId="1" applyFont="1" applyBorder="1"/>
    <xf numFmtId="0" fontId="40" fillId="0" borderId="0" xfId="0" applyFont="1"/>
    <xf numFmtId="9" fontId="13" fillId="0" borderId="0" xfId="0" applyNumberFormat="1" applyFont="1"/>
    <xf numFmtId="9" fontId="0" fillId="0" borderId="0" xfId="1" applyFont="1" applyFill="1" applyBorder="1"/>
    <xf numFmtId="0" fontId="6" fillId="0" borderId="28" xfId="0" applyFont="1" applyBorder="1"/>
    <xf numFmtId="2" fontId="0" fillId="0" borderId="32" xfId="0" applyNumberFormat="1" applyBorder="1"/>
    <xf numFmtId="2" fontId="0" fillId="0" borderId="30" xfId="0" applyNumberFormat="1" applyBorder="1"/>
    <xf numFmtId="0" fontId="6" fillId="0" borderId="35" xfId="0" applyFont="1" applyBorder="1"/>
    <xf numFmtId="169" fontId="0" fillId="0" borderId="36" xfId="0" applyNumberFormat="1" applyBorder="1"/>
    <xf numFmtId="167" fontId="3" fillId="0" borderId="8" xfId="0" applyNumberFormat="1" applyFont="1" applyBorder="1" applyAlignment="1">
      <alignment horizontal="right"/>
    </xf>
    <xf numFmtId="0" fontId="3" fillId="2" borderId="13" xfId="0" applyFont="1" applyFill="1" applyBorder="1"/>
    <xf numFmtId="169" fontId="3" fillId="2" borderId="13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7" fillId="0" borderId="28" xfId="0" applyFont="1" applyBorder="1"/>
    <xf numFmtId="167" fontId="3" fillId="0" borderId="74" xfId="0" applyNumberFormat="1" applyFont="1" applyBorder="1" applyAlignment="1">
      <alignment horizontal="right"/>
    </xf>
    <xf numFmtId="167" fontId="3" fillId="0" borderId="75" xfId="0" applyNumberFormat="1" applyFont="1" applyBorder="1" applyAlignment="1">
      <alignment horizontal="right"/>
    </xf>
    <xf numFmtId="170" fontId="41" fillId="0" borderId="74" xfId="0" applyNumberFormat="1" applyFont="1" applyBorder="1" applyAlignment="1">
      <alignment horizontal="right"/>
    </xf>
    <xf numFmtId="0" fontId="41" fillId="0" borderId="75" xfId="0" applyFont="1" applyBorder="1" applyAlignment="1">
      <alignment horizontal="right"/>
    </xf>
    <xf numFmtId="0" fontId="3" fillId="0" borderId="74" xfId="0" applyFont="1" applyBorder="1"/>
    <xf numFmtId="167" fontId="3" fillId="0" borderId="76" xfId="0" applyNumberFormat="1" applyFont="1" applyBorder="1" applyAlignment="1">
      <alignment horizontal="right"/>
    </xf>
    <xf numFmtId="167" fontId="4" fillId="0" borderId="77" xfId="0" applyNumberFormat="1" applyFont="1" applyBorder="1" applyAlignment="1">
      <alignment horizontal="right"/>
    </xf>
    <xf numFmtId="0" fontId="4" fillId="0" borderId="75" xfId="0" applyFont="1" applyBorder="1" applyAlignment="1">
      <alignment horizontal="right"/>
    </xf>
    <xf numFmtId="10" fontId="15" fillId="0" borderId="78" xfId="0" applyNumberFormat="1" applyFont="1" applyBorder="1" applyAlignment="1">
      <alignment horizontal="right"/>
    </xf>
    <xf numFmtId="10" fontId="15" fillId="0" borderId="76" xfId="0" applyNumberFormat="1" applyFont="1" applyBorder="1" applyAlignment="1">
      <alignment horizontal="right"/>
    </xf>
    <xf numFmtId="10" fontId="20" fillId="0" borderId="11" xfId="1" applyNumberFormat="1" applyFont="1" applyBorder="1"/>
    <xf numFmtId="167" fontId="41" fillId="2" borderId="27" xfId="0" applyNumberFormat="1" applyFont="1" applyFill="1" applyBorder="1" applyAlignment="1">
      <alignment horizontal="center" vertical="center"/>
    </xf>
    <xf numFmtId="167" fontId="41" fillId="2" borderId="79" xfId="0" applyNumberFormat="1" applyFont="1" applyFill="1" applyBorder="1" applyAlignment="1">
      <alignment horizontal="center" vertical="center"/>
    </xf>
    <xf numFmtId="0" fontId="42" fillId="0" borderId="9" xfId="0" applyFont="1" applyBorder="1"/>
    <xf numFmtId="167" fontId="42" fillId="0" borderId="80" xfId="0" applyNumberFormat="1" applyFont="1" applyBorder="1" applyAlignment="1">
      <alignment horizontal="center"/>
    </xf>
    <xf numFmtId="167" fontId="42" fillId="0" borderId="81" xfId="0" applyNumberFormat="1" applyFont="1" applyBorder="1" applyAlignment="1">
      <alignment horizontal="center"/>
    </xf>
    <xf numFmtId="1" fontId="0" fillId="0" borderId="82" xfId="0" applyNumberFormat="1" applyBorder="1" applyAlignment="1">
      <alignment horizontal="center"/>
    </xf>
    <xf numFmtId="0" fontId="3" fillId="0" borderId="82" xfId="0" applyFont="1" applyBorder="1"/>
    <xf numFmtId="0" fontId="4" fillId="0" borderId="82" xfId="0" applyFont="1" applyBorder="1"/>
    <xf numFmtId="0" fontId="4" fillId="0" borderId="52" xfId="0" applyFont="1" applyBorder="1"/>
    <xf numFmtId="168" fontId="3" fillId="0" borderId="0" xfId="1" applyNumberFormat="1" applyFont="1"/>
    <xf numFmtId="0" fontId="6" fillId="0" borderId="9" xfId="0" applyFont="1" applyBorder="1"/>
    <xf numFmtId="0" fontId="6" fillId="0" borderId="84" xfId="0" applyFont="1" applyBorder="1"/>
    <xf numFmtId="9" fontId="43" fillId="0" borderId="0" xfId="1" applyFont="1" applyBorder="1"/>
    <xf numFmtId="9" fontId="43" fillId="0" borderId="34" xfId="1" applyFont="1" applyBorder="1"/>
    <xf numFmtId="9" fontId="44" fillId="0" borderId="0" xfId="1" applyFont="1" applyBorder="1"/>
    <xf numFmtId="9" fontId="44" fillId="0" borderId="34" xfId="1" applyFont="1" applyBorder="1"/>
    <xf numFmtId="0" fontId="8" fillId="3" borderId="83" xfId="0" applyFont="1" applyFill="1" applyBorder="1" applyAlignment="1">
      <alignment horizontal="center" vertical="center"/>
    </xf>
    <xf numFmtId="0" fontId="45" fillId="0" borderId="0" xfId="0" applyFont="1"/>
    <xf numFmtId="0" fontId="46" fillId="0" borderId="0" xfId="0" applyFont="1"/>
    <xf numFmtId="10" fontId="43" fillId="0" borderId="0" xfId="1" applyNumberFormat="1" applyFont="1" applyBorder="1"/>
    <xf numFmtId="10" fontId="43" fillId="0" borderId="0" xfId="1" applyNumberFormat="1" applyFont="1" applyFill="1" applyBorder="1"/>
    <xf numFmtId="10" fontId="43" fillId="0" borderId="34" xfId="1" applyNumberFormat="1" applyFont="1" applyFill="1" applyBorder="1"/>
    <xf numFmtId="0" fontId="43" fillId="0" borderId="0" xfId="0" applyFont="1"/>
    <xf numFmtId="9" fontId="47" fillId="0" borderId="0" xfId="0" applyNumberFormat="1" applyFont="1"/>
    <xf numFmtId="9" fontId="47" fillId="0" borderId="34" xfId="0" applyNumberFormat="1" applyFont="1" applyBorder="1"/>
    <xf numFmtId="0" fontId="48" fillId="0" borderId="0" xfId="0" applyFont="1"/>
    <xf numFmtId="1" fontId="48" fillId="0" borderId="0" xfId="0" applyNumberFormat="1" applyFont="1"/>
    <xf numFmtId="1" fontId="48" fillId="0" borderId="34" xfId="0" applyNumberFormat="1" applyFont="1" applyBorder="1"/>
    <xf numFmtId="0" fontId="7" fillId="0" borderId="25" xfId="0" applyFont="1" applyBorder="1"/>
    <xf numFmtId="0" fontId="20" fillId="0" borderId="0" xfId="3" applyFont="1"/>
    <xf numFmtId="0" fontId="0" fillId="0" borderId="0" xfId="0" applyAlignment="1">
      <alignment vertical="top" wrapText="1"/>
    </xf>
    <xf numFmtId="0" fontId="8" fillId="0" borderId="4" xfId="0" applyFont="1" applyBorder="1"/>
    <xf numFmtId="0" fontId="2" fillId="0" borderId="5" xfId="2" applyBorder="1"/>
    <xf numFmtId="0" fontId="8" fillId="0" borderId="26" xfId="0" applyFont="1" applyBorder="1"/>
    <xf numFmtId="10" fontId="0" fillId="0" borderId="6" xfId="0" applyNumberFormat="1" applyBorder="1"/>
    <xf numFmtId="0" fontId="8" fillId="0" borderId="9" xfId="0" applyFont="1" applyBorder="1"/>
    <xf numFmtId="0" fontId="0" fillId="0" borderId="1" xfId="0" applyBorder="1"/>
    <xf numFmtId="0" fontId="6" fillId="0" borderId="1" xfId="0" applyFont="1" applyBorder="1"/>
    <xf numFmtId="0" fontId="6" fillId="0" borderId="4" xfId="0" applyFont="1" applyBorder="1"/>
    <xf numFmtId="0" fontId="6" fillId="0" borderId="2" xfId="0" applyFont="1" applyBorder="1"/>
    <xf numFmtId="0" fontId="6" fillId="0" borderId="3" xfId="0" applyFont="1" applyBorder="1"/>
    <xf numFmtId="0" fontId="6" fillId="23" borderId="9" xfId="0" applyFont="1" applyFill="1" applyBorder="1"/>
    <xf numFmtId="2" fontId="4" fillId="0" borderId="43" xfId="0" applyNumberFormat="1" applyFont="1" applyBorder="1" applyAlignment="1">
      <alignment readingOrder="1"/>
    </xf>
    <xf numFmtId="169" fontId="4" fillId="24" borderId="56" xfId="0" applyNumberFormat="1" applyFont="1" applyFill="1" applyBorder="1" applyAlignment="1">
      <alignment readingOrder="1"/>
    </xf>
    <xf numFmtId="169" fontId="4" fillId="17" borderId="43" xfId="0" applyNumberFormat="1" applyFont="1" applyFill="1" applyBorder="1" applyAlignment="1">
      <alignment readingOrder="1"/>
    </xf>
    <xf numFmtId="0" fontId="29" fillId="0" borderId="85" xfId="3" applyFont="1" applyBorder="1"/>
    <xf numFmtId="0" fontId="29" fillId="0" borderId="80" xfId="3" applyFont="1" applyBorder="1"/>
    <xf numFmtId="0" fontId="29" fillId="0" borderId="81" xfId="3" applyFont="1" applyBorder="1"/>
    <xf numFmtId="173" fontId="0" fillId="23" borderId="26" xfId="0" applyNumberFormat="1" applyFill="1" applyBorder="1"/>
    <xf numFmtId="173" fontId="0" fillId="23" borderId="6" xfId="0" applyNumberFormat="1" applyFill="1" applyBorder="1"/>
    <xf numFmtId="173" fontId="0" fillId="23" borderId="7" xfId="0" applyNumberFormat="1" applyFill="1" applyBorder="1"/>
    <xf numFmtId="0" fontId="41" fillId="0" borderId="5" xfId="0" applyFont="1" applyBorder="1"/>
    <xf numFmtId="0" fontId="50" fillId="0" borderId="4" xfId="0" applyFont="1" applyBorder="1"/>
    <xf numFmtId="0" fontId="49" fillId="0" borderId="51" xfId="0" applyFont="1" applyBorder="1"/>
    <xf numFmtId="173" fontId="0" fillId="0" borderId="82" xfId="0" applyNumberFormat="1" applyBorder="1"/>
    <xf numFmtId="0" fontId="30" fillId="0" borderId="11" xfId="0" applyFont="1" applyBorder="1"/>
    <xf numFmtId="0" fontId="29" fillId="0" borderId="11" xfId="3" applyFont="1" applyBorder="1"/>
    <xf numFmtId="0" fontId="30" fillId="0" borderId="29" xfId="0" applyFont="1" applyBorder="1"/>
    <xf numFmtId="0" fontId="29" fillId="0" borderId="35" xfId="3" applyFont="1" applyBorder="1"/>
    <xf numFmtId="0" fontId="3" fillId="25" borderId="0" xfId="0" applyFont="1" applyFill="1"/>
    <xf numFmtId="0" fontId="30" fillId="26" borderId="86" xfId="0" applyFont="1" applyFill="1" applyBorder="1"/>
    <xf numFmtId="0" fontId="0" fillId="0" borderId="28" xfId="0" applyBorder="1"/>
    <xf numFmtId="0" fontId="0" fillId="0" borderId="32" xfId="0" applyBorder="1"/>
    <xf numFmtId="0" fontId="0" fillId="0" borderId="33" xfId="0" applyBorder="1"/>
    <xf numFmtId="14" fontId="0" fillId="0" borderId="33" xfId="0" applyNumberFormat="1" applyBorder="1"/>
    <xf numFmtId="14" fontId="0" fillId="0" borderId="35" xfId="0" applyNumberFormat="1" applyBorder="1"/>
    <xf numFmtId="0" fontId="0" fillId="0" borderId="36" xfId="0" applyBorder="1"/>
    <xf numFmtId="0" fontId="8" fillId="0" borderId="11" xfId="0" applyFont="1" applyBorder="1"/>
    <xf numFmtId="0" fontId="11" fillId="0" borderId="25" xfId="0" applyFont="1" applyBorder="1" applyAlignment="1">
      <alignment horizontal="center" vertical="top"/>
    </xf>
    <xf numFmtId="0" fontId="13" fillId="0" borderId="87" xfId="0" applyFont="1" applyBorder="1" applyAlignment="1">
      <alignment horizontal="center"/>
    </xf>
    <xf numFmtId="0" fontId="13" fillId="0" borderId="88" xfId="0" applyFont="1" applyBorder="1" applyAlignment="1">
      <alignment horizontal="center"/>
    </xf>
    <xf numFmtId="0" fontId="6" fillId="27" borderId="33" xfId="0" applyFont="1" applyFill="1" applyBorder="1"/>
    <xf numFmtId="0" fontId="0" fillId="27" borderId="0" xfId="0" applyFill="1"/>
    <xf numFmtId="1" fontId="0" fillId="27" borderId="0" xfId="0" applyNumberFormat="1" applyFill="1"/>
    <xf numFmtId="1" fontId="0" fillId="27" borderId="34" xfId="0" applyNumberFormat="1" applyFill="1" applyBorder="1"/>
    <xf numFmtId="1" fontId="43" fillId="27" borderId="0" xfId="0" applyNumberFormat="1" applyFont="1" applyFill="1"/>
    <xf numFmtId="1" fontId="43" fillId="27" borderId="34" xfId="0" applyNumberFormat="1" applyFont="1" applyFill="1" applyBorder="1"/>
    <xf numFmtId="0" fontId="33" fillId="27" borderId="0" xfId="0" applyFont="1" applyFill="1"/>
    <xf numFmtId="0" fontId="41" fillId="12" borderId="17" xfId="0" applyFont="1" applyFill="1" applyBorder="1" applyAlignment="1">
      <alignment horizontal="center"/>
    </xf>
    <xf numFmtId="0" fontId="41" fillId="12" borderId="0" xfId="0" applyFont="1" applyFill="1" applyAlignment="1">
      <alignment horizontal="center"/>
    </xf>
    <xf numFmtId="10" fontId="41" fillId="12" borderId="0" xfId="0" applyNumberFormat="1" applyFont="1" applyFill="1" applyAlignment="1">
      <alignment horizontal="center"/>
    </xf>
    <xf numFmtId="10" fontId="41" fillId="12" borderId="18" xfId="0" applyNumberFormat="1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10" fontId="3" fillId="12" borderId="0" xfId="0" applyNumberFormat="1" applyFont="1" applyFill="1" applyAlignment="1">
      <alignment horizontal="center"/>
    </xf>
    <xf numFmtId="10" fontId="3" fillId="12" borderId="18" xfId="0" applyNumberFormat="1" applyFont="1" applyFill="1" applyBorder="1" applyAlignment="1">
      <alignment horizontal="center"/>
    </xf>
    <xf numFmtId="0" fontId="15" fillId="12" borderId="0" xfId="0" applyFont="1" applyFill="1"/>
    <xf numFmtId="0" fontId="15" fillId="12" borderId="18" xfId="0" applyFont="1" applyFill="1" applyBorder="1"/>
    <xf numFmtId="0" fontId="51" fillId="0" borderId="0" xfId="0" applyFont="1"/>
    <xf numFmtId="0" fontId="4" fillId="28" borderId="13" xfId="0" applyFont="1" applyFill="1" applyBorder="1"/>
    <xf numFmtId="0" fontId="3" fillId="28" borderId="13" xfId="0" applyFont="1" applyFill="1" applyBorder="1"/>
    <xf numFmtId="167" fontId="3" fillId="29" borderId="13" xfId="0" applyNumberFormat="1" applyFont="1" applyFill="1" applyBorder="1" applyAlignment="1">
      <alignment horizontal="center"/>
    </xf>
    <xf numFmtId="0" fontId="50" fillId="28" borderId="13" xfId="0" applyFont="1" applyFill="1" applyBorder="1"/>
    <xf numFmtId="0" fontId="41" fillId="28" borderId="13" xfId="0" applyFont="1" applyFill="1" applyBorder="1"/>
    <xf numFmtId="4" fontId="41" fillId="7" borderId="13" xfId="0" applyNumberFormat="1" applyFont="1" applyFill="1" applyBorder="1" applyAlignment="1">
      <alignment horizontal="center"/>
    </xf>
    <xf numFmtId="0" fontId="51" fillId="7" borderId="13" xfId="0" applyFont="1" applyFill="1" applyBorder="1" applyAlignment="1">
      <alignment horizontal="center"/>
    </xf>
    <xf numFmtId="0" fontId="41" fillId="7" borderId="13" xfId="0" applyFont="1" applyFill="1" applyBorder="1"/>
    <xf numFmtId="0" fontId="3" fillId="12" borderId="13" xfId="0" applyFont="1" applyFill="1" applyBorder="1"/>
    <xf numFmtId="0" fontId="15" fillId="12" borderId="13" xfId="0" applyFont="1" applyFill="1" applyBorder="1" applyAlignment="1">
      <alignment horizontal="center"/>
    </xf>
    <xf numFmtId="10" fontId="3" fillId="12" borderId="13" xfId="0" applyNumberFormat="1" applyFont="1" applyFill="1" applyBorder="1" applyAlignment="1">
      <alignment horizontal="center"/>
    </xf>
    <xf numFmtId="0" fontId="4" fillId="29" borderId="25" xfId="0" applyFont="1" applyFill="1" applyBorder="1" applyAlignment="1">
      <alignment horizontal="center"/>
    </xf>
    <xf numFmtId="0" fontId="16" fillId="29" borderId="29" xfId="0" applyFont="1" applyFill="1" applyBorder="1"/>
    <xf numFmtId="0" fontId="4" fillId="29" borderId="29" xfId="0" applyFont="1" applyFill="1" applyBorder="1" applyAlignment="1">
      <alignment horizontal="center"/>
    </xf>
    <xf numFmtId="0" fontId="4" fillId="29" borderId="30" xfId="0" applyFont="1" applyFill="1" applyBorder="1" applyAlignment="1">
      <alignment horizontal="center"/>
    </xf>
    <xf numFmtId="0" fontId="52" fillId="0" borderId="0" xfId="3" applyFont="1"/>
    <xf numFmtId="0" fontId="13" fillId="0" borderId="5" xfId="0" applyFont="1" applyBorder="1"/>
    <xf numFmtId="0" fontId="53" fillId="0" borderId="4" xfId="0" applyFont="1" applyBorder="1"/>
    <xf numFmtId="0" fontId="53" fillId="0" borderId="0" xfId="0" applyFont="1"/>
    <xf numFmtId="0" fontId="53" fillId="0" borderId="5" xfId="0" applyFont="1" applyBorder="1"/>
    <xf numFmtId="169" fontId="0" fillId="0" borderId="1" xfId="0" applyNumberFormat="1" applyBorder="1"/>
    <xf numFmtId="169" fontId="0" fillId="0" borderId="2" xfId="0" applyNumberFormat="1" applyBorder="1"/>
    <xf numFmtId="169" fontId="0" fillId="0" borderId="3" xfId="0" applyNumberFormat="1" applyBorder="1"/>
    <xf numFmtId="169" fontId="0" fillId="0" borderId="4" xfId="0" applyNumberFormat="1" applyBorder="1"/>
    <xf numFmtId="169" fontId="0" fillId="0" borderId="5" xfId="0" applyNumberFormat="1" applyBorder="1"/>
    <xf numFmtId="169" fontId="0" fillId="23" borderId="9" xfId="0" applyNumberFormat="1" applyFill="1" applyBorder="1"/>
    <xf numFmtId="169" fontId="0" fillId="23" borderId="84" xfId="0" applyNumberFormat="1" applyFill="1" applyBorder="1"/>
    <xf numFmtId="169" fontId="0" fillId="23" borderId="10" xfId="0" applyNumberFormat="1" applyFill="1" applyBorder="1"/>
    <xf numFmtId="166" fontId="8" fillId="0" borderId="84" xfId="0" applyNumberFormat="1" applyFont="1" applyBorder="1"/>
    <xf numFmtId="0" fontId="8" fillId="0" borderId="84" xfId="0" applyFont="1" applyBorder="1"/>
    <xf numFmtId="0" fontId="8" fillId="0" borderId="10" xfId="0" applyFont="1" applyBorder="1"/>
    <xf numFmtId="10" fontId="8" fillId="0" borderId="84" xfId="0" applyNumberFormat="1" applyFont="1" applyBorder="1"/>
    <xf numFmtId="0" fontId="0" fillId="0" borderId="11" xfId="0" applyBorder="1" applyAlignment="1">
      <alignment horizontal="center" vertical="center"/>
    </xf>
    <xf numFmtId="10" fontId="10" fillId="0" borderId="11" xfId="0" applyNumberFormat="1" applyFont="1" applyBorder="1" applyAlignment="1">
      <alignment horizontal="center" vertical="center"/>
    </xf>
    <xf numFmtId="180" fontId="0" fillId="0" borderId="0" xfId="0" applyNumberFormat="1"/>
    <xf numFmtId="169" fontId="0" fillId="22" borderId="0" xfId="0" applyNumberFormat="1" applyFill="1"/>
    <xf numFmtId="169" fontId="0" fillId="25" borderId="0" xfId="0" applyNumberFormat="1" applyFill="1"/>
    <xf numFmtId="169" fontId="0" fillId="0" borderId="82" xfId="4" applyNumberFormat="1" applyFont="1" applyBorder="1"/>
    <xf numFmtId="169" fontId="0" fillId="0" borderId="52" xfId="4" applyNumberFormat="1" applyFont="1" applyBorder="1"/>
    <xf numFmtId="2" fontId="0" fillId="0" borderId="2" xfId="0" applyNumberFormat="1" applyBorder="1"/>
    <xf numFmtId="2" fontId="0" fillId="0" borderId="3" xfId="0" applyNumberFormat="1" applyBorder="1"/>
    <xf numFmtId="10" fontId="0" fillId="0" borderId="7" xfId="0" applyNumberFormat="1" applyBorder="1"/>
    <xf numFmtId="0" fontId="8" fillId="0" borderId="1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169" fontId="8" fillId="0" borderId="5" xfId="0" applyNumberFormat="1" applyFont="1" applyBorder="1"/>
    <xf numFmtId="169" fontId="0" fillId="0" borderId="7" xfId="0" applyNumberFormat="1" applyBorder="1"/>
    <xf numFmtId="169" fontId="8" fillId="0" borderId="7" xfId="0" applyNumberFormat="1" applyFont="1" applyBorder="1"/>
    <xf numFmtId="0" fontId="0" fillId="3" borderId="83" xfId="0" applyFill="1" applyBorder="1"/>
    <xf numFmtId="0" fontId="7" fillId="0" borderId="84" xfId="0" applyFont="1" applyBorder="1" applyAlignment="1">
      <alignment vertical="center"/>
    </xf>
    <xf numFmtId="0" fontId="38" fillId="0" borderId="84" xfId="0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2" fontId="8" fillId="17" borderId="0" xfId="0" applyNumberFormat="1" applyFont="1" applyFill="1"/>
    <xf numFmtId="169" fontId="3" fillId="0" borderId="1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7" fontId="41" fillId="21" borderId="25" xfId="0" applyNumberFormat="1" applyFont="1" applyFill="1" applyBorder="1" applyAlignment="1">
      <alignment horizontal="center"/>
    </xf>
    <xf numFmtId="167" fontId="41" fillId="21" borderId="30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4" fillId="0" borderId="40" xfId="0" applyFont="1" applyBorder="1" applyAlignment="1">
      <alignment readingOrder="1"/>
    </xf>
    <xf numFmtId="0" fontId="4" fillId="0" borderId="41" xfId="0" applyFont="1" applyBorder="1" applyAlignment="1">
      <alignment readingOrder="1"/>
    </xf>
    <xf numFmtId="0" fontId="3" fillId="0" borderId="40" xfId="0" applyFont="1" applyBorder="1" applyAlignment="1">
      <alignment readingOrder="1"/>
    </xf>
    <xf numFmtId="0" fontId="3" fillId="0" borderId="41" xfId="0" applyFont="1" applyBorder="1" applyAlignment="1">
      <alignment readingOrder="1"/>
    </xf>
    <xf numFmtId="0" fontId="4" fillId="0" borderId="22" xfId="0" applyFont="1" applyBorder="1" applyAlignment="1">
      <alignment wrapText="1" readingOrder="1"/>
    </xf>
    <xf numFmtId="0" fontId="4" fillId="0" borderId="63" xfId="0" applyFont="1" applyBorder="1" applyAlignment="1">
      <alignment wrapText="1" readingOrder="1"/>
    </xf>
    <xf numFmtId="0" fontId="3" fillId="0" borderId="32" xfId="0" applyFont="1" applyBorder="1" applyAlignment="1">
      <alignment readingOrder="1"/>
    </xf>
    <xf numFmtId="0" fontId="3" fillId="0" borderId="61" xfId="0" applyFont="1" applyBorder="1" applyAlignment="1">
      <alignment readingOrder="1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9" fillId="0" borderId="3" xfId="0" applyFont="1" applyBorder="1" applyAlignment="1">
      <alignment horizontal="center"/>
    </xf>
  </cellXfs>
  <cellStyles count="5">
    <cellStyle name="Currency" xfId="4" builtinId="4"/>
    <cellStyle name="Hyperlink" xfId="2" builtinId="8"/>
    <cellStyle name="Normal" xfId="0" builtinId="0"/>
    <cellStyle name="Normal 3" xfId="3" xr:uid="{BDF92702-5429-6146-B455-3D47D0F0B102}"/>
    <cellStyle name="Percent" xfId="1" builtinId="5"/>
  </cellStyles>
  <dxfs count="20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name val="Arial"/>
        <family val="2"/>
        <scheme val="none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/>
    </dxf>
    <dxf>
      <border diagonalUp="0" diagonalDown="0"/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67" formatCode="[$$]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[$$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[$$]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diagonalUp="0" diagonalDown="0"/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7" formatCode="[$$]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</font>
    </dxf>
    <dxf>
      <font>
        <strike val="0"/>
        <outline val="0"/>
        <shadow val="0"/>
        <u val="none"/>
        <vertAlign val="baseline"/>
        <sz val="11"/>
        <name val="Arial"/>
        <family val="2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'Leverage finale'!$B$76</c:f>
              <c:strCache>
                <c:ptCount val="1"/>
                <c:pt idx="0">
                  <c:v>Value of the Unlevered Firm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'Leverage finale'!$C$75:$M$75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'Leverage finale'!$C$76:$M$76</c:f>
              <c:numCache>
                <c:formatCode>General</c:formatCode>
                <c:ptCount val="11"/>
                <c:pt idx="0" formatCode="_-[$$-409]* #,##0.00_ ;_-[$$-409]* \-#,##0.00\ ;_-[$$-409]* &quot;-&quot;??_ ;_-@_ ">
                  <c:v>247920.00078641536</c:v>
                </c:pt>
                <c:pt idx="1">
                  <c:v>257661.98125094018</c:v>
                </c:pt>
                <c:pt idx="2">
                  <c:v>270326.82171669585</c:v>
                </c:pt>
                <c:pt idx="3">
                  <c:v>282949.25290685752</c:v>
                </c:pt>
                <c:pt idx="4">
                  <c:v>295547.84903767414</c:v>
                </c:pt>
                <c:pt idx="5">
                  <c:v>307987.14331585407</c:v>
                </c:pt>
                <c:pt idx="6">
                  <c:v>320220.82355980092</c:v>
                </c:pt>
                <c:pt idx="7">
                  <c:v>332301.3905363396</c:v>
                </c:pt>
                <c:pt idx="8">
                  <c:v>344462.72318187804</c:v>
                </c:pt>
                <c:pt idx="9">
                  <c:v>356651.74222196266</c:v>
                </c:pt>
                <c:pt idx="10">
                  <c:v>369003.41417469218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D-3641-8BFD-BACC9547FC65}"/>
            </c:ext>
          </c:extLst>
        </c:ser>
        <c:ser>
          <c:idx val="1"/>
          <c:order val="1"/>
          <c:tx>
            <c:strRef>
              <c:f>'Leverage finale'!$B$77</c:f>
              <c:strCache>
                <c:ptCount val="1"/>
                <c:pt idx="0">
                  <c:v>Value of the Levered Firm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'Leverage finale'!$C$75:$M$75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'Leverage finale'!$C$77:$M$77</c:f>
              <c:numCache>
                <c:formatCode>General</c:formatCode>
                <c:ptCount val="11"/>
                <c:pt idx="0" formatCode="[$$]#,##0.00">
                  <c:v>215201.52395375734</c:v>
                </c:pt>
                <c:pt idx="1">
                  <c:v>233811.45577754534</c:v>
                </c:pt>
                <c:pt idx="2">
                  <c:v>253652.67351493688</c:v>
                </c:pt>
                <c:pt idx="3">
                  <c:v>276404.9249412918</c:v>
                </c:pt>
                <c:pt idx="4">
                  <c:v>293070.28985242831</c:v>
                </c:pt>
                <c:pt idx="5">
                  <c:v>308405.98590671638</c:v>
                </c:pt>
                <c:pt idx="6">
                  <c:v>324181.25933673291</c:v>
                </c:pt>
                <c:pt idx="7">
                  <c:v>336101.54660811939</c:v>
                </c:pt>
                <c:pt idx="8">
                  <c:v>348113.17097283469</c:v>
                </c:pt>
                <c:pt idx="9">
                  <c:v>360164.49336602754</c:v>
                </c:pt>
                <c:pt idx="10">
                  <c:v>372388.4391854594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D-3641-8BFD-BACC9547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85312"/>
        <c:axId val="1199757776"/>
      </c:radarChart>
      <c:catAx>
        <c:axId val="119968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9757776"/>
        <c:crosses val="autoZero"/>
        <c:auto val="1"/>
        <c:lblAlgn val="ctr"/>
        <c:lblOffset val="100"/>
        <c:noMultiLvlLbl val="0"/>
      </c:catAx>
      <c:valAx>
        <c:axId val="11997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968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Effects of leverage</a:t>
            </a:r>
          </a:p>
        </c:rich>
      </c:tx>
      <c:layout>
        <c:manualLayout>
          <c:xMode val="edge"/>
          <c:yMode val="edge"/>
          <c:x val="0.39126309134483572"/>
          <c:y val="3.98085157423427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Graphs!$B$4</c:f>
              <c:strCache>
                <c:ptCount val="1"/>
                <c:pt idx="0">
                  <c:v>PV of tax shields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Graphs!$C$3:$M$3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Graphs!$C$4:$M$4</c:f>
              <c:numCache>
                <c:formatCode>_-[$$-409]* #,##0.00_ ;_-[$$-409]* \-#,##0.00\ ;_-[$$-409]* "-"??_ ;_-@_ </c:formatCode>
                <c:ptCount val="11"/>
                <c:pt idx="0">
                  <c:v>11136.894676966924</c:v>
                </c:pt>
                <c:pt idx="1">
                  <c:v>11180.054424122238</c:v>
                </c:pt>
                <c:pt idx="2">
                  <c:v>11248.505891772516</c:v>
                </c:pt>
                <c:pt idx="3">
                  <c:v>11330.026739292181</c:v>
                </c:pt>
                <c:pt idx="4">
                  <c:v>11423.828550321348</c:v>
                </c:pt>
                <c:pt idx="5">
                  <c:v>11529.122299045071</c:v>
                </c:pt>
                <c:pt idx="6">
                  <c:v>11645.678222207722</c:v>
                </c:pt>
                <c:pt idx="7">
                  <c:v>11774.985762608412</c:v>
                </c:pt>
                <c:pt idx="8">
                  <c:v>11916.640578220673</c:v>
                </c:pt>
                <c:pt idx="9">
                  <c:v>12070.782000861085</c:v>
                </c:pt>
                <c:pt idx="10">
                  <c:v>12238.64873891386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8-474B-AEAE-1435364569EE}"/>
            </c:ext>
          </c:extLst>
        </c:ser>
        <c:ser>
          <c:idx val="1"/>
          <c:order val="1"/>
          <c:tx>
            <c:strRef>
              <c:f>Graphs!$B$5</c:f>
              <c:strCache>
                <c:ptCount val="1"/>
                <c:pt idx="0">
                  <c:v>PV of bankruptcy costs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Graphs!$C$3:$M$3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Graphs!$C$5:$M$5</c:f>
              <c:numCache>
                <c:formatCode>_-[$$-409]* #,##0.00_ ;_-[$$-409]* \-#,##0.00\ ;_-[$$-409]* "-"??_ ;_-@_ </c:formatCode>
                <c:ptCount val="11"/>
                <c:pt idx="0">
                  <c:v>43855.371509624929</c:v>
                </c:pt>
                <c:pt idx="1">
                  <c:v>35030.579897517091</c:v>
                </c:pt>
                <c:pt idx="2">
                  <c:v>27922.654093531481</c:v>
                </c:pt>
                <c:pt idx="3">
                  <c:v>17874.354704857902</c:v>
                </c:pt>
                <c:pt idx="4">
                  <c:v>13901.387735567192</c:v>
                </c:pt>
                <c:pt idx="5">
                  <c:v>11110.279708182796</c:v>
                </c:pt>
                <c:pt idx="6">
                  <c:v>7685.2424452757068</c:v>
                </c:pt>
                <c:pt idx="7">
                  <c:v>7974.829690828602</c:v>
                </c:pt>
                <c:pt idx="8">
                  <c:v>8266.1927872640372</c:v>
                </c:pt>
                <c:pt idx="9">
                  <c:v>8558.0308567962184</c:v>
                </c:pt>
                <c:pt idx="10">
                  <c:v>8853.6237281466565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8-474B-AEAE-143536456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416831"/>
        <c:axId val="428073007"/>
      </c:barChart>
      <c:catAx>
        <c:axId val="41441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8073007"/>
        <c:crosses val="autoZero"/>
        <c:auto val="1"/>
        <c:lblAlgn val="ctr"/>
        <c:lblOffset val="100"/>
        <c:noMultiLvlLbl val="0"/>
      </c:catAx>
      <c:valAx>
        <c:axId val="428073007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441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Stock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Stock Price</a:t>
          </a:r>
        </a:p>
      </cx:txPr>
    </cx:title>
    <cx:plotArea>
      <cx:plotAreaRegion>
        <cx:series layoutId="clusteredColumn" uniqueId="{4DDB141E-5958-364B-B78E-1400EF72648C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781283</xdr:colOff>
      <xdr:row>78</xdr:row>
      <xdr:rowOff>13943</xdr:rowOff>
    </xdr:from>
    <xdr:to>
      <xdr:col>7</xdr:col>
      <xdr:colOff>777876</xdr:colOff>
      <xdr:row>93</xdr:row>
      <xdr:rowOff>188383</xdr:rowOff>
    </xdr:to>
    <xdr:graphicFrame macro="">
      <xdr:nvGraphicFramePr>
        <xdr:cNvPr id="2" name="Grafico 3">
          <a:extLst>
            <a:ext uri="{FF2B5EF4-FFF2-40B4-BE49-F238E27FC236}">
              <a16:creationId xmlns:a16="http://schemas.microsoft.com/office/drawing/2014/main" id="{61126DBE-10D4-E242-9854-F9BCA47E6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14941</xdr:colOff>
      <xdr:row>24</xdr:row>
      <xdr:rowOff>254000</xdr:rowOff>
    </xdr:from>
    <xdr:to>
      <xdr:col>8</xdr:col>
      <xdr:colOff>0</xdr:colOff>
      <xdr:row>24</xdr:row>
      <xdr:rowOff>254000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E7C488FD-E343-6274-837A-D40640F99AE1}"/>
            </a:ext>
          </a:extLst>
        </xdr:cNvPr>
        <xdr:cNvCxnSpPr/>
      </xdr:nvCxnSpPr>
      <xdr:spPr>
        <a:xfrm>
          <a:off x="16315765" y="5528235"/>
          <a:ext cx="11355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973667</xdr:colOff>
      <xdr:row>99</xdr:row>
      <xdr:rowOff>137777</xdr:rowOff>
    </xdr:from>
    <xdr:to>
      <xdr:col>38</xdr:col>
      <xdr:colOff>2421466</xdr:colOff>
      <xdr:row>135</xdr:row>
      <xdr:rowOff>110067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B3EB931B-216C-964A-B6A4-CE4F632EA8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27867" y="6678277"/>
              <a:ext cx="13284199" cy="7287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1537</xdr:colOff>
      <xdr:row>7</xdr:row>
      <xdr:rowOff>45412</xdr:rowOff>
    </xdr:from>
    <xdr:to>
      <xdr:col>12</xdr:col>
      <xdr:colOff>727751</xdr:colOff>
      <xdr:row>36</xdr:row>
      <xdr:rowOff>42809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7479C4D-530B-F377-A216-7C2699078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o D'Amico" id="{C589BFB3-923B-2A45-90CA-B7BB5275DF67}" userId="S::Marco.DAmico@unil.ch::8191a0af-eaa1-4871-bacf-cbd50a772c9b" providerId="AD"/>
  <person displayName="Roberto Berardi" id="{A95F5FDE-F4EB-634D-B762-85E09CA5C0CE}" userId="S::Roberto.Berardi@unil.ch::ec9c0e7a-8f2f-45c8-85c5-176080fa1764" providerId="AD"/>
  <person displayName="Caterina Camilli" id="{54BC5C26-11BC-014B-A23C-7FCBC1CACD8D}" userId="S::caterina.camilli@unil.ch::30a2c33f-6045-40dc-8203-73175a22404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E0D7E-942E-6846-96F5-C3CF30585B7C}" name="Tableau2" displayName="Tableau2" ref="C12:N17" totalsRowShown="0" headerRowDxfId="204" dataDxfId="203" tableBorderDxfId="202">
  <tableColumns count="12">
    <tableColumn id="1" xr3:uid="{2AE55BAA-0932-9644-B033-A3AB8BF75317}" name="TYPE 1 BOND (2025)" dataDxfId="201"/>
    <tableColumn id="2" xr3:uid="{E09BCC8D-6C33-EC41-B402-F085CDB7D6DD}" name="2025" dataDxfId="200"/>
    <tableColumn id="3" xr3:uid="{BF24702D-8884-E940-B533-B4A238B1F224}" name="2026" dataDxfId="199"/>
    <tableColumn id="4" xr3:uid="{F165C087-4E56-704A-AC9D-907A8F34ADDD}" name="2027" dataDxfId="198"/>
    <tableColumn id="5" xr3:uid="{15C9BAC2-E8A3-5644-B422-E7117937CDC9}" name="2028" dataDxfId="197"/>
    <tableColumn id="6" xr3:uid="{A43984C8-4D71-9946-9697-AD22D637D01E}" name="2029" dataDxfId="196"/>
    <tableColumn id="7" xr3:uid="{2E1AE95C-C1E5-FE4F-A3BD-0C219F4DE6A3}" name="2030" dataDxfId="195"/>
    <tableColumn id="8" xr3:uid="{F635E80A-EE4F-D043-8872-BF9983E37A49}" name="2031" dataDxfId="194"/>
    <tableColumn id="9" xr3:uid="{DF40B36E-09B8-D54C-95BD-574C713417DF}" name="2032" dataDxfId="193"/>
    <tableColumn id="10" xr3:uid="{1CB6893E-F16F-BD4B-B9D6-2113BB243E07}" name="2033" dataDxfId="192"/>
    <tableColumn id="11" xr3:uid="{FA252B3A-A837-6049-A56B-69EFF60521A3}" name="2034" dataDxfId="191"/>
    <tableColumn id="12" xr3:uid="{2C449EA4-CA1B-5A45-9357-87226E77784D}" name="2035" dataDxfId="19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5BE37-C62D-4143-AA24-C626A73E1696}" name="Tableau5" displayName="Tableau5" ref="C20:D22" totalsRowShown="0" tableBorderDxfId="189">
  <tableColumns count="2">
    <tableColumn id="1" xr3:uid="{101D446A-15E7-BD4A-A881-BBC5B14C9D43}" name="TYPE 2 BOND Characteristics" dataDxfId="188"/>
    <tableColumn id="2" xr3:uid="{0BFED2C7-AE03-4549-9601-1FD55F226C06}" name="Valu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72FE82-1199-EE4F-8A5C-899E751369A2}" name="Tableau6" displayName="Tableau6" ref="C26:N31" totalsRowShown="0" headerRowDxfId="187" tableBorderDxfId="186">
  <tableColumns count="12">
    <tableColumn id="1" xr3:uid="{337392DA-AD1E-2948-A5B3-5732FFF711AC}" name="TYPE 2 BOND (2026)" dataDxfId="185"/>
    <tableColumn id="2" xr3:uid="{E3113D0F-CA08-834F-AB52-AC154CD1273F}" name="2026" dataDxfId="184"/>
    <tableColumn id="3" xr3:uid="{1A5C97A5-1D8A-CA4E-8288-EAA7A1518C6A}" name="2027" dataDxfId="183"/>
    <tableColumn id="4" xr3:uid="{A43C5C51-E638-4D4A-AC81-4ED3CFC94996}" name="2028" dataDxfId="182"/>
    <tableColumn id="5" xr3:uid="{CBB79F53-0EBE-BB4E-AC73-DF4015FF4D07}" name="2029" dataDxfId="181"/>
    <tableColumn id="6" xr3:uid="{A334461B-8AC3-4043-B254-E59371B26BEB}" name="2030" dataDxfId="180"/>
    <tableColumn id="7" xr3:uid="{05494D5A-2156-0D44-89EB-43DE7D433007}" name="2031" dataDxfId="179"/>
    <tableColumn id="8" xr3:uid="{6ACB60D7-9C17-5D48-8CC7-91B69F7687BD}" name="2032" dataDxfId="178"/>
    <tableColumn id="9" xr3:uid="{547127EE-B2E8-4646-B82A-9980888185BB}" name="2033" dataDxfId="177"/>
    <tableColumn id="10" xr3:uid="{48372FC3-B571-AA4A-9168-C09E50E00A84}" name="2034" dataDxfId="176"/>
    <tableColumn id="11" xr3:uid="{4A382F5E-87BD-334B-AAF6-7C355489F916}" name="2035" dataDxfId="175"/>
    <tableColumn id="12" xr3:uid="{B5E4B7F9-D26E-664B-9E24-22D32BD795A6}" name="2036" dataDxfId="17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B70503-CC15-2044-8B97-176EAD8A3439}" name="Tableau7" displayName="Tableau7" ref="C34:D36" totalsRowShown="0" tableBorderDxfId="173">
  <tableColumns count="2">
    <tableColumn id="1" xr3:uid="{3F3EA02D-D7A1-AC4B-BCBF-D3399319C23E}" name="TYPE 3 BOND Characteristics" dataDxfId="172"/>
    <tableColumn id="2" xr3:uid="{9B07CC52-48E5-3E4F-B7D4-3FDDB122F59D}" name="Valu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A1B6F6-5291-1F43-AC88-AD70FCA01E51}" name="Tableau11" displayName="Tableau11" ref="C39:N44" totalsRowShown="0" headerRowDxfId="171" tableBorderDxfId="170">
  <tableColumns count="12">
    <tableColumn id="1" xr3:uid="{689413F5-D988-1D42-975D-72F2A8597BE9}" name="TYPE 3 BOND (2027)" dataDxfId="169"/>
    <tableColumn id="2" xr3:uid="{7ADE4E5A-0961-F14D-8134-6D36485D7C3A}" name="2027" dataDxfId="168"/>
    <tableColumn id="3" xr3:uid="{6CAA54FE-A04E-D54C-B8D7-637A368A1396}" name="2028" dataDxfId="167"/>
    <tableColumn id="4" xr3:uid="{E104A2E4-3AAB-1B40-BDFF-4464BE4316B8}" name="2029" dataDxfId="166"/>
    <tableColumn id="5" xr3:uid="{2EB9FB67-C1FB-1F41-A70E-1B9BB7625718}" name="2030" dataDxfId="165"/>
    <tableColumn id="6" xr3:uid="{3925163F-9D31-7049-B9D7-07C07EF89002}" name="2031" dataDxfId="164"/>
    <tableColumn id="7" xr3:uid="{E5376913-19A2-D34A-98FF-503F0256C554}" name="2032" dataDxfId="163"/>
    <tableColumn id="8" xr3:uid="{1D40FBA6-0084-6C40-A56D-F31F3D67040D}" name="2033" dataDxfId="162"/>
    <tableColumn id="9" xr3:uid="{D90F34B4-D564-224B-B230-D1D836D4BC55}" name="2034" dataDxfId="161"/>
    <tableColumn id="10" xr3:uid="{FC3D5665-0AF5-A843-9CF5-CA3641C01946}" name="2035" dataDxfId="160"/>
    <tableColumn id="11" xr3:uid="{CB50C492-B7FC-334A-9919-E89DD1F2A595}" name="2036" dataDxfId="159"/>
    <tableColumn id="12" xr3:uid="{C3F31243-A74C-F14F-8F20-D07FFA99B99B}" name="2037" dataDxfId="15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16616A-F259-B940-B314-F4075330EF81}" name="debt" displayName="debt" ref="C1:N3" totalsRowShown="0" tableBorderDxfId="157">
  <autoFilter ref="C1:N3" xr:uid="{C516616A-F259-B940-B314-F4075330EF81}"/>
  <tableColumns count="12">
    <tableColumn id="1" xr3:uid="{4C81E3DC-881F-9444-965C-947F1AAD88AB}" name="DEBT INCREASE/YEAR" dataDxfId="156"/>
    <tableColumn id="2" xr3:uid="{E22AEE27-57FB-C24E-B74C-6CF934943B58}" name="2025" dataDxfId="155">
      <calculatedColumnFormula>+D1</calculatedColumnFormula>
    </tableColumn>
    <tableColumn id="3" xr3:uid="{D8A85076-9C92-464A-89B0-EB666B31154C}" name="2026" dataDxfId="154">
      <calculatedColumnFormula>E1-D2</calculatedColumnFormula>
    </tableColumn>
    <tableColumn id="4" xr3:uid="{576B4010-B788-5F45-8EE0-FE3E8B00CD81}" name="2027" dataDxfId="153">
      <calculatedColumnFormula>F1-E2-D2</calculatedColumnFormula>
    </tableColumn>
    <tableColumn id="5" xr3:uid="{230E1B3F-F640-4F4E-875F-201DBB35D6DC}" name="2028" dataDxfId="152">
      <calculatedColumnFormula>G1-D2-E2-F2</calculatedColumnFormula>
    </tableColumn>
    <tableColumn id="6" xr3:uid="{94DF525E-C084-3541-970F-16E1922099AF}" name="2029" dataDxfId="151">
      <calculatedColumnFormula>H1-F2-E2-D2-G2</calculatedColumnFormula>
    </tableColumn>
    <tableColumn id="7" xr3:uid="{BC391D62-62C2-F24C-AECC-70B7DCF6D78D}" name="2030" dataDxfId="150">
      <calculatedColumnFormula>+I1-H1</calculatedColumnFormula>
    </tableColumn>
    <tableColumn id="8" xr3:uid="{60C1AF91-AA17-0347-BEA2-4C271079E469}" name="2031" dataDxfId="149"/>
    <tableColumn id="9" xr3:uid="{17B6A59A-92CC-244D-A497-4705D8E01202}" name="2032" dataDxfId="148"/>
    <tableColumn id="10" xr3:uid="{2C4E5D14-4E47-7048-A3E2-50A0F2AF7053}" name="2033" dataDxfId="147"/>
    <tableColumn id="11" xr3:uid="{74356B97-A269-714D-BD2D-256461F1DDD0}" name="2034" dataDxfId="146"/>
    <tableColumn id="12" xr3:uid="{BFF9C1BC-48DC-844E-97EF-BEE96B21CEBD}" name="2035" dataDxfId="14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CEE123-3EAE-314A-8704-99291A869FA1}" name="Tableau14" displayName="Tableau14" ref="C6:D8" totalsRowShown="0" tableBorderDxfId="144">
  <tableColumns count="2">
    <tableColumn id="1" xr3:uid="{51D3C564-6D60-E643-80A9-2AF8C538102F}" name="TYPE 1 BOND Characteristics"/>
    <tableColumn id="2" xr3:uid="{B8FA4ACC-0EAB-5C45-8AF0-BFC08DEA0038}" name="Valu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B2CAF3-4E51-4C43-BB88-175388D0D31D}" name="Tableau15" displayName="Tableau15" ref="C47:D49" totalsRowShown="0" tableBorderDxfId="143">
  <tableColumns count="2">
    <tableColumn id="1" xr3:uid="{32778619-1ED2-C64A-A5C2-4DB00C19E1B2}" name="TYPE 4 BOND Characteristics" dataDxfId="142"/>
    <tableColumn id="2" xr3:uid="{86BA534E-8881-B14F-8BA6-896D0C681D33}" name="Valu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7E95F5-D0B3-7443-B4B9-089554849EB5}" name="Tableau16" displayName="Tableau16" ref="C52:N57" totalsRowShown="0" headerRowDxfId="141" headerRowBorderDxfId="140">
  <tableColumns count="12">
    <tableColumn id="1" xr3:uid="{458A7094-C4E7-1640-97AC-E26CB752F826}" name="TYPE 4 BOND (2028)" dataDxfId="139"/>
    <tableColumn id="2" xr3:uid="{A956CAE0-5182-504C-A3FD-404F82A54D86}" name="2028" dataDxfId="138"/>
    <tableColumn id="3" xr3:uid="{F883FFDC-73AF-954E-9E7D-F6D65A9EE765}" name="2029" dataDxfId="137"/>
    <tableColumn id="4" xr3:uid="{36381F69-D515-5B40-A362-8CFC1B401FE7}" name="2030" dataDxfId="136"/>
    <tableColumn id="5" xr3:uid="{652E0FAE-6392-664B-AA76-C358D5A5E811}" name="2031" dataDxfId="135"/>
    <tableColumn id="6" xr3:uid="{856A5DE4-EFCC-CC4B-9B60-76816268282B}" name="2032" dataDxfId="134"/>
    <tableColumn id="7" xr3:uid="{BB5A851F-2924-D942-BD62-6968C4FA8A75}" name="2033" dataDxfId="133"/>
    <tableColumn id="8" xr3:uid="{EF1BF0F7-ECAC-9244-B9E1-BC465872994B}" name="2034" dataDxfId="132"/>
    <tableColumn id="9" xr3:uid="{DEE4E105-AE93-504F-A4AF-D9C75A672814}" name="2035" dataDxfId="131"/>
    <tableColumn id="10" xr3:uid="{F3CC2BC7-49C5-A14C-A297-4C3D58532646}" name="2036" dataDxfId="130"/>
    <tableColumn id="11" xr3:uid="{22D8839B-E64B-7F4E-9071-9412C66CBB71}" name="2037" dataDxfId="129"/>
    <tableColumn id="12" xr3:uid="{45F850DB-C4FD-4C4B-91C0-17DAF1837637}" name="2038" dataDxfId="12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94D4BC-1918-EF48-9E41-9853F06878A5}" name="Tableau17" displayName="Tableau17" ref="C60:D62" totalsRowShown="0" tableBorderDxfId="127">
  <tableColumns count="2">
    <tableColumn id="1" xr3:uid="{39EFE3E7-35A3-EE45-ABA2-42EDFBE6D519}" name="TYPE 5 BOND Characteristics" dataDxfId="126"/>
    <tableColumn id="2" xr3:uid="{D776879A-A1C7-094A-B94B-69627BA15F4A}" name="Values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FDC614-403A-4F45-AD57-4A8C675E6F91}" name="Tableau18" displayName="Tableau18" ref="C65:N70" totalsRowShown="0" headerRowDxfId="125" tableBorderDxfId="124">
  <tableColumns count="12">
    <tableColumn id="1" xr3:uid="{6840F1AB-9D6D-AD47-A401-B678BC3874FF}" name="TYPE 5 BOND (2029)" dataDxfId="123"/>
    <tableColumn id="2" xr3:uid="{EF9E89F0-70D1-5048-9DA8-8B6AE9746683}" name="2029" dataDxfId="122"/>
    <tableColumn id="3" xr3:uid="{C17A4ABC-E7DB-F84B-A2DF-402D31595B79}" name="2030" dataDxfId="121"/>
    <tableColumn id="4" xr3:uid="{5C46042F-3527-6240-A286-A13EFE425BC1}" name="2031" dataDxfId="120"/>
    <tableColumn id="5" xr3:uid="{4A98226A-D84F-9140-97A4-4DE8D20B711F}" name="2032" dataDxfId="119"/>
    <tableColumn id="6" xr3:uid="{19A5406F-BB14-F341-A2E2-6183450499A1}" name="2033" dataDxfId="118"/>
    <tableColumn id="7" xr3:uid="{E8AB4080-4ABB-254F-99D2-070113FFC047}" name="2034" dataDxfId="117"/>
    <tableColumn id="8" xr3:uid="{8C95B57E-20B0-4A48-8E97-08CDA4FE75B5}" name="2035" dataDxfId="116"/>
    <tableColumn id="9" xr3:uid="{1C0B7E68-F3B0-D742-88AB-43155B7654DE}" name="2036" dataDxfId="115"/>
    <tableColumn id="10" xr3:uid="{35405BF8-7317-D342-BA29-1B89E4F145B7}" name="2037" dataDxfId="114"/>
    <tableColumn id="11" xr3:uid="{EE624FD1-6A7E-CE41-8F2E-FBB233097BAE}" name="2038" dataDxfId="113"/>
    <tableColumn id="12" xr3:uid="{1FB9B5D6-454D-4149-B3A0-C81AF372880F}" name="2039" dataDxfId="11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2C7CDFD-5BB9-3D4E-A979-8D9CBB571BC2}" name="Tableau19" displayName="Tableau19" ref="C161:N165" totalsRowShown="0" headerRowDxfId="111" headerRowBorderDxfId="110" tableBorderDxfId="109" totalsRowBorderDxfId="108">
  <tableColumns count="12">
    <tableColumn id="1" xr3:uid="{4B7E5C74-6DEA-FE40-98B0-AD34776453F7}" name="Summary" dataDxfId="107"/>
    <tableColumn id="2" xr3:uid="{78258CB8-2BD2-8043-A32A-CF9EABB57473}" name="2025" dataDxfId="106"/>
    <tableColumn id="3" xr3:uid="{8EAB9D74-62B8-9E45-9F18-6339717B1EEE}" name="2026" dataDxfId="105"/>
    <tableColumn id="4" xr3:uid="{574C8F7E-851E-6946-A0BD-D4C30FF7ECB5}" name="2027" dataDxfId="104"/>
    <tableColumn id="5" xr3:uid="{BE8B64D9-3442-B143-801E-BD67FE4B869D}" name="2028" dataDxfId="103"/>
    <tableColumn id="6" xr3:uid="{97ADFCBD-2B1C-EC4A-9AB1-8C3111EF2D66}" name="2029" dataDxfId="102"/>
    <tableColumn id="7" xr3:uid="{73E8B3A0-C26E-2C45-8A39-BAA5814B65F7}" name="2030" dataDxfId="101"/>
    <tableColumn id="8" xr3:uid="{6DDA7A5C-F741-AB46-A822-90185A35A54B}" name="2031" dataDxfId="100"/>
    <tableColumn id="9" xr3:uid="{C7FBE1FC-A8A3-F442-843E-2A286E146994}" name="2032" dataDxfId="99"/>
    <tableColumn id="10" xr3:uid="{2E5CD33D-373F-0246-B975-FD38AA2E9BDF}" name="2033" dataDxfId="98"/>
    <tableColumn id="11" xr3:uid="{B9B0BB6F-90BE-B442-8BBA-60544B8D1188}" name="2034" dataDxfId="97"/>
    <tableColumn id="12" xr3:uid="{2AC3001B-055B-3843-8E7C-BD1EA01E98FB}" name="2035" dataDxfId="96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48F444-E10F-BD47-A2EC-DD4A24FC192E}" name="Tableau1714" displayName="Tableau1714" ref="C74:D76" totalsRowShown="0" tableBorderDxfId="95">
  <tableColumns count="2">
    <tableColumn id="1" xr3:uid="{91F55DF4-F824-7A4F-AB47-0395D76672AB}" name="TYPE 6 BOND Characteristics" dataDxfId="94"/>
    <tableColumn id="2" xr3:uid="{0B271CB0-B06B-BF40-B9B1-5A3B81463CB2}" name="Values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F1145B0-57B7-EC4B-8D4B-E8FFEC915584}" name="Tableau1815" displayName="Tableau1815" ref="C79:N84" totalsRowShown="0" headerRowDxfId="93" tableBorderDxfId="92">
  <tableColumns count="12">
    <tableColumn id="1" xr3:uid="{DC32478F-188D-AB4B-BD0D-5810A661BC7B}" name="TYPE 6 BOND (2030)" dataDxfId="91"/>
    <tableColumn id="2" xr3:uid="{7D5B0789-8975-974E-8F94-681DF577C4FC}" name="2030" dataDxfId="90"/>
    <tableColumn id="3" xr3:uid="{B2CF2661-D1D8-194E-B6B2-61BDC6F17324}" name="2031" dataDxfId="89"/>
    <tableColumn id="4" xr3:uid="{7132CD24-0347-2341-981E-7D58D20A9C3F}" name="2032" dataDxfId="88"/>
    <tableColumn id="5" xr3:uid="{2CC4F479-F165-ED4E-BA42-472621BC8040}" name="2033" dataDxfId="87"/>
    <tableColumn id="6" xr3:uid="{CEF37AB0-9124-6243-820B-0C17AAE0D090}" name="2034" dataDxfId="86"/>
    <tableColumn id="7" xr3:uid="{6E0F814C-0224-8647-A298-5D7EDEB9421B}" name="2035" dataDxfId="85"/>
    <tableColumn id="8" xr3:uid="{66A76482-CD63-C84A-BE9A-8CF823035EA8}" name="2036" dataDxfId="84"/>
    <tableColumn id="9" xr3:uid="{A48B7FA9-B8EC-AB49-B2B9-D97A387F6338}" name="2037" dataDxfId="83"/>
    <tableColumn id="10" xr3:uid="{F32FF8A0-71DA-464D-8DA9-34D00BB6F90F}" name="2038" dataDxfId="82"/>
    <tableColumn id="11" xr3:uid="{FCA33C32-9743-2B49-B544-EA5FDAE604E6}" name="2039" dataDxfId="81"/>
    <tableColumn id="12" xr3:uid="{4CF3B94B-7B9A-AC4C-93B3-F78C34A3D000}" name="2040" dataDxfId="80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5E0510-5E66-0E42-8763-467B281C6635}" name="Tableau171416" displayName="Tableau171416" ref="C88:D90" totalsRowShown="0" tableBorderDxfId="79">
  <tableColumns count="2">
    <tableColumn id="1" xr3:uid="{34FF8106-4466-1E4E-9CF4-E7D6EC6B01A9}" name="TYPE 6 BOND Characteristics" dataDxfId="78"/>
    <tableColumn id="2" xr3:uid="{D72FF72C-B75B-304A-947F-F230E80D519A}" name="Values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5B82765-F04C-9C42-9598-AC47B5240A9A}" name="Tableau181517" displayName="Tableau181517" ref="C93:N98" totalsRowShown="0" headerRowDxfId="77" tableBorderDxfId="76">
  <tableColumns count="12">
    <tableColumn id="1" xr3:uid="{84A8D328-C575-F24F-AED0-9FEC68DD284C}" name="TYPE 6 BOND (2031)" dataDxfId="75"/>
    <tableColumn id="2" xr3:uid="{34AA65A9-9040-2143-87E9-69589AA7215E}" name="2031" dataDxfId="74"/>
    <tableColumn id="3" xr3:uid="{D5AD0D1D-E125-0C4A-93D1-8B236429377B}" name="2032" dataDxfId="73"/>
    <tableColumn id="4" xr3:uid="{ADF2CC1A-4962-1F47-A185-0F6CAA4DCF9A}" name="2033" dataDxfId="72"/>
    <tableColumn id="5" xr3:uid="{484BCA78-CEBC-8740-8B94-EED3E260ABBE}" name="2034" dataDxfId="71"/>
    <tableColumn id="6" xr3:uid="{7F037402-6704-2D4C-A477-5431949ED5AE}" name="2035" dataDxfId="70"/>
    <tableColumn id="7" xr3:uid="{8A86A1D8-D8B1-C140-B4CB-59DCBC88FA90}" name="2036" dataDxfId="69"/>
    <tableColumn id="8" xr3:uid="{B0DE9EFF-0ACC-3240-BD56-29E6F1508FA9}" name="2037" dataDxfId="68"/>
    <tableColumn id="9" xr3:uid="{4DEEEFED-9E66-9340-AE03-E8AA077AD12F}" name="2038" dataDxfId="67"/>
    <tableColumn id="10" xr3:uid="{CDD69016-6D7E-DA4D-AA69-123162562CCD}" name="2039" dataDxfId="66"/>
    <tableColumn id="11" xr3:uid="{11358CD2-B2C9-BB4E-87A8-8A1635D0A1F6}" name="2040" dataDxfId="65"/>
    <tableColumn id="12" xr3:uid="{11F1DF10-E539-4D4E-9F2B-3EC155442BB8}" name="2041" dataDxfId="64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0468EB8-3982-AA4B-B6E9-72E98C66D41F}" name="Tableau171418" displayName="Tableau171418" ref="C102:D104" totalsRowShown="0" tableBorderDxfId="63">
  <tableColumns count="2">
    <tableColumn id="1" xr3:uid="{1E9A5455-A991-F24E-9219-10E72E442A97}" name="TYPE 6 BOND Characteristics" dataDxfId="62"/>
    <tableColumn id="2" xr3:uid="{9FF8CD42-6C47-6F42-8521-E11F6C4E07FF}" name="Values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E5E664C-142F-7645-BF03-2C16AA0C0CC9}" name="Tableau181519" displayName="Tableau181519" ref="C107:N112" totalsRowShown="0" headerRowDxfId="61" tableBorderDxfId="60">
  <tableColumns count="12">
    <tableColumn id="1" xr3:uid="{A2DA4569-F160-8C4B-AB03-DF9BECF463E6}" name="TYPE 6 BOND (2032)" dataDxfId="59"/>
    <tableColumn id="2" xr3:uid="{1348786E-DA00-D244-B0D6-D69E55382E63}" name="2032" dataDxfId="58"/>
    <tableColumn id="3" xr3:uid="{F5B6AF16-FDDD-6247-A51B-59DF10126386}" name="2033" dataDxfId="57"/>
    <tableColumn id="4" xr3:uid="{741A7882-0E32-2F46-96F8-D8B613488357}" name="2034" dataDxfId="56"/>
    <tableColumn id="5" xr3:uid="{62D1E1E3-E8D5-A740-A58B-F0A4DF090B9F}" name="2035" dataDxfId="55"/>
    <tableColumn id="6" xr3:uid="{7A068E27-ECEE-154C-8051-9796348BCFE0}" name="2036" dataDxfId="54"/>
    <tableColumn id="7" xr3:uid="{35A09611-CFFC-A14C-87F8-CD1A68FEF5C2}" name="2037" dataDxfId="53"/>
    <tableColumn id="8" xr3:uid="{4089570C-AE6E-EA41-847D-B94302B8BB39}" name="2038" dataDxfId="52"/>
    <tableColumn id="9" xr3:uid="{26FF964C-3F8F-3141-BD6F-BD40FF49897E}" name="2039" dataDxfId="51"/>
    <tableColumn id="10" xr3:uid="{E9D75AAE-676D-B041-A439-61B93E2B0195}" name="2040" dataDxfId="50"/>
    <tableColumn id="11" xr3:uid="{5DEC1693-E41F-3944-8CD7-3DD407A019EA}" name="2041" dataDxfId="49"/>
    <tableColumn id="12" xr3:uid="{10F57E1F-034E-7E45-957C-2C3AF497A4D1}" name="2042" dataDxfId="48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9025EEF-57F6-FD49-A2A4-8813E175E587}" name="Tableau171420" displayName="Tableau171420" ref="C116:D118" totalsRowShown="0" tableBorderDxfId="47">
  <tableColumns count="2">
    <tableColumn id="1" xr3:uid="{05DDA40E-B3EA-614D-826B-B9E94E9829BA}" name="TYPE 6 BOND Characteristics" dataDxfId="46"/>
    <tableColumn id="2" xr3:uid="{C09EDF0A-9DE9-B54A-BB93-8F9993952F3A}" name="Values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AD08BF1-D6CD-1145-9EE0-D450A54DA583}" name="Tableau181521" displayName="Tableau181521" ref="C121:N126" totalsRowShown="0" headerRowDxfId="45" tableBorderDxfId="44">
  <tableColumns count="12">
    <tableColumn id="1" xr3:uid="{A758372E-F138-1943-8529-EDE36F664842}" name="TYPE 6 BOND (2033)" dataDxfId="43"/>
    <tableColumn id="2" xr3:uid="{38BE8174-75CC-5E47-BDDF-51EC67191F7D}" name="2033" dataDxfId="42"/>
    <tableColumn id="3" xr3:uid="{D425A1E2-48C1-BD4F-A370-FEB066A179DB}" name="2034" dataDxfId="41"/>
    <tableColumn id="4" xr3:uid="{0C0AA2B8-4627-2646-823E-EA4079DADCE4}" name="2035" dataDxfId="40"/>
    <tableColumn id="5" xr3:uid="{07211E94-917B-C742-B5A4-18BB422D47D6}" name="2036" dataDxfId="39"/>
    <tableColumn id="6" xr3:uid="{93E3A04F-4845-BF49-92C9-E51D62D4A7D7}" name="2037" dataDxfId="38"/>
    <tableColumn id="7" xr3:uid="{27EF9C16-5451-7D44-97D3-A52F4502088B}" name="2038" dataDxfId="37"/>
    <tableColumn id="8" xr3:uid="{5A9A483B-B877-9546-9F2C-7F3E79A80053}" name="2039" dataDxfId="36"/>
    <tableColumn id="9" xr3:uid="{8228C8BF-E651-EE4E-93A1-4762E6EBF6F5}" name="2040" dataDxfId="35"/>
    <tableColumn id="10" xr3:uid="{2074AE2E-74A8-A24D-96A2-75A5DA4F551C}" name="2041" dataDxfId="34"/>
    <tableColumn id="11" xr3:uid="{0B993214-DAA4-2C4E-87AD-1C7F078C56E4}" name="2042" dataDxfId="33"/>
    <tableColumn id="12" xr3:uid="{14AFF407-C1AB-0D4F-BD24-6421987CFFC2}" name="2043" dataDxfId="32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9830D9E-9657-A94F-9BF1-62096C076D36}" name="Tableau171422" displayName="Tableau171422" ref="C130:D132" totalsRowShown="0" tableBorderDxfId="31">
  <tableColumns count="2">
    <tableColumn id="1" xr3:uid="{960F7C74-7DF6-EA44-9891-3363BD73FA24}" name="TYPE 6 BOND Characteristics" dataDxfId="30"/>
    <tableColumn id="2" xr3:uid="{1C86811D-55A5-F346-852C-B82B0F383198}" name="Values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67AC58-6E55-ED4B-A880-BCE43BCAA6E7}" name="Tableau181523" displayName="Tableau181523" ref="C135:N140" totalsRowShown="0" headerRowDxfId="29" tableBorderDxfId="28">
  <tableColumns count="12">
    <tableColumn id="1" xr3:uid="{1CD3798F-63BF-794C-9EC4-DC987F5627C3}" name="TYPE 6 BOND (2034)" dataDxfId="27"/>
    <tableColumn id="2" xr3:uid="{1ABA5CCA-588B-7742-B124-6045792BFD6F}" name="2034" dataDxfId="26"/>
    <tableColumn id="3" xr3:uid="{DFD1F767-B6B8-E244-9B17-134AC8848E8F}" name="2035" dataDxfId="25"/>
    <tableColumn id="4" xr3:uid="{19367C23-4047-0940-BFF5-00F70D8428C3}" name="2036" dataDxfId="24"/>
    <tableColumn id="5" xr3:uid="{CB73078A-839D-6641-ADB4-FA327DA6C40D}" name="2037" dataDxfId="23"/>
    <tableColumn id="6" xr3:uid="{9F07008B-EE59-594F-8614-FF408DE225C2}" name="2038" dataDxfId="22"/>
    <tableColumn id="7" xr3:uid="{1B076A26-A0C2-2044-AF8F-E5F6BE6FE8DF}" name="2039" dataDxfId="21"/>
    <tableColumn id="8" xr3:uid="{A10FAA2D-C167-FE40-868D-051240820F11}" name="2040" dataDxfId="20"/>
    <tableColumn id="9" xr3:uid="{4D3B802C-545C-F244-B117-F075C311A8B2}" name="2041" dataDxfId="19"/>
    <tableColumn id="10" xr3:uid="{2FC18D42-864E-F44F-A689-71F8C1913BCD}" name="2042" dataDxfId="18"/>
    <tableColumn id="11" xr3:uid="{BF9AD17A-45B5-2D42-88DF-0D30C82AC300}" name="2043" dataDxfId="17"/>
    <tableColumn id="12" xr3:uid="{02A84D42-A967-AD4D-8BBA-8DC1C8C1E9A4}" name="2044" dataDxfId="16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B4A44E9-A2AE-8E40-86C7-1D039520272D}" name="Tableau17142224" displayName="Tableau17142224" ref="C144:D146" totalsRowShown="0" tableBorderDxfId="15">
  <tableColumns count="2">
    <tableColumn id="1" xr3:uid="{EA2B56A4-E2A5-FF4F-8E63-180EB3AEFB5D}" name="TYPE 6 BOND Characteristics" dataDxfId="14"/>
    <tableColumn id="2" xr3:uid="{D2715C41-28AA-CE4F-A5F2-4296752761A6}" name="Values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6CA5056-3394-8E48-9E82-3250912AA565}" name="Tableau18152325" displayName="Tableau18152325" ref="C149:N154" totalsRowShown="0" headerRowDxfId="13" tableBorderDxfId="12">
  <tableColumns count="12">
    <tableColumn id="1" xr3:uid="{98927C76-9483-B447-829C-2FB134A74205}" name="TYPE 6 BOND (2035)" dataDxfId="11"/>
    <tableColumn id="2" xr3:uid="{3C42EE03-389D-5949-A8FF-4CC2B4D043B4}" name="2035" dataDxfId="10"/>
    <tableColumn id="3" xr3:uid="{E5DE7D7B-2B56-5243-A78B-4BEBE73B679D}" name="2036" dataDxfId="9"/>
    <tableColumn id="4" xr3:uid="{4653EF5F-5A25-9C4A-BC0D-DDD12D46C6BC}" name="2037" dataDxfId="8"/>
    <tableColumn id="5" xr3:uid="{0362B7AA-1EAB-4544-AD82-63B163FACE48}" name="2038" dataDxfId="7"/>
    <tableColumn id="6" xr3:uid="{CB68B3A3-9CED-E94A-A7E4-4DE850C7D160}" name="2039" dataDxfId="6"/>
    <tableColumn id="7" xr3:uid="{13664275-9A97-C143-9B68-AFD182BF376E}" name="2040" dataDxfId="5"/>
    <tableColumn id="8" xr3:uid="{90561718-770E-F24E-9775-CD4ED4134083}" name="2041" dataDxfId="4"/>
    <tableColumn id="9" xr3:uid="{A37C2A30-B6A9-B64D-96A0-637F53A27E90}" name="2042" dataDxfId="3"/>
    <tableColumn id="10" xr3:uid="{D21316DC-3F68-9D49-9AA2-5420E009BDB7}" name="2043" dataDxfId="2"/>
    <tableColumn id="11" xr3:uid="{B44CD67D-7765-454D-9D78-6209F258B9B7}" name="2044" dataDxfId="1"/>
    <tableColumn id="12" xr3:uid="{53892D81-F996-584F-B1E8-2634C7807BB1}" name="204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2" dT="2025-11-20T08:56:17.75" personId="{C589BFB3-923B-2A45-90CA-B7BB5275DF67}" id="{E60A2A6F-860B-1C4D-ACDC-A2E2D7A5C0EE}">
    <text xml:space="preserve">media ultimi 3 anni, cedif non lo da
</text>
  </threadedComment>
  <threadedComment ref="O13" dT="2025-11-20T09:03:17.16" personId="{C589BFB3-923B-2A45-90CA-B7BB5275DF67}" id="{059B4E26-4A1D-6D4B-B6FB-EEDEEF9D8AC7}">
    <text>differenza sta a pag 63 10k 2024</text>
  </threadedComment>
  <threadedComment ref="P23" dT="2025-11-20T09:39:38.82" personId="{A95F5FDE-F4EB-634D-B762-85E09CA5C0CE}" id="{75C3D159-38FB-8F4D-9B5C-C9DF39E14F61}">
    <text xml:space="preserve">Abbiamo fatto la media degli ultimi 3 anni moltiplicando per il Growth ( perchè l'ultimo anno è un outlier ) </text>
  </threadedComment>
  <threadedComment ref="Q23" dT="2025-11-20T09:26:43.99" personId="{A95F5FDE-F4EB-634D-B762-85E09CA5C0CE}" id="{A0088BA5-A5AE-3A4E-8D67-4D24E1D571AB}">
    <text>Formula con la Growth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12-06T19:08:49.68" personId="{54BC5C26-11BC-014B-A23C-7FCBC1CACD8D}" id="{9BC79D31-0F59-4D0E-8D07-663DA809AD1D}">
    <text>Dati presi dal Capital IQ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finance.yahoo.com/quote/CRM/key-statistics/" TargetMode="External"/><Relationship Id="rId1" Type="http://schemas.openxmlformats.org/officeDocument/2006/relationships/hyperlink" Target="https://www.bloomberg.com/markets/rates-bond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E675-2A5F-0948-974D-9351D32F59CA}">
  <dimension ref="B2:AW110"/>
  <sheetViews>
    <sheetView tabSelected="1" topLeftCell="A56" zoomScaleNormal="80" workbookViewId="0">
      <selection activeCell="C68" sqref="C68"/>
    </sheetView>
  </sheetViews>
  <sheetFormatPr baseColWidth="10" defaultColWidth="11" defaultRowHeight="16" x14ac:dyDescent="0.2"/>
  <cols>
    <col min="2" max="2" width="56.1640625" bestFit="1" customWidth="1"/>
    <col min="3" max="21" width="14.83203125" customWidth="1"/>
    <col min="27" max="27" width="10.83203125" customWidth="1"/>
    <col min="28" max="28" width="19.6640625" customWidth="1"/>
    <col min="29" max="29" width="27.6640625" bestFit="1" customWidth="1"/>
    <col min="33" max="33" width="16" bestFit="1" customWidth="1"/>
    <col min="35" max="35" width="7.6640625" bestFit="1" customWidth="1"/>
    <col min="36" max="36" width="24.6640625" bestFit="1" customWidth="1"/>
    <col min="37" max="37" width="9" customWidth="1"/>
    <col min="38" max="38" width="11.1640625" bestFit="1" customWidth="1"/>
    <col min="39" max="46" width="10.1640625" bestFit="1" customWidth="1"/>
    <col min="47" max="47" width="10" bestFit="1" customWidth="1"/>
    <col min="48" max="48" width="9" bestFit="1" customWidth="1"/>
  </cols>
  <sheetData>
    <row r="2" spans="2:49" ht="19" x14ac:dyDescent="0.25">
      <c r="B2" s="5" t="s">
        <v>0</v>
      </c>
      <c r="D2" s="5"/>
      <c r="V2" s="494" t="s">
        <v>1</v>
      </c>
      <c r="W2" s="494"/>
      <c r="X2" s="494"/>
      <c r="Y2" s="494"/>
      <c r="Z2" s="494"/>
      <c r="AA2" s="278"/>
      <c r="AB2" s="278"/>
      <c r="AC2" s="215"/>
      <c r="AD2" s="215"/>
      <c r="AE2" s="215"/>
      <c r="AF2" s="215"/>
      <c r="AG2" s="215"/>
    </row>
    <row r="3" spans="2:49" ht="19" x14ac:dyDescent="0.25">
      <c r="B3" s="360" t="s">
        <v>2</v>
      </c>
      <c r="C3" s="361" t="s">
        <v>3</v>
      </c>
      <c r="D3" s="489">
        <v>2018</v>
      </c>
      <c r="E3" s="489">
        <v>2019</v>
      </c>
      <c r="F3" s="489">
        <v>2020</v>
      </c>
      <c r="G3" s="489">
        <v>2021</v>
      </c>
      <c r="H3" s="489">
        <v>2022</v>
      </c>
      <c r="I3" s="489">
        <v>2023</v>
      </c>
      <c r="J3" s="489">
        <v>2024</v>
      </c>
      <c r="K3" s="489">
        <v>2025</v>
      </c>
      <c r="L3" s="490">
        <v>2026</v>
      </c>
      <c r="M3" s="490">
        <v>2027</v>
      </c>
      <c r="N3" s="490">
        <v>2028</v>
      </c>
      <c r="O3" s="490">
        <v>2029</v>
      </c>
      <c r="P3" s="490">
        <v>2030</v>
      </c>
      <c r="Q3" s="490">
        <v>2031</v>
      </c>
      <c r="R3" s="490">
        <v>2032</v>
      </c>
      <c r="S3" s="490">
        <v>2033</v>
      </c>
      <c r="T3" s="490">
        <v>2034</v>
      </c>
      <c r="U3" s="491">
        <v>2035</v>
      </c>
      <c r="V3" s="278"/>
      <c r="W3" s="278"/>
      <c r="X3" s="278"/>
      <c r="Y3" s="278"/>
      <c r="Z3" s="278"/>
      <c r="AA3" s="278"/>
      <c r="AB3" s="278"/>
      <c r="AC3" s="450" t="s">
        <v>4</v>
      </c>
      <c r="AD3" s="451"/>
      <c r="AE3" s="452" t="s">
        <v>5</v>
      </c>
      <c r="AF3" s="452" t="s">
        <v>6</v>
      </c>
      <c r="AG3" s="453" t="s">
        <v>7</v>
      </c>
      <c r="AI3" s="438"/>
      <c r="AJ3" s="439" t="s">
        <v>8</v>
      </c>
      <c r="AK3" s="439" t="s">
        <v>9</v>
      </c>
      <c r="AL3" s="439" t="s">
        <v>10</v>
      </c>
      <c r="AM3" s="439" t="s">
        <v>11</v>
      </c>
      <c r="AN3" s="439" t="s">
        <v>12</v>
      </c>
      <c r="AO3" s="439" t="s">
        <v>13</v>
      </c>
      <c r="AP3" s="439" t="s">
        <v>14</v>
      </c>
      <c r="AQ3" s="439" t="s">
        <v>15</v>
      </c>
      <c r="AR3" s="439" t="s">
        <v>16</v>
      </c>
      <c r="AS3" s="439" t="s">
        <v>17</v>
      </c>
      <c r="AT3" s="439" t="s">
        <v>18</v>
      </c>
      <c r="AU3" s="439" t="s">
        <v>19</v>
      </c>
    </row>
    <row r="4" spans="2:49" ht="19" x14ac:dyDescent="0.25">
      <c r="B4" s="318" t="s">
        <v>20</v>
      </c>
      <c r="U4" s="319"/>
      <c r="V4" s="367"/>
      <c r="W4" s="367"/>
      <c r="X4" s="367"/>
      <c r="Y4" s="367"/>
      <c r="Z4" s="367"/>
      <c r="AA4" s="367"/>
      <c r="AB4" s="367"/>
      <c r="AC4" s="432" t="s">
        <v>21</v>
      </c>
      <c r="AD4" s="433" t="s">
        <v>22</v>
      </c>
      <c r="AE4" s="436"/>
      <c r="AF4" s="436"/>
      <c r="AG4" s="437"/>
      <c r="AI4" s="215"/>
      <c r="AJ4" s="41" t="s">
        <v>23</v>
      </c>
      <c r="AK4" s="42"/>
      <c r="AL4" s="43">
        <f t="shared" ref="AL4:AU4" si="0">MAX(MIN($J$13/AK8,100000),-100000)</f>
        <v>2.86437036077686</v>
      </c>
      <c r="AM4" s="43">
        <f t="shared" si="0"/>
        <v>1.7744273011205205</v>
      </c>
      <c r="AN4" s="43">
        <f t="shared" si="0"/>
        <v>1.2181804982614231</v>
      </c>
      <c r="AO4" s="43">
        <f t="shared" si="0"/>
        <v>0.90935938910778646</v>
      </c>
      <c r="AP4" s="43">
        <f t="shared" si="0"/>
        <v>0.90935938910778646</v>
      </c>
      <c r="AQ4" s="43">
        <f t="shared" si="0"/>
        <v>0.90935938910778646</v>
      </c>
      <c r="AR4" s="43">
        <f t="shared" si="0"/>
        <v>0.90935938910778646</v>
      </c>
      <c r="AS4" s="43">
        <f t="shared" si="0"/>
        <v>0.90935938910778646</v>
      </c>
      <c r="AT4" s="43">
        <f t="shared" si="0"/>
        <v>0.90935938910778646</v>
      </c>
      <c r="AU4" s="43">
        <f t="shared" si="0"/>
        <v>0.90935938910778646</v>
      </c>
    </row>
    <row r="5" spans="2:49" ht="19" x14ac:dyDescent="0.25">
      <c r="B5" s="320" t="s">
        <v>24</v>
      </c>
      <c r="D5">
        <v>0</v>
      </c>
      <c r="E5" s="122">
        <f t="shared" ref="E5:K5" si="1">+(E6-D6)/D6</f>
        <v>0.26015180265654647</v>
      </c>
      <c r="F5" s="122">
        <f t="shared" si="1"/>
        <v>0.28730612859509108</v>
      </c>
      <c r="G5" s="122">
        <f t="shared" si="1"/>
        <v>0.24295239209264241</v>
      </c>
      <c r="H5" s="122">
        <f t="shared" si="1"/>
        <v>0.24656502917372483</v>
      </c>
      <c r="I5" s="122">
        <f t="shared" si="1"/>
        <v>0.18345160803261362</v>
      </c>
      <c r="J5" s="122">
        <f t="shared" si="1"/>
        <v>0.11179510079101812</v>
      </c>
      <c r="K5" s="122">
        <f t="shared" si="1"/>
        <v>8.7156094902028289E-2</v>
      </c>
      <c r="L5" s="364">
        <v>0.12</v>
      </c>
      <c r="M5" s="364">
        <v>0.11</v>
      </c>
      <c r="N5" s="364">
        <v>9.7363198563482203E-2</v>
      </c>
      <c r="O5" s="364">
        <v>9.8704464788749585E-2</v>
      </c>
      <c r="P5" s="364">
        <v>9.2072048724552588E-2</v>
      </c>
      <c r="Q5" s="364">
        <v>0.08</v>
      </c>
      <c r="R5" s="364">
        <v>0.06</v>
      </c>
      <c r="S5" s="364">
        <v>0.06</v>
      </c>
      <c r="T5" s="364">
        <v>0.05</v>
      </c>
      <c r="U5" s="365">
        <v>0.04</v>
      </c>
      <c r="V5" s="368" t="s">
        <v>25</v>
      </c>
      <c r="W5" s="367"/>
      <c r="X5" s="367"/>
      <c r="Y5" s="367"/>
      <c r="Z5" s="367"/>
      <c r="AA5" s="367"/>
      <c r="AB5" s="367"/>
      <c r="AC5" s="50">
        <v>-100000</v>
      </c>
      <c r="AD5" s="51">
        <v>0.19999900000000001</v>
      </c>
      <c r="AE5" s="51" t="s">
        <v>26</v>
      </c>
      <c r="AF5" s="52">
        <v>0.12</v>
      </c>
      <c r="AG5" s="53">
        <v>0.9</v>
      </c>
      <c r="AI5" s="215"/>
      <c r="AJ5" s="447" t="s">
        <v>27</v>
      </c>
      <c r="AK5" s="448"/>
      <c r="AL5" s="117" t="str">
        <f t="shared" ref="AL5" si="2">VLOOKUP(AL4,$AC$5:$AG$17,3)</f>
        <v>BBB</v>
      </c>
      <c r="AM5" s="117" t="str">
        <f t="shared" ref="AM5:AU5" si="3">VLOOKUP(AM4,$AC$5:$AG$17,3)</f>
        <v>B+</v>
      </c>
      <c r="AN5" s="117" t="str">
        <f t="shared" si="3"/>
        <v>CCC</v>
      </c>
      <c r="AO5" s="117" t="str">
        <f t="shared" si="3"/>
        <v>CCC</v>
      </c>
      <c r="AP5" s="117" t="str">
        <f t="shared" si="3"/>
        <v>CCC</v>
      </c>
      <c r="AQ5" s="117" t="str">
        <f t="shared" si="3"/>
        <v>CCC</v>
      </c>
      <c r="AR5" s="117" t="str">
        <f t="shared" si="3"/>
        <v>CCC</v>
      </c>
      <c r="AS5" s="117" t="str">
        <f t="shared" si="3"/>
        <v>CCC</v>
      </c>
      <c r="AT5" s="117" t="str">
        <f t="shared" si="3"/>
        <v>CCC</v>
      </c>
      <c r="AU5" s="117" t="str">
        <f t="shared" si="3"/>
        <v>CCC</v>
      </c>
    </row>
    <row r="6" spans="2:49" ht="19" x14ac:dyDescent="0.25">
      <c r="B6" s="320" t="s">
        <v>28</v>
      </c>
      <c r="D6">
        <v>10540</v>
      </c>
      <c r="E6">
        <v>13282</v>
      </c>
      <c r="F6">
        <v>17098</v>
      </c>
      <c r="G6">
        <v>21252</v>
      </c>
      <c r="H6">
        <v>26492</v>
      </c>
      <c r="I6">
        <v>31352</v>
      </c>
      <c r="J6">
        <v>34857</v>
      </c>
      <c r="K6">
        <v>37895</v>
      </c>
      <c r="L6" s="73">
        <f>+K6*(1+L5)</f>
        <v>42442.400000000001</v>
      </c>
      <c r="M6" s="73">
        <f t="shared" ref="M6:U6" si="4">+L6*(1+M5)</f>
        <v>47111.064000000006</v>
      </c>
      <c r="N6" s="73">
        <f>+M6*(1+N5)</f>
        <v>51697.947878768922</v>
      </c>
      <c r="O6" s="73">
        <f t="shared" si="4"/>
        <v>56800.766154819481</v>
      </c>
      <c r="P6" s="73">
        <f t="shared" si="4"/>
        <v>62030.529063817936</v>
      </c>
      <c r="Q6" s="73">
        <f t="shared" si="4"/>
        <v>66992.971388923368</v>
      </c>
      <c r="R6" s="73">
        <f t="shared" si="4"/>
        <v>71012.54967225877</v>
      </c>
      <c r="S6" s="73">
        <f t="shared" si="4"/>
        <v>75273.302652594299</v>
      </c>
      <c r="T6" s="73">
        <f t="shared" si="4"/>
        <v>79036.967785224013</v>
      </c>
      <c r="U6" s="322">
        <f t="shared" si="4"/>
        <v>82198.446496632983</v>
      </c>
      <c r="V6" s="367"/>
      <c r="W6" s="367"/>
      <c r="X6" s="367"/>
      <c r="Y6" s="367"/>
      <c r="Z6" s="367"/>
      <c r="AA6" s="367"/>
      <c r="AB6" s="367"/>
      <c r="AC6" s="428">
        <v>0.2</v>
      </c>
      <c r="AD6" s="429">
        <v>0.64999899999999999</v>
      </c>
      <c r="AE6" s="429" t="s">
        <v>29</v>
      </c>
      <c r="AF6" s="430">
        <v>0.105</v>
      </c>
      <c r="AG6" s="431">
        <v>0.3</v>
      </c>
      <c r="AI6" s="215"/>
      <c r="AJ6" s="41" t="s">
        <v>30</v>
      </c>
      <c r="AK6" s="42"/>
      <c r="AL6" s="54">
        <f t="shared" ref="AL6" si="5">VLOOKUP(AL4,$AC$4:$AG$17,4)</f>
        <v>2.5000000000000001E-2</v>
      </c>
      <c r="AM6" s="54">
        <f t="shared" ref="AM6:AU6" si="6">VLOOKUP(AM4,$AC$4:$AG$17,4)</f>
        <v>5.5E-2</v>
      </c>
      <c r="AN6" s="54">
        <f t="shared" si="6"/>
        <v>8.7499999999999994E-2</v>
      </c>
      <c r="AO6" s="54">
        <f t="shared" si="6"/>
        <v>8.7499999999999994E-2</v>
      </c>
      <c r="AP6" s="54">
        <f t="shared" si="6"/>
        <v>8.7499999999999994E-2</v>
      </c>
      <c r="AQ6" s="54">
        <f t="shared" si="6"/>
        <v>8.7499999999999994E-2</v>
      </c>
      <c r="AR6" s="54">
        <f t="shared" si="6"/>
        <v>8.7499999999999994E-2</v>
      </c>
      <c r="AS6" s="54">
        <f t="shared" si="6"/>
        <v>8.7499999999999994E-2</v>
      </c>
      <c r="AT6" s="54">
        <f t="shared" si="6"/>
        <v>8.7499999999999994E-2</v>
      </c>
      <c r="AU6" s="54">
        <f t="shared" si="6"/>
        <v>8.7499999999999994E-2</v>
      </c>
    </row>
    <row r="7" spans="2:49" ht="19" x14ac:dyDescent="0.25">
      <c r="B7" s="320" t="s">
        <v>31</v>
      </c>
      <c r="D7">
        <v>2773</v>
      </c>
      <c r="E7">
        <v>3451</v>
      </c>
      <c r="F7">
        <v>4235</v>
      </c>
      <c r="G7">
        <v>5438</v>
      </c>
      <c r="H7">
        <v>7026</v>
      </c>
      <c r="I7">
        <v>8360</v>
      </c>
      <c r="J7">
        <v>8541</v>
      </c>
      <c r="K7">
        <v>8643</v>
      </c>
      <c r="L7" s="73">
        <f t="shared" ref="L7:U7" si="7">L6-L9*L6</f>
        <v>8284.7564800000036</v>
      </c>
      <c r="M7" s="73">
        <f t="shared" si="7"/>
        <v>9078.3020327999984</v>
      </c>
      <c r="N7" s="73">
        <f t="shared" si="7"/>
        <v>9972.5341458145194</v>
      </c>
      <c r="O7" s="73">
        <f t="shared" si="7"/>
        <v>11604.39652542962</v>
      </c>
      <c r="P7" s="73">
        <f t="shared" si="7"/>
        <v>12064.937902912592</v>
      </c>
      <c r="Q7" s="73">
        <f t="shared" si="7"/>
        <v>13030.132935145593</v>
      </c>
      <c r="R7" s="73">
        <f t="shared" si="7"/>
        <v>13811.940911254329</v>
      </c>
      <c r="S7" s="73">
        <f t="shared" si="7"/>
        <v>14640.65736592959</v>
      </c>
      <c r="T7" s="73">
        <f t="shared" si="7"/>
        <v>15372.690234226073</v>
      </c>
      <c r="U7" s="322">
        <f t="shared" si="7"/>
        <v>15987.597843595111</v>
      </c>
      <c r="V7" s="367"/>
      <c r="W7" s="367"/>
      <c r="X7" s="367"/>
      <c r="Y7" s="367"/>
      <c r="Z7" s="367"/>
      <c r="AA7" s="367"/>
      <c r="AB7" s="367"/>
      <c r="AC7" s="50">
        <v>0.65</v>
      </c>
      <c r="AD7" s="51">
        <v>0.79999900000000002</v>
      </c>
      <c r="AE7" s="51" t="s">
        <v>32</v>
      </c>
      <c r="AF7" s="52">
        <v>9.5000000000000001E-2</v>
      </c>
      <c r="AG7" s="53">
        <v>0.2</v>
      </c>
      <c r="AI7" s="215"/>
      <c r="AJ7" s="447" t="s">
        <v>33</v>
      </c>
      <c r="AK7" s="448"/>
      <c r="AL7" s="449">
        <f t="shared" ref="AL7:AU7" si="8">AL6+$C$64</f>
        <v>6.5700000000000008E-2</v>
      </c>
      <c r="AM7" s="449">
        <f t="shared" si="8"/>
        <v>9.5700000000000007E-2</v>
      </c>
      <c r="AN7" s="449">
        <f t="shared" si="8"/>
        <v>0.12819999999999998</v>
      </c>
      <c r="AO7" s="449">
        <f t="shared" si="8"/>
        <v>0.12819999999999998</v>
      </c>
      <c r="AP7" s="449">
        <f t="shared" si="8"/>
        <v>0.12819999999999998</v>
      </c>
      <c r="AQ7" s="449">
        <f t="shared" si="8"/>
        <v>0.12819999999999998</v>
      </c>
      <c r="AR7" s="449">
        <f t="shared" si="8"/>
        <v>0.12819999999999998</v>
      </c>
      <c r="AS7" s="449">
        <f t="shared" si="8"/>
        <v>0.12819999999999998</v>
      </c>
      <c r="AT7" s="449">
        <f t="shared" si="8"/>
        <v>0.12819999999999998</v>
      </c>
      <c r="AU7" s="449">
        <f t="shared" si="8"/>
        <v>0.12819999999999998</v>
      </c>
    </row>
    <row r="8" spans="2:49" ht="19" x14ac:dyDescent="0.25">
      <c r="B8" s="323" t="s">
        <v>34</v>
      </c>
      <c r="C8" s="278"/>
      <c r="D8" s="324">
        <f t="shared" ref="D8:U8" si="9">+D7/D6</f>
        <v>0.26309297912713475</v>
      </c>
      <c r="E8" s="324">
        <f t="shared" si="9"/>
        <v>0.25982532751091703</v>
      </c>
      <c r="F8" s="324">
        <f t="shared" si="9"/>
        <v>0.24768978827933091</v>
      </c>
      <c r="G8" s="324">
        <f t="shared" si="9"/>
        <v>0.25588179936006022</v>
      </c>
      <c r="H8" s="324">
        <f t="shared" si="9"/>
        <v>0.2652121395138155</v>
      </c>
      <c r="I8" s="324">
        <f t="shared" si="9"/>
        <v>0.26664965552436848</v>
      </c>
      <c r="J8" s="324">
        <f t="shared" si="9"/>
        <v>0.2450296927446424</v>
      </c>
      <c r="K8" s="324">
        <f t="shared" si="9"/>
        <v>0.22807758279456392</v>
      </c>
      <c r="L8" s="324">
        <f t="shared" si="9"/>
        <v>0.19520000000000007</v>
      </c>
      <c r="M8" s="324">
        <f t="shared" si="9"/>
        <v>0.19269999999999995</v>
      </c>
      <c r="N8" s="324">
        <f t="shared" si="9"/>
        <v>0.19289999999999988</v>
      </c>
      <c r="O8" s="324">
        <f t="shared" si="9"/>
        <v>0.20430000000000001</v>
      </c>
      <c r="P8" s="324">
        <f t="shared" si="9"/>
        <v>0.19450000000000006</v>
      </c>
      <c r="Q8" s="324">
        <f t="shared" si="9"/>
        <v>0.19449999999999998</v>
      </c>
      <c r="R8" s="324">
        <f t="shared" si="9"/>
        <v>0.19449999999999998</v>
      </c>
      <c r="S8" s="324">
        <f t="shared" si="9"/>
        <v>0.19449999999999998</v>
      </c>
      <c r="T8" s="324">
        <f t="shared" si="9"/>
        <v>0.19450000000000003</v>
      </c>
      <c r="U8" s="325">
        <f t="shared" si="9"/>
        <v>0.19449999999999995</v>
      </c>
      <c r="V8" s="367"/>
      <c r="W8" s="367"/>
      <c r="X8" s="367"/>
      <c r="Y8" s="367"/>
      <c r="Z8" s="367"/>
      <c r="AA8" s="367"/>
      <c r="AB8" s="367"/>
      <c r="AC8" s="432">
        <v>0.8</v>
      </c>
      <c r="AD8" s="433">
        <v>1.2499990000000001</v>
      </c>
      <c r="AE8" s="433" t="s">
        <v>35</v>
      </c>
      <c r="AF8" s="434">
        <v>8.7499999999999994E-2</v>
      </c>
      <c r="AG8" s="435">
        <v>9.9000000000000005E-2</v>
      </c>
      <c r="AI8" s="215"/>
      <c r="AJ8" s="41" t="s">
        <v>36</v>
      </c>
      <c r="AK8" s="58">
        <f>$C$64*$C$55</f>
        <v>1749.4246095469798</v>
      </c>
      <c r="AL8" s="58">
        <f t="shared" ref="AL8:AU8" si="10">$C$55*AL7</f>
        <v>2824.0097505463532</v>
      </c>
      <c r="AM8" s="58">
        <f t="shared" si="10"/>
        <v>4113.5119197456015</v>
      </c>
      <c r="AN8" s="58">
        <f t="shared" si="10"/>
        <v>5510.4726030447855</v>
      </c>
      <c r="AO8" s="58">
        <f t="shared" si="10"/>
        <v>5510.4726030447855</v>
      </c>
      <c r="AP8" s="58">
        <f t="shared" si="10"/>
        <v>5510.4726030447855</v>
      </c>
      <c r="AQ8" s="58">
        <f t="shared" si="10"/>
        <v>5510.4726030447855</v>
      </c>
      <c r="AR8" s="58">
        <f t="shared" si="10"/>
        <v>5510.4726030447855</v>
      </c>
      <c r="AS8" s="58">
        <f t="shared" si="10"/>
        <v>5510.4726030447855</v>
      </c>
      <c r="AT8" s="58">
        <f t="shared" si="10"/>
        <v>5510.4726030447855</v>
      </c>
      <c r="AU8" s="58">
        <f t="shared" si="10"/>
        <v>5510.4726030447855</v>
      </c>
    </row>
    <row r="9" spans="2:49" ht="19" x14ac:dyDescent="0.25">
      <c r="B9" s="320" t="s">
        <v>37</v>
      </c>
      <c r="D9" s="122">
        <f t="shared" ref="D9:J9" si="11">+D10/D6</f>
        <v>0.7369070208728653</v>
      </c>
      <c r="E9" s="122">
        <f t="shared" si="11"/>
        <v>0.74017467248908297</v>
      </c>
      <c r="F9" s="122">
        <f t="shared" si="11"/>
        <v>0.75231021172066903</v>
      </c>
      <c r="G9" s="122">
        <f t="shared" si="11"/>
        <v>0.74411820063993972</v>
      </c>
      <c r="H9" s="122">
        <f t="shared" si="11"/>
        <v>0.7347878604861845</v>
      </c>
      <c r="I9" s="122">
        <f t="shared" si="11"/>
        <v>0.73335034447563152</v>
      </c>
      <c r="J9" s="122">
        <f t="shared" si="11"/>
        <v>0.75497030725535763</v>
      </c>
      <c r="K9" s="253">
        <v>0.8054</v>
      </c>
      <c r="L9" s="369">
        <v>0.80479999999999996</v>
      </c>
      <c r="M9" s="369">
        <v>0.80730000000000002</v>
      </c>
      <c r="N9" s="369">
        <v>0.80710000000000004</v>
      </c>
      <c r="O9" s="369">
        <v>0.79569999999999996</v>
      </c>
      <c r="P9" s="369">
        <v>0.80549999999999999</v>
      </c>
      <c r="Q9" s="370">
        <v>0.80549999999999999</v>
      </c>
      <c r="R9" s="370">
        <v>0.80549999999999999</v>
      </c>
      <c r="S9" s="370">
        <v>0.80549999999999999</v>
      </c>
      <c r="T9" s="370">
        <v>0.80549999999999999</v>
      </c>
      <c r="U9" s="371">
        <v>0.80549999999999999</v>
      </c>
      <c r="V9" s="368" t="s">
        <v>38</v>
      </c>
      <c r="W9" s="367"/>
      <c r="X9" s="367"/>
      <c r="Y9" s="367"/>
      <c r="Z9" s="367"/>
      <c r="AA9" s="367"/>
      <c r="AB9" s="367"/>
      <c r="AC9" s="50">
        <v>1.25</v>
      </c>
      <c r="AD9" s="51">
        <v>1.4999990000000001</v>
      </c>
      <c r="AE9" s="51" t="s">
        <v>39</v>
      </c>
      <c r="AF9" s="52">
        <v>6.7500000000000004E-2</v>
      </c>
      <c r="AG9" s="53">
        <v>7.0000000000000007E-2</v>
      </c>
      <c r="AI9" s="215"/>
      <c r="AJ9" s="447" t="s">
        <v>40</v>
      </c>
      <c r="AK9" s="117"/>
      <c r="AL9" s="449">
        <f t="shared" ref="AL9:AU9" si="12">VLOOKUP(AL4,$AC$5:$AG$17,5)</f>
        <v>4.0000000000000001E-3</v>
      </c>
      <c r="AM9" s="449">
        <f t="shared" si="12"/>
        <v>0.03</v>
      </c>
      <c r="AN9" s="449">
        <f t="shared" si="12"/>
        <v>9.9000000000000005E-2</v>
      </c>
      <c r="AO9" s="449">
        <f t="shared" si="12"/>
        <v>9.9000000000000005E-2</v>
      </c>
      <c r="AP9" s="449">
        <f t="shared" si="12"/>
        <v>9.9000000000000005E-2</v>
      </c>
      <c r="AQ9" s="449">
        <f t="shared" si="12"/>
        <v>9.9000000000000005E-2</v>
      </c>
      <c r="AR9" s="449">
        <f t="shared" si="12"/>
        <v>9.9000000000000005E-2</v>
      </c>
      <c r="AS9" s="449">
        <f t="shared" si="12"/>
        <v>9.9000000000000005E-2</v>
      </c>
      <c r="AT9" s="449">
        <f t="shared" si="12"/>
        <v>9.9000000000000005E-2</v>
      </c>
      <c r="AU9" s="449">
        <f t="shared" si="12"/>
        <v>9.9000000000000005E-2</v>
      </c>
    </row>
    <row r="10" spans="2:49" ht="19" x14ac:dyDescent="0.25">
      <c r="B10" s="421" t="s">
        <v>41</v>
      </c>
      <c r="C10" s="422"/>
      <c r="D10" s="422">
        <f t="shared" ref="D10:P10" si="13">+D6-D7</f>
        <v>7767</v>
      </c>
      <c r="E10" s="422">
        <f t="shared" si="13"/>
        <v>9831</v>
      </c>
      <c r="F10" s="422">
        <f t="shared" si="13"/>
        <v>12863</v>
      </c>
      <c r="G10" s="422">
        <f t="shared" si="13"/>
        <v>15814</v>
      </c>
      <c r="H10" s="422">
        <f t="shared" si="13"/>
        <v>19466</v>
      </c>
      <c r="I10" s="422">
        <f t="shared" si="13"/>
        <v>22992</v>
      </c>
      <c r="J10" s="422">
        <f t="shared" si="13"/>
        <v>26316</v>
      </c>
      <c r="K10" s="422">
        <f t="shared" si="13"/>
        <v>29252</v>
      </c>
      <c r="L10" s="423">
        <f t="shared" si="13"/>
        <v>34157.643519999998</v>
      </c>
      <c r="M10" s="423">
        <f t="shared" si="13"/>
        <v>38032.761967200007</v>
      </c>
      <c r="N10" s="423">
        <f t="shared" si="13"/>
        <v>41725.413732954403</v>
      </c>
      <c r="O10" s="423">
        <f t="shared" si="13"/>
        <v>45196.369629389861</v>
      </c>
      <c r="P10" s="423">
        <f t="shared" si="13"/>
        <v>49965.591160905344</v>
      </c>
      <c r="Q10" s="423">
        <f t="shared" ref="Q10:U10" si="14">+Q6-Q7</f>
        <v>53962.838453777775</v>
      </c>
      <c r="R10" s="423">
        <f t="shared" si="14"/>
        <v>57200.608761004441</v>
      </c>
      <c r="S10" s="423">
        <f t="shared" si="14"/>
        <v>60632.645286664709</v>
      </c>
      <c r="T10" s="423">
        <f t="shared" si="14"/>
        <v>63664.27755099794</v>
      </c>
      <c r="U10" s="424">
        <f t="shared" si="14"/>
        <v>66210.848653037872</v>
      </c>
      <c r="V10" s="367"/>
      <c r="W10" s="367"/>
      <c r="X10" s="367"/>
      <c r="Y10" s="367"/>
      <c r="Z10" s="367"/>
      <c r="AA10" s="367"/>
      <c r="AB10" s="367"/>
      <c r="AC10" s="432">
        <v>1.5</v>
      </c>
      <c r="AD10" s="433">
        <v>1.7499990000000001</v>
      </c>
      <c r="AE10" s="433" t="s">
        <v>42</v>
      </c>
      <c r="AF10" s="434">
        <v>0.06</v>
      </c>
      <c r="AG10" s="435">
        <v>5.1999999999999998E-2</v>
      </c>
      <c r="AI10" s="215"/>
      <c r="AJ10" s="41" t="s">
        <v>43</v>
      </c>
      <c r="AK10" s="60"/>
      <c r="AL10" s="61">
        <f t="shared" ref="AL10:AU10" si="15">(1-AL9+AL9*$C$68)*(1+AL7)-1</f>
        <v>6.3184947999999963E-2</v>
      </c>
      <c r="AM10" s="61">
        <f t="shared" si="15"/>
        <v>7.6306109999999761E-2</v>
      </c>
      <c r="AN10" s="61">
        <f t="shared" si="15"/>
        <v>6.230183800000022E-2</v>
      </c>
      <c r="AO10" s="61">
        <f t="shared" si="15"/>
        <v>6.230183800000022E-2</v>
      </c>
      <c r="AP10" s="61">
        <f t="shared" si="15"/>
        <v>6.230183800000022E-2</v>
      </c>
      <c r="AQ10" s="61">
        <f t="shared" si="15"/>
        <v>6.230183800000022E-2</v>
      </c>
      <c r="AR10" s="61">
        <f t="shared" si="15"/>
        <v>6.230183800000022E-2</v>
      </c>
      <c r="AS10" s="61">
        <f t="shared" si="15"/>
        <v>6.230183800000022E-2</v>
      </c>
      <c r="AT10" s="61">
        <f t="shared" si="15"/>
        <v>6.230183800000022E-2</v>
      </c>
      <c r="AU10" s="61">
        <f t="shared" si="15"/>
        <v>6.230183800000022E-2</v>
      </c>
    </row>
    <row r="11" spans="2:49" ht="19" x14ac:dyDescent="0.25">
      <c r="B11" s="320" t="s">
        <v>44</v>
      </c>
      <c r="D11">
        <v>7313</v>
      </c>
      <c r="E11">
        <v>9296</v>
      </c>
      <c r="F11">
        <v>12566</v>
      </c>
      <c r="G11">
        <v>15359</v>
      </c>
      <c r="H11">
        <v>18918</v>
      </c>
      <c r="I11">
        <v>21962</v>
      </c>
      <c r="J11">
        <v>21305</v>
      </c>
      <c r="K11">
        <v>22047</v>
      </c>
      <c r="L11" s="73">
        <f>+L6*L12</f>
        <v>26788.240730003719</v>
      </c>
      <c r="M11" s="73">
        <f>+M6*M12</f>
        <v>28646.200903523648</v>
      </c>
      <c r="N11" s="73">
        <f>+N6*N12</f>
        <v>31380.921742208826</v>
      </c>
      <c r="O11" s="73">
        <f>+O6*O12</f>
        <v>34955.738572675262</v>
      </c>
      <c r="P11" s="73">
        <f>+P6*P12</f>
        <v>37848.373159955489</v>
      </c>
      <c r="Q11" s="73">
        <f t="shared" ref="Q11:U11" si="16">+Q6*Q12</f>
        <v>40923.147657219291</v>
      </c>
      <c r="R11" s="73">
        <f t="shared" si="16"/>
        <v>43469.720380458588</v>
      </c>
      <c r="S11" s="73">
        <f t="shared" si="16"/>
        <v>45995.899653355249</v>
      </c>
      <c r="T11" s="73">
        <f t="shared" si="16"/>
        <v>48319.268187502537</v>
      </c>
      <c r="U11" s="322">
        <f t="shared" si="16"/>
        <v>50265.544023751667</v>
      </c>
      <c r="V11" s="367"/>
      <c r="W11" s="367"/>
      <c r="X11" s="367"/>
      <c r="Y11" s="367"/>
      <c r="Z11" s="367"/>
      <c r="AA11" s="367"/>
      <c r="AB11" s="367"/>
      <c r="AC11" s="50">
        <v>1.75</v>
      </c>
      <c r="AD11" s="51">
        <v>1.9999990000000001</v>
      </c>
      <c r="AE11" s="51" t="s">
        <v>45</v>
      </c>
      <c r="AF11" s="52">
        <v>5.5E-2</v>
      </c>
      <c r="AG11" s="53">
        <v>0.03</v>
      </c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</row>
    <row r="12" spans="2:49" ht="19" x14ac:dyDescent="0.25">
      <c r="B12" s="323" t="s">
        <v>46</v>
      </c>
      <c r="C12" s="278"/>
      <c r="D12" s="324">
        <f>+D11/D6</f>
        <v>0.69383301707779887</v>
      </c>
      <c r="E12" s="324">
        <f t="shared" ref="E12:K12" si="17">+E11/E6</f>
        <v>0.69989459418762234</v>
      </c>
      <c r="F12" s="324">
        <f t="shared" si="17"/>
        <v>0.73493975903614461</v>
      </c>
      <c r="G12" s="324">
        <f t="shared" si="17"/>
        <v>0.72270845096932057</v>
      </c>
      <c r="H12" s="324">
        <f t="shared" si="17"/>
        <v>0.71410237052695158</v>
      </c>
      <c r="I12" s="324">
        <f t="shared" si="17"/>
        <v>0.7004975759122225</v>
      </c>
      <c r="J12" s="324">
        <f t="shared" si="17"/>
        <v>0.61121152135869405</v>
      </c>
      <c r="K12" s="324">
        <f t="shared" si="17"/>
        <v>0.58179179311254781</v>
      </c>
      <c r="L12" s="324">
        <f t="shared" ref="L12:S12" si="18">+AVERAGE(I12:K12)</f>
        <v>0.63116696346115486</v>
      </c>
      <c r="M12" s="324">
        <f t="shared" si="18"/>
        <v>0.60805675931079894</v>
      </c>
      <c r="N12" s="324">
        <f t="shared" si="18"/>
        <v>0.60700517196150061</v>
      </c>
      <c r="O12" s="324">
        <f t="shared" si="18"/>
        <v>0.61540963157781814</v>
      </c>
      <c r="P12" s="324">
        <f t="shared" si="18"/>
        <v>0.6101571876167059</v>
      </c>
      <c r="Q12" s="324">
        <f t="shared" si="18"/>
        <v>0.61085733038534151</v>
      </c>
      <c r="R12" s="324">
        <f t="shared" si="18"/>
        <v>0.61214138319328848</v>
      </c>
      <c r="S12" s="324">
        <f t="shared" si="18"/>
        <v>0.61105196706511189</v>
      </c>
      <c r="T12" s="324">
        <f t="shared" ref="T12" si="19">+AVERAGE(Q12:S12)</f>
        <v>0.61135022688124729</v>
      </c>
      <c r="U12" s="325">
        <f>+AVERAGE(R12:T12)</f>
        <v>0.61151452571321585</v>
      </c>
      <c r="V12" s="367"/>
      <c r="W12" s="367"/>
      <c r="X12" s="367"/>
      <c r="Y12" s="367"/>
      <c r="Z12" s="367"/>
      <c r="AA12" s="367"/>
      <c r="AB12" s="367"/>
      <c r="AC12" s="432">
        <v>2.5</v>
      </c>
      <c r="AD12" s="433">
        <v>2.9999989999999999</v>
      </c>
      <c r="AE12" s="433" t="s">
        <v>47</v>
      </c>
      <c r="AF12" s="434">
        <v>2.5000000000000001E-2</v>
      </c>
      <c r="AG12" s="435">
        <v>4.0000000000000001E-3</v>
      </c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</row>
    <row r="13" spans="2:49" ht="19" x14ac:dyDescent="0.25">
      <c r="B13" s="320" t="s">
        <v>48</v>
      </c>
      <c r="D13">
        <f t="shared" ref="D13:U13" si="20">+D10-D11</f>
        <v>454</v>
      </c>
      <c r="E13">
        <f t="shared" si="20"/>
        <v>535</v>
      </c>
      <c r="F13">
        <f t="shared" si="20"/>
        <v>297</v>
      </c>
      <c r="G13">
        <f t="shared" si="20"/>
        <v>455</v>
      </c>
      <c r="H13">
        <f t="shared" si="20"/>
        <v>548</v>
      </c>
      <c r="I13">
        <f t="shared" si="20"/>
        <v>1030</v>
      </c>
      <c r="J13">
        <f t="shared" si="20"/>
        <v>5011</v>
      </c>
      <c r="K13">
        <f t="shared" si="20"/>
        <v>7205</v>
      </c>
      <c r="L13" s="73">
        <f t="shared" si="20"/>
        <v>7369.4027899962784</v>
      </c>
      <c r="M13" s="73">
        <f t="shared" si="20"/>
        <v>9386.5610636763595</v>
      </c>
      <c r="N13" s="73">
        <f t="shared" si="20"/>
        <v>10344.491990745577</v>
      </c>
      <c r="O13" s="73">
        <f t="shared" si="20"/>
        <v>10240.631056714599</v>
      </c>
      <c r="P13" s="73">
        <f t="shared" si="20"/>
        <v>12117.218000949855</v>
      </c>
      <c r="Q13" s="73">
        <f t="shared" si="20"/>
        <v>13039.690796558483</v>
      </c>
      <c r="R13" s="73">
        <f t="shared" si="20"/>
        <v>13730.888380545854</v>
      </c>
      <c r="S13" s="73">
        <f t="shared" si="20"/>
        <v>14636.74563330946</v>
      </c>
      <c r="T13" s="73">
        <f t="shared" si="20"/>
        <v>15345.009363495403</v>
      </c>
      <c r="U13" s="322">
        <f t="shared" si="20"/>
        <v>15945.304629286205</v>
      </c>
      <c r="V13" s="367"/>
      <c r="W13" s="367"/>
      <c r="X13" s="367"/>
      <c r="Y13" s="367"/>
      <c r="Z13" s="367"/>
      <c r="AA13" s="367"/>
      <c r="AB13" s="367"/>
      <c r="AC13" s="50">
        <v>3</v>
      </c>
      <c r="AD13" s="51">
        <v>4.2499989999999999</v>
      </c>
      <c r="AE13" s="51" t="s">
        <v>49</v>
      </c>
      <c r="AF13" s="52">
        <v>1.6500000000000001E-2</v>
      </c>
      <c r="AG13" s="53">
        <v>3.0000000000000001E-3</v>
      </c>
      <c r="AI13" s="215"/>
      <c r="AJ13" s="439" t="s">
        <v>50</v>
      </c>
      <c r="AK13" s="440" t="s">
        <v>9</v>
      </c>
      <c r="AL13" s="440" t="s">
        <v>10</v>
      </c>
      <c r="AM13" s="440" t="s">
        <v>11</v>
      </c>
      <c r="AN13" s="440" t="s">
        <v>12</v>
      </c>
      <c r="AO13" s="440" t="s">
        <v>13</v>
      </c>
      <c r="AP13" s="440" t="s">
        <v>14</v>
      </c>
      <c r="AQ13" s="440" t="s">
        <v>15</v>
      </c>
      <c r="AR13" s="440" t="s">
        <v>16</v>
      </c>
      <c r="AS13" s="440" t="s">
        <v>17</v>
      </c>
      <c r="AT13" s="440" t="s">
        <v>18</v>
      </c>
      <c r="AU13" s="440" t="s">
        <v>19</v>
      </c>
    </row>
    <row r="14" spans="2:49" ht="19" x14ac:dyDescent="0.25">
      <c r="B14" s="323" t="s">
        <v>51</v>
      </c>
      <c r="D14" s="122">
        <f t="shared" ref="D14:U14" si="21">+D13/D6</f>
        <v>4.3074003795066415E-2</v>
      </c>
      <c r="E14" s="122">
        <f t="shared" si="21"/>
        <v>4.0280078301460624E-2</v>
      </c>
      <c r="F14" s="122">
        <f t="shared" si="21"/>
        <v>1.7370452684524505E-2</v>
      </c>
      <c r="G14" s="122">
        <f t="shared" si="21"/>
        <v>2.1409749670619236E-2</v>
      </c>
      <c r="H14" s="122">
        <f t="shared" si="21"/>
        <v>2.0685489959232976E-2</v>
      </c>
      <c r="I14" s="122">
        <f t="shared" si="21"/>
        <v>3.2852768563409032E-2</v>
      </c>
      <c r="J14" s="122">
        <f t="shared" si="21"/>
        <v>0.14375878589666352</v>
      </c>
      <c r="K14" s="122">
        <f t="shared" si="21"/>
        <v>0.19013062409288825</v>
      </c>
      <c r="L14" s="122">
        <f t="shared" si="21"/>
        <v>0.17363303653884507</v>
      </c>
      <c r="M14" s="122">
        <f t="shared" si="21"/>
        <v>0.19924324068920113</v>
      </c>
      <c r="N14" s="122">
        <f t="shared" si="21"/>
        <v>0.20009482803849948</v>
      </c>
      <c r="O14" s="122">
        <f t="shared" si="21"/>
        <v>0.1802903684221818</v>
      </c>
      <c r="P14" s="122">
        <f t="shared" si="21"/>
        <v>0.19534281238329404</v>
      </c>
      <c r="Q14" s="122">
        <f t="shared" si="21"/>
        <v>0.19464266961465854</v>
      </c>
      <c r="R14" s="122">
        <f t="shared" si="21"/>
        <v>0.19335861680671154</v>
      </c>
      <c r="S14" s="122">
        <f t="shared" si="21"/>
        <v>0.19444803293488816</v>
      </c>
      <c r="T14" s="122">
        <f t="shared" si="21"/>
        <v>0.19414977311875264</v>
      </c>
      <c r="U14" s="321">
        <f t="shared" si="21"/>
        <v>0.19398547428678423</v>
      </c>
      <c r="V14" s="367"/>
      <c r="W14" s="367"/>
      <c r="X14" s="367"/>
      <c r="Y14" s="367"/>
      <c r="Z14" s="367"/>
      <c r="AA14" s="367"/>
      <c r="AB14" s="367"/>
      <c r="AC14" s="432">
        <v>4.25</v>
      </c>
      <c r="AD14" s="433">
        <v>5.4999989999999999</v>
      </c>
      <c r="AE14" s="433" t="s">
        <v>52</v>
      </c>
      <c r="AF14" s="434">
        <v>1.4E-2</v>
      </c>
      <c r="AG14" s="435">
        <v>2E-3</v>
      </c>
      <c r="AI14" s="215"/>
      <c r="AJ14" s="41" t="s">
        <v>23</v>
      </c>
      <c r="AK14" s="42"/>
      <c r="AL14" s="43">
        <f t="shared" ref="AL14:AU14" si="22">MAX(MIN($K$13/AK18,100000),-100000)</f>
        <v>3.7900931635152451</v>
      </c>
      <c r="AM14" s="43">
        <f t="shared" si="22"/>
        <v>2.6967970586550782</v>
      </c>
      <c r="AN14" s="43">
        <f t="shared" si="22"/>
        <v>2.3478963737453649</v>
      </c>
      <c r="AO14" s="43">
        <f t="shared" si="22"/>
        <v>1.6118787017248744</v>
      </c>
      <c r="AP14" s="43">
        <f t="shared" si="22"/>
        <v>1.5318450025329742</v>
      </c>
      <c r="AQ14" s="43">
        <f t="shared" si="22"/>
        <v>1.5318450025329742</v>
      </c>
      <c r="AR14" s="43">
        <f t="shared" si="22"/>
        <v>1.5318450025329742</v>
      </c>
      <c r="AS14" s="43">
        <f t="shared" si="22"/>
        <v>1.5318450025329742</v>
      </c>
      <c r="AT14" s="43">
        <f t="shared" si="22"/>
        <v>1.5318450025329742</v>
      </c>
      <c r="AU14" s="43">
        <f t="shared" si="22"/>
        <v>1.5318450025329742</v>
      </c>
    </row>
    <row r="15" spans="2:49" ht="19" x14ac:dyDescent="0.25">
      <c r="B15" s="421" t="s">
        <v>53</v>
      </c>
      <c r="C15" s="422"/>
      <c r="D15" s="422">
        <v>420</v>
      </c>
      <c r="E15" s="422">
        <v>983</v>
      </c>
      <c r="F15" s="422">
        <v>706</v>
      </c>
      <c r="G15" s="422">
        <v>2561</v>
      </c>
      <c r="H15" s="422">
        <v>1532</v>
      </c>
      <c r="I15" s="422">
        <v>660</v>
      </c>
      <c r="J15" s="422">
        <v>4950</v>
      </c>
      <c r="K15" s="422">
        <v>7438</v>
      </c>
      <c r="L15" s="425">
        <f t="shared" ref="L15:U15" si="23">+L16*L6</f>
        <v>9144.5422421624244</v>
      </c>
      <c r="M15" s="425">
        <f t="shared" si="23"/>
        <v>10940.365913452468</v>
      </c>
      <c r="N15" s="425">
        <f t="shared" si="23"/>
        <v>13329.427261720492</v>
      </c>
      <c r="O15" s="425">
        <f t="shared" si="23"/>
        <v>14275.853157356934</v>
      </c>
      <c r="P15" s="425">
        <f t="shared" si="23"/>
        <v>16154.790769892685</v>
      </c>
      <c r="Q15" s="425">
        <f t="shared" si="23"/>
        <v>17869.742943151461</v>
      </c>
      <c r="R15" s="425">
        <f t="shared" si="23"/>
        <v>19304.548406582879</v>
      </c>
      <c r="S15" s="425">
        <f t="shared" si="23"/>
        <v>20788.183418347151</v>
      </c>
      <c r="T15" s="425">
        <f t="shared" si="23"/>
        <v>22100.696800914207</v>
      </c>
      <c r="U15" s="426">
        <f t="shared" si="23"/>
        <v>24741.725604463078</v>
      </c>
      <c r="V15" s="367" t="s">
        <v>54</v>
      </c>
      <c r="W15" s="367"/>
      <c r="X15" s="367"/>
      <c r="Y15" s="367"/>
      <c r="Z15" s="367"/>
      <c r="AA15" s="367"/>
      <c r="AB15" s="367"/>
      <c r="AC15" s="50">
        <v>5.5</v>
      </c>
      <c r="AD15" s="51">
        <v>6.4999989999999999</v>
      </c>
      <c r="AE15" s="51" t="s">
        <v>55</v>
      </c>
      <c r="AF15" s="52">
        <v>1.2999999999999999E-2</v>
      </c>
      <c r="AG15" s="53">
        <v>1.5E-3</v>
      </c>
      <c r="AI15" s="215"/>
      <c r="AJ15" s="447" t="s">
        <v>27</v>
      </c>
      <c r="AK15" s="448"/>
      <c r="AL15" s="117" t="str">
        <f t="shared" ref="AL15:AU15" si="24">VLOOKUP(AL14,$AC$5:$AG$17,3)</f>
        <v>A-</v>
      </c>
      <c r="AM15" s="117" t="str">
        <f t="shared" si="24"/>
        <v>BBB</v>
      </c>
      <c r="AN15" s="117" t="str">
        <f t="shared" si="24"/>
        <v>B+</v>
      </c>
      <c r="AO15" s="117" t="str">
        <f t="shared" si="24"/>
        <v>B</v>
      </c>
      <c r="AP15" s="117" t="str">
        <f t="shared" si="24"/>
        <v>B</v>
      </c>
      <c r="AQ15" s="117" t="str">
        <f t="shared" si="24"/>
        <v>B</v>
      </c>
      <c r="AR15" s="117" t="str">
        <f t="shared" si="24"/>
        <v>B</v>
      </c>
      <c r="AS15" s="117" t="str">
        <f t="shared" si="24"/>
        <v>B</v>
      </c>
      <c r="AT15" s="117" t="str">
        <f t="shared" si="24"/>
        <v>B</v>
      </c>
      <c r="AU15" s="117" t="str">
        <f t="shared" si="24"/>
        <v>B</v>
      </c>
    </row>
    <row r="16" spans="2:49" ht="19" x14ac:dyDescent="0.25">
      <c r="B16" s="323" t="s">
        <v>56</v>
      </c>
      <c r="C16" s="278"/>
      <c r="D16" s="324">
        <f t="shared" ref="D16:K16" si="25">+D15/D6</f>
        <v>3.9848197343453511E-2</v>
      </c>
      <c r="E16" s="324">
        <f t="shared" si="25"/>
        <v>7.4009938262309893E-2</v>
      </c>
      <c r="F16" s="324">
        <f t="shared" si="25"/>
        <v>4.1291379108667682E-2</v>
      </c>
      <c r="G16" s="324">
        <f t="shared" si="25"/>
        <v>0.12050630528891398</v>
      </c>
      <c r="H16" s="324">
        <f t="shared" si="25"/>
        <v>5.7828778499169557E-2</v>
      </c>
      <c r="I16" s="324">
        <f t="shared" si="25"/>
        <v>2.1051288594029088E-2</v>
      </c>
      <c r="J16" s="324">
        <f t="shared" si="25"/>
        <v>0.14200877872450296</v>
      </c>
      <c r="K16" s="324">
        <f t="shared" si="25"/>
        <v>0.1962791925056076</v>
      </c>
      <c r="L16" s="324">
        <v>0.21545770838035608</v>
      </c>
      <c r="M16" s="324">
        <v>0.2322249803878865</v>
      </c>
      <c r="N16" s="324">
        <v>0.25783281171968064</v>
      </c>
      <c r="O16" s="324">
        <v>0.25133205278333459</v>
      </c>
      <c r="P16" s="324">
        <v>0.26043290318018075</v>
      </c>
      <c r="Q16" s="324">
        <v>0.26674056356464354</v>
      </c>
      <c r="R16" s="324">
        <v>0.27184699740649149</v>
      </c>
      <c r="S16" s="324">
        <v>0.27616940782165461</v>
      </c>
      <c r="T16" s="324">
        <v>0.27962480621689462</v>
      </c>
      <c r="U16" s="325">
        <v>0.30099991738258153</v>
      </c>
      <c r="V16" s="367"/>
      <c r="W16" s="367"/>
      <c r="X16" s="367"/>
      <c r="Y16" s="367"/>
      <c r="Z16" s="367"/>
      <c r="AA16" s="367"/>
      <c r="AB16" s="367"/>
      <c r="AC16" s="432">
        <v>6.5</v>
      </c>
      <c r="AD16" s="433">
        <v>8.4999990000000007</v>
      </c>
      <c r="AE16" s="433" t="s">
        <v>57</v>
      </c>
      <c r="AF16" s="434">
        <v>1.15E-2</v>
      </c>
      <c r="AG16" s="435">
        <v>5.0000000000000001E-4</v>
      </c>
      <c r="AI16" s="215"/>
      <c r="AJ16" s="41" t="s">
        <v>30</v>
      </c>
      <c r="AK16" s="42"/>
      <c r="AL16" s="54">
        <f t="shared" ref="AL16:AU16" si="26">VLOOKUP(AL14,$AC$5:$AG$17,4)</f>
        <v>1.6500000000000001E-2</v>
      </c>
      <c r="AM16" s="54">
        <f t="shared" si="26"/>
        <v>2.5000000000000001E-2</v>
      </c>
      <c r="AN16" s="54">
        <f t="shared" si="26"/>
        <v>5.5E-2</v>
      </c>
      <c r="AO16" s="54">
        <f t="shared" si="26"/>
        <v>0.06</v>
      </c>
      <c r="AP16" s="54">
        <f t="shared" si="26"/>
        <v>0.06</v>
      </c>
      <c r="AQ16" s="54">
        <f t="shared" si="26"/>
        <v>0.06</v>
      </c>
      <c r="AR16" s="54">
        <f t="shared" si="26"/>
        <v>0.06</v>
      </c>
      <c r="AS16" s="54">
        <f t="shared" si="26"/>
        <v>0.06</v>
      </c>
      <c r="AT16" s="54">
        <f t="shared" si="26"/>
        <v>0.06</v>
      </c>
      <c r="AU16" s="54">
        <f t="shared" si="26"/>
        <v>0.06</v>
      </c>
    </row>
    <row r="17" spans="2:47" ht="19" x14ac:dyDescent="0.25">
      <c r="B17" s="320" t="s">
        <v>58</v>
      </c>
      <c r="D17">
        <v>-60</v>
      </c>
      <c r="E17">
        <v>127</v>
      </c>
      <c r="F17">
        <v>-580</v>
      </c>
      <c r="G17">
        <v>1511</v>
      </c>
      <c r="H17">
        <v>-88</v>
      </c>
      <c r="I17">
        <v>-452</v>
      </c>
      <c r="J17">
        <v>-814</v>
      </c>
      <c r="K17">
        <v>-1241</v>
      </c>
      <c r="L17" s="73">
        <f>+L15*L19</f>
        <v>-1507.4397865482379</v>
      </c>
      <c r="M17" s="73">
        <f t="shared" ref="M17:U17" si="27">+M15*M19</f>
        <v>-1803.4738558367169</v>
      </c>
      <c r="N17" s="73">
        <f t="shared" si="27"/>
        <v>-2197.3006908508414</v>
      </c>
      <c r="O17" s="73">
        <f t="shared" si="27"/>
        <v>-2353.3150666742677</v>
      </c>
      <c r="P17" s="73">
        <f t="shared" si="27"/>
        <v>-2663.0501237796052</v>
      </c>
      <c r="Q17" s="73">
        <f t="shared" si="27"/>
        <v>-2945.7528626961812</v>
      </c>
      <c r="R17" s="73">
        <f t="shared" si="27"/>
        <v>-3182.274580706403</v>
      </c>
      <c r="S17" s="73">
        <f t="shared" si="27"/>
        <v>-3426.8456468378181</v>
      </c>
      <c r="T17" s="73">
        <f t="shared" si="27"/>
        <v>-3643.2080235280614</v>
      </c>
      <c r="U17" s="322">
        <f t="shared" si="27"/>
        <v>-4078.5706464413784</v>
      </c>
      <c r="V17" s="367"/>
      <c r="W17" s="367"/>
      <c r="X17" s="367"/>
      <c r="Y17" s="367"/>
      <c r="Z17" s="367"/>
      <c r="AA17" s="367"/>
      <c r="AB17" s="367"/>
      <c r="AC17" s="64">
        <v>8.5</v>
      </c>
      <c r="AD17" s="65">
        <v>100000</v>
      </c>
      <c r="AE17" s="65" t="s">
        <v>59</v>
      </c>
      <c r="AF17" s="66">
        <v>6.4999999999999997E-3</v>
      </c>
      <c r="AG17" s="67">
        <v>1E-4</v>
      </c>
      <c r="AI17" s="215"/>
      <c r="AJ17" s="447" t="s">
        <v>33</v>
      </c>
      <c r="AK17" s="448"/>
      <c r="AL17" s="449">
        <f t="shared" ref="AL17:AU17" si="28">AL16+$C$64</f>
        <v>5.7200000000000001E-2</v>
      </c>
      <c r="AM17" s="449">
        <f t="shared" si="28"/>
        <v>6.5700000000000008E-2</v>
      </c>
      <c r="AN17" s="449">
        <f t="shared" si="28"/>
        <v>9.5700000000000007E-2</v>
      </c>
      <c r="AO17" s="449">
        <f t="shared" si="28"/>
        <v>0.1007</v>
      </c>
      <c r="AP17" s="449">
        <f t="shared" si="28"/>
        <v>0.1007</v>
      </c>
      <c r="AQ17" s="449">
        <f t="shared" si="28"/>
        <v>0.1007</v>
      </c>
      <c r="AR17" s="449">
        <f t="shared" si="28"/>
        <v>0.1007</v>
      </c>
      <c r="AS17" s="449">
        <f t="shared" si="28"/>
        <v>0.1007</v>
      </c>
      <c r="AT17" s="449">
        <f t="shared" si="28"/>
        <v>0.1007</v>
      </c>
      <c r="AU17" s="449">
        <f t="shared" si="28"/>
        <v>0.1007</v>
      </c>
    </row>
    <row r="18" spans="2:47" ht="19" x14ac:dyDescent="0.25">
      <c r="B18" s="320" t="s">
        <v>60</v>
      </c>
      <c r="D18">
        <f t="shared" ref="D18:M18" si="29">+D15+D17</f>
        <v>360</v>
      </c>
      <c r="E18">
        <f t="shared" si="29"/>
        <v>1110</v>
      </c>
      <c r="F18">
        <f t="shared" si="29"/>
        <v>126</v>
      </c>
      <c r="G18">
        <f t="shared" si="29"/>
        <v>4072</v>
      </c>
      <c r="H18">
        <f t="shared" si="29"/>
        <v>1444</v>
      </c>
      <c r="I18">
        <f t="shared" si="29"/>
        <v>208</v>
      </c>
      <c r="J18">
        <f t="shared" si="29"/>
        <v>4136</v>
      </c>
      <c r="K18" s="372">
        <f t="shared" si="29"/>
        <v>6197</v>
      </c>
      <c r="L18" s="73">
        <f>+L15+L17</f>
        <v>7637.1024556141865</v>
      </c>
      <c r="M18" s="73">
        <f t="shared" si="29"/>
        <v>9136.8920576157507</v>
      </c>
      <c r="N18" s="73">
        <f t="shared" ref="N18:R18" si="30">+N15+N17</f>
        <v>11132.12657086965</v>
      </c>
      <c r="O18" s="73">
        <f t="shared" si="30"/>
        <v>11922.538090682667</v>
      </c>
      <c r="P18" s="73">
        <f t="shared" si="30"/>
        <v>13491.740646113079</v>
      </c>
      <c r="Q18" s="73">
        <f t="shared" si="30"/>
        <v>14923.99008045528</v>
      </c>
      <c r="R18" s="73">
        <f t="shared" si="30"/>
        <v>16122.273825876477</v>
      </c>
      <c r="S18" s="73">
        <f>+S15+S17</f>
        <v>17361.337771509334</v>
      </c>
      <c r="T18" s="73">
        <f t="shared" ref="T18" si="31">+T15+T17</f>
        <v>18457.488777386145</v>
      </c>
      <c r="U18" s="322">
        <f t="shared" ref="U18" si="32">+U15+U17</f>
        <v>20663.1549580217</v>
      </c>
      <c r="V18" s="367" t="s">
        <v>54</v>
      </c>
      <c r="W18" s="367"/>
      <c r="X18" s="367"/>
      <c r="Y18" s="367"/>
      <c r="Z18" s="367"/>
      <c r="AA18" s="367"/>
      <c r="AB18" s="367"/>
      <c r="AD18" s="209"/>
      <c r="AE18" s="209"/>
      <c r="AF18" s="209"/>
      <c r="AG18" s="209"/>
      <c r="AI18" s="215"/>
      <c r="AJ18" s="41" t="s">
        <v>36</v>
      </c>
      <c r="AK18" s="58">
        <f>+$D$55*$C$64</f>
        <v>1901.0086795115844</v>
      </c>
      <c r="AL18" s="58">
        <f t="shared" ref="AL18:AU18" si="33">$D$55*AL17</f>
        <v>2671.6878739081726</v>
      </c>
      <c r="AM18" s="58">
        <f t="shared" si="33"/>
        <v>3068.7044285973243</v>
      </c>
      <c r="AN18" s="58">
        <f t="shared" si="33"/>
        <v>4469.9393275002121</v>
      </c>
      <c r="AO18" s="58">
        <f t="shared" si="33"/>
        <v>4703.4784773173596</v>
      </c>
      <c r="AP18" s="58">
        <f t="shared" si="33"/>
        <v>4703.4784773173596</v>
      </c>
      <c r="AQ18" s="58">
        <f t="shared" si="33"/>
        <v>4703.4784773173596</v>
      </c>
      <c r="AR18" s="58">
        <f t="shared" si="33"/>
        <v>4703.4784773173596</v>
      </c>
      <c r="AS18" s="58">
        <f t="shared" si="33"/>
        <v>4703.4784773173596</v>
      </c>
      <c r="AT18" s="58">
        <f t="shared" si="33"/>
        <v>4703.4784773173596</v>
      </c>
      <c r="AU18" s="58">
        <f t="shared" si="33"/>
        <v>4703.4784773173596</v>
      </c>
    </row>
    <row r="19" spans="2:47" ht="19" x14ac:dyDescent="0.25">
      <c r="B19" s="323" t="s">
        <v>61</v>
      </c>
      <c r="D19" s="122">
        <f t="shared" ref="D19:K19" si="34">+D17/D15</f>
        <v>-0.14285714285714285</v>
      </c>
      <c r="E19" s="122">
        <f t="shared" si="34"/>
        <v>0.12919633774160733</v>
      </c>
      <c r="F19" s="122">
        <f t="shared" si="34"/>
        <v>-0.82152974504249288</v>
      </c>
      <c r="G19" s="122">
        <f t="shared" si="34"/>
        <v>0.59000390472471687</v>
      </c>
      <c r="H19" s="122">
        <f t="shared" si="34"/>
        <v>-5.7441253263707574E-2</v>
      </c>
      <c r="I19" s="122">
        <f t="shared" si="34"/>
        <v>-0.68484848484848482</v>
      </c>
      <c r="J19" s="122">
        <f t="shared" si="34"/>
        <v>-0.16444444444444445</v>
      </c>
      <c r="K19" s="362">
        <f t="shared" si="34"/>
        <v>-0.16684592632428072</v>
      </c>
      <c r="L19" s="362">
        <f t="shared" ref="L19:U19" si="35">+AVERAGE($D$19:$K$19)</f>
        <v>-0.16484584428927862</v>
      </c>
      <c r="M19" s="362">
        <f t="shared" si="35"/>
        <v>-0.16484584428927862</v>
      </c>
      <c r="N19" s="362">
        <f t="shared" si="35"/>
        <v>-0.16484584428927862</v>
      </c>
      <c r="O19" s="362">
        <f t="shared" si="35"/>
        <v>-0.16484584428927862</v>
      </c>
      <c r="P19" s="362">
        <f t="shared" si="35"/>
        <v>-0.16484584428927862</v>
      </c>
      <c r="Q19" s="362">
        <f t="shared" si="35"/>
        <v>-0.16484584428927862</v>
      </c>
      <c r="R19" s="362">
        <f t="shared" si="35"/>
        <v>-0.16484584428927862</v>
      </c>
      <c r="S19" s="362">
        <f t="shared" si="35"/>
        <v>-0.16484584428927862</v>
      </c>
      <c r="T19" s="362">
        <f t="shared" si="35"/>
        <v>-0.16484584428927862</v>
      </c>
      <c r="U19" s="363">
        <f t="shared" si="35"/>
        <v>-0.16484584428927862</v>
      </c>
      <c r="V19" s="367" t="s">
        <v>62</v>
      </c>
      <c r="W19" s="367"/>
      <c r="X19" s="367"/>
      <c r="Y19" s="367"/>
      <c r="Z19" s="367"/>
      <c r="AA19" s="367"/>
      <c r="AB19" s="367"/>
      <c r="AC19" s="215"/>
      <c r="AD19" s="209"/>
      <c r="AE19" s="209"/>
      <c r="AF19" s="209"/>
      <c r="AG19" s="209"/>
      <c r="AH19" s="209"/>
      <c r="AI19" s="215"/>
      <c r="AJ19" s="447" t="s">
        <v>40</v>
      </c>
      <c r="AK19" s="117"/>
      <c r="AL19" s="449">
        <f t="shared" ref="AL19:AU19" si="36">VLOOKUP(AL14,$AC$5:$AG$17,5)</f>
        <v>3.0000000000000001E-3</v>
      </c>
      <c r="AM19" s="449">
        <f t="shared" si="36"/>
        <v>4.0000000000000001E-3</v>
      </c>
      <c r="AN19" s="449">
        <f t="shared" si="36"/>
        <v>0.03</v>
      </c>
      <c r="AO19" s="449">
        <f t="shared" si="36"/>
        <v>5.1999999999999998E-2</v>
      </c>
      <c r="AP19" s="449">
        <f t="shared" si="36"/>
        <v>5.1999999999999998E-2</v>
      </c>
      <c r="AQ19" s="449">
        <f t="shared" si="36"/>
        <v>5.1999999999999998E-2</v>
      </c>
      <c r="AR19" s="449">
        <f t="shared" si="36"/>
        <v>5.1999999999999998E-2</v>
      </c>
      <c r="AS19" s="449">
        <f t="shared" si="36"/>
        <v>5.1999999999999998E-2</v>
      </c>
      <c r="AT19" s="449">
        <f t="shared" si="36"/>
        <v>5.1999999999999998E-2</v>
      </c>
      <c r="AU19" s="449">
        <f t="shared" si="36"/>
        <v>5.1999999999999998E-2</v>
      </c>
    </row>
    <row r="20" spans="2:47" ht="19" x14ac:dyDescent="0.25">
      <c r="B20" s="421" t="s">
        <v>63</v>
      </c>
      <c r="C20" s="427"/>
      <c r="D20" s="422">
        <v>2738</v>
      </c>
      <c r="E20" s="422">
        <v>3398</v>
      </c>
      <c r="F20" s="422">
        <v>4331</v>
      </c>
      <c r="G20" s="422">
        <v>4801</v>
      </c>
      <c r="H20" s="422">
        <v>6000</v>
      </c>
      <c r="I20" s="422">
        <v>7111</v>
      </c>
      <c r="J20" s="422">
        <v>10234</v>
      </c>
      <c r="K20" s="422">
        <v>13092</v>
      </c>
      <c r="L20" s="423">
        <f t="shared" ref="L20:U20" si="37">+L21*L6</f>
        <v>11073.198508764586</v>
      </c>
      <c r="M20" s="423">
        <f t="shared" si="37"/>
        <v>12291.250344728693</v>
      </c>
      <c r="N20" s="423">
        <f t="shared" si="37"/>
        <v>13487.96579263598</v>
      </c>
      <c r="O20" s="423">
        <f t="shared" si="37"/>
        <v>14819.288237287077</v>
      </c>
      <c r="P20" s="423">
        <f t="shared" si="37"/>
        <v>16183.730465933761</v>
      </c>
      <c r="Q20" s="423">
        <f t="shared" si="37"/>
        <v>17478.42890320846</v>
      </c>
      <c r="R20" s="423">
        <f t="shared" si="37"/>
        <v>18527.13463740097</v>
      </c>
      <c r="S20" s="423">
        <f t="shared" si="37"/>
        <v>19638.762715645029</v>
      </c>
      <c r="T20" s="423">
        <f t="shared" si="37"/>
        <v>20620.700851427278</v>
      </c>
      <c r="U20" s="424">
        <f t="shared" si="37"/>
        <v>21445.528885484375</v>
      </c>
      <c r="V20" s="367"/>
      <c r="W20" s="367"/>
      <c r="X20" s="367"/>
      <c r="Y20" s="367"/>
      <c r="Z20" s="367"/>
      <c r="AA20" s="367"/>
      <c r="AB20" s="367"/>
      <c r="AD20" s="209"/>
      <c r="AE20" s="209"/>
      <c r="AF20" s="209"/>
      <c r="AG20" s="209"/>
      <c r="AH20" s="209"/>
      <c r="AI20" s="215"/>
      <c r="AJ20" s="41" t="s">
        <v>43</v>
      </c>
      <c r="AK20" s="60"/>
      <c r="AL20" s="61">
        <f t="shared" ref="AL20:AU20" si="38">(1-AL19+AL19*$C$68)*(1+AL17)-1</f>
        <v>5.5328755999999757E-2</v>
      </c>
      <c r="AM20" s="61">
        <f t="shared" si="38"/>
        <v>6.3184947999999963E-2</v>
      </c>
      <c r="AN20" s="61">
        <f t="shared" si="38"/>
        <v>7.6306109999999761E-2</v>
      </c>
      <c r="AO20" s="61">
        <f t="shared" si="38"/>
        <v>6.6930523999999991E-2</v>
      </c>
      <c r="AP20" s="61">
        <f t="shared" si="38"/>
        <v>6.6930523999999991E-2</v>
      </c>
      <c r="AQ20" s="61">
        <f t="shared" si="38"/>
        <v>6.6930523999999991E-2</v>
      </c>
      <c r="AR20" s="61">
        <f t="shared" si="38"/>
        <v>6.6930523999999991E-2</v>
      </c>
      <c r="AS20" s="61">
        <f t="shared" si="38"/>
        <v>6.6930523999999991E-2</v>
      </c>
      <c r="AT20" s="61">
        <f t="shared" si="38"/>
        <v>6.6930523999999991E-2</v>
      </c>
      <c r="AU20" s="61">
        <f t="shared" si="38"/>
        <v>6.6930523999999991E-2</v>
      </c>
    </row>
    <row r="21" spans="2:47" ht="19" x14ac:dyDescent="0.25">
      <c r="B21" s="323" t="s">
        <v>64</v>
      </c>
      <c r="C21" s="326"/>
      <c r="D21" s="327">
        <f t="shared" ref="D21:K21" si="39">+D20/D6</f>
        <v>0.25977229601518026</v>
      </c>
      <c r="E21" s="327">
        <f t="shared" si="39"/>
        <v>0.25583496461376298</v>
      </c>
      <c r="F21" s="327">
        <f t="shared" si="39"/>
        <v>0.25330448005614692</v>
      </c>
      <c r="G21" s="327">
        <f t="shared" si="39"/>
        <v>0.22590814982119331</v>
      </c>
      <c r="H21" s="327">
        <f t="shared" si="39"/>
        <v>0.2264834667069304</v>
      </c>
      <c r="I21" s="327">
        <f t="shared" si="39"/>
        <v>0.22681168665475887</v>
      </c>
      <c r="J21" s="327">
        <f t="shared" si="39"/>
        <v>0.29359956393263908</v>
      </c>
      <c r="K21" s="373">
        <f t="shared" si="39"/>
        <v>0.34548093416017944</v>
      </c>
      <c r="L21" s="373">
        <f>+AVERAGE($D$21:$K$21)</f>
        <v>0.26089944274509891</v>
      </c>
      <c r="M21" s="373">
        <f t="shared" ref="M21:U21" si="40">+L21</f>
        <v>0.26089944274509891</v>
      </c>
      <c r="N21" s="373">
        <f t="shared" si="40"/>
        <v>0.26089944274509891</v>
      </c>
      <c r="O21" s="373">
        <f t="shared" si="40"/>
        <v>0.26089944274509891</v>
      </c>
      <c r="P21" s="373">
        <f t="shared" si="40"/>
        <v>0.26089944274509891</v>
      </c>
      <c r="Q21" s="373">
        <f t="shared" si="40"/>
        <v>0.26089944274509891</v>
      </c>
      <c r="R21" s="373">
        <f t="shared" si="40"/>
        <v>0.26089944274509891</v>
      </c>
      <c r="S21" s="373">
        <f t="shared" si="40"/>
        <v>0.26089944274509891</v>
      </c>
      <c r="T21" s="373">
        <f t="shared" si="40"/>
        <v>0.26089944274509891</v>
      </c>
      <c r="U21" s="374">
        <f t="shared" si="40"/>
        <v>0.26089944274509891</v>
      </c>
      <c r="V21" s="367" t="s">
        <v>65</v>
      </c>
      <c r="W21" s="367"/>
      <c r="X21" s="367"/>
      <c r="Y21" s="367"/>
      <c r="Z21" s="367"/>
      <c r="AA21" s="367"/>
      <c r="AB21" s="367"/>
      <c r="AC21" s="215"/>
      <c r="AD21" s="215"/>
      <c r="AE21" s="209"/>
      <c r="AF21" s="209"/>
      <c r="AG21" s="209"/>
      <c r="AH21" s="209"/>
      <c r="AI21" s="215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</row>
    <row r="22" spans="2:47" ht="19" x14ac:dyDescent="0.25">
      <c r="B22" s="320" t="s">
        <v>66</v>
      </c>
      <c r="D22">
        <v>417</v>
      </c>
      <c r="E22">
        <v>431</v>
      </c>
      <c r="F22">
        <v>342</v>
      </c>
      <c r="G22">
        <v>238</v>
      </c>
      <c r="H22">
        <v>802</v>
      </c>
      <c r="I22">
        <v>1188</v>
      </c>
      <c r="J22">
        <v>437</v>
      </c>
      <c r="K22" s="375">
        <v>77</v>
      </c>
      <c r="L22" s="376">
        <f t="shared" ref="L22:U22" si="41">(1+AVERAGE($E$23:$K$23))*K22</f>
        <v>87.098816228831026</v>
      </c>
      <c r="M22" s="376">
        <f t="shared" si="41"/>
        <v>98.522127122904934</v>
      </c>
      <c r="N22" s="376">
        <f t="shared" si="41"/>
        <v>111.44364473703151</v>
      </c>
      <c r="O22" s="376">
        <f t="shared" si="41"/>
        <v>126.0598640626213</v>
      </c>
      <c r="P22" s="376">
        <f t="shared" si="41"/>
        <v>142.59305108859317</v>
      </c>
      <c r="Q22" s="376">
        <f t="shared" si="41"/>
        <v>161.29462275680118</v>
      </c>
      <c r="R22" s="376">
        <f t="shared" si="41"/>
        <v>182.44897021030198</v>
      </c>
      <c r="S22" s="376">
        <f t="shared" si="41"/>
        <v>206.37778347385142</v>
      </c>
      <c r="T22" s="376">
        <f t="shared" si="41"/>
        <v>233.44494333120088</v>
      </c>
      <c r="U22" s="377">
        <f t="shared" si="41"/>
        <v>264.06205478901478</v>
      </c>
      <c r="V22" s="367" t="s">
        <v>67</v>
      </c>
      <c r="W22" s="367"/>
      <c r="X22" s="367"/>
      <c r="Y22" s="367"/>
      <c r="Z22" s="367"/>
      <c r="AA22" s="367"/>
      <c r="AB22" s="367"/>
      <c r="AD22" s="209"/>
      <c r="AE22" s="209"/>
      <c r="AF22" s="209"/>
      <c r="AG22" s="209"/>
      <c r="AH22" s="209"/>
      <c r="AI22" s="215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</row>
    <row r="23" spans="2:47" ht="19" x14ac:dyDescent="0.25">
      <c r="B23" s="320" t="s">
        <v>68</v>
      </c>
      <c r="D23" s="219"/>
      <c r="E23" s="328">
        <f t="shared" ref="E23:U23" si="42">+(E22-D22)/D22</f>
        <v>3.3573141486810551E-2</v>
      </c>
      <c r="F23" s="328">
        <f t="shared" si="42"/>
        <v>-0.20649651972157773</v>
      </c>
      <c r="G23" s="328">
        <f t="shared" si="42"/>
        <v>-0.30409356725146197</v>
      </c>
      <c r="H23" s="328">
        <f t="shared" si="42"/>
        <v>2.3697478991596639</v>
      </c>
      <c r="I23" s="328">
        <f t="shared" si="42"/>
        <v>0.48129675810473815</v>
      </c>
      <c r="J23" s="328">
        <f t="shared" si="42"/>
        <v>-0.63215488215488214</v>
      </c>
      <c r="K23" s="328">
        <f t="shared" si="42"/>
        <v>-0.82379862700228834</v>
      </c>
      <c r="L23" s="122">
        <f t="shared" si="42"/>
        <v>0.13115345751728605</v>
      </c>
      <c r="M23" s="122">
        <f t="shared" si="42"/>
        <v>0.13115345751728619</v>
      </c>
      <c r="N23" s="122">
        <f t="shared" si="42"/>
        <v>0.13115345751728608</v>
      </c>
      <c r="O23" s="122">
        <f t="shared" si="42"/>
        <v>0.13115345751728619</v>
      </c>
      <c r="P23" s="122">
        <f t="shared" si="42"/>
        <v>0.13115345751728616</v>
      </c>
      <c r="Q23" s="122">
        <f t="shared" si="42"/>
        <v>0.13115345751728605</v>
      </c>
      <c r="R23" s="122">
        <f t="shared" si="42"/>
        <v>0.13115345751728605</v>
      </c>
      <c r="S23" s="122">
        <f t="shared" si="42"/>
        <v>0.13115345751728613</v>
      </c>
      <c r="T23" s="122">
        <f t="shared" si="42"/>
        <v>0.13115345751728616</v>
      </c>
      <c r="U23" s="321">
        <f t="shared" si="42"/>
        <v>0.13115345751728605</v>
      </c>
      <c r="V23" s="277"/>
      <c r="W23" s="277"/>
      <c r="X23" s="277"/>
      <c r="Y23" s="277"/>
      <c r="Z23" s="277"/>
      <c r="AA23" s="277"/>
      <c r="AB23" s="277"/>
      <c r="AD23" s="209"/>
      <c r="AE23" s="209"/>
      <c r="AF23" s="209"/>
      <c r="AG23" s="209"/>
      <c r="AH23" s="209"/>
      <c r="AI23" s="215"/>
      <c r="AJ23" s="439" t="s">
        <v>69</v>
      </c>
      <c r="AK23" s="440" t="s">
        <v>9</v>
      </c>
      <c r="AL23" s="440" t="s">
        <v>10</v>
      </c>
      <c r="AM23" s="440" t="s">
        <v>11</v>
      </c>
      <c r="AN23" s="440" t="s">
        <v>12</v>
      </c>
      <c r="AO23" s="440" t="s">
        <v>13</v>
      </c>
      <c r="AP23" s="440" t="s">
        <v>14</v>
      </c>
      <c r="AQ23" s="440" t="s">
        <v>15</v>
      </c>
      <c r="AR23" s="440" t="s">
        <v>16</v>
      </c>
      <c r="AS23" s="440" t="s">
        <v>17</v>
      </c>
      <c r="AT23" s="440" t="s">
        <v>18</v>
      </c>
      <c r="AU23" s="440" t="s">
        <v>19</v>
      </c>
    </row>
    <row r="24" spans="2:47" ht="19" x14ac:dyDescent="0.25">
      <c r="B24" s="329" t="s">
        <v>70</v>
      </c>
      <c r="C24" s="312"/>
      <c r="D24" s="312">
        <f t="shared" ref="D24:U24" si="43">+D20-D22</f>
        <v>2321</v>
      </c>
      <c r="E24" s="312">
        <f t="shared" si="43"/>
        <v>2967</v>
      </c>
      <c r="F24" s="312">
        <f t="shared" si="43"/>
        <v>3989</v>
      </c>
      <c r="G24" s="312">
        <f t="shared" si="43"/>
        <v>4563</v>
      </c>
      <c r="H24" s="312">
        <f t="shared" si="43"/>
        <v>5198</v>
      </c>
      <c r="I24" s="312">
        <f t="shared" si="43"/>
        <v>5923</v>
      </c>
      <c r="J24" s="312">
        <f t="shared" si="43"/>
        <v>9797</v>
      </c>
      <c r="K24" s="312">
        <f t="shared" si="43"/>
        <v>13015</v>
      </c>
      <c r="L24" s="313">
        <f t="shared" si="43"/>
        <v>10986.099692535756</v>
      </c>
      <c r="M24" s="313">
        <f t="shared" si="43"/>
        <v>12192.728217605787</v>
      </c>
      <c r="N24" s="313">
        <f t="shared" si="43"/>
        <v>13376.522147898948</v>
      </c>
      <c r="O24" s="313">
        <f t="shared" si="43"/>
        <v>14693.228373224456</v>
      </c>
      <c r="P24" s="313">
        <f t="shared" si="43"/>
        <v>16041.137414845167</v>
      </c>
      <c r="Q24" s="313">
        <f t="shared" si="43"/>
        <v>17317.134280451657</v>
      </c>
      <c r="R24" s="313">
        <f t="shared" si="43"/>
        <v>18344.685667190668</v>
      </c>
      <c r="S24" s="313">
        <f t="shared" si="43"/>
        <v>19432.384932171179</v>
      </c>
      <c r="T24" s="313">
        <f t="shared" si="43"/>
        <v>20387.255908096078</v>
      </c>
      <c r="U24" s="330">
        <f t="shared" si="43"/>
        <v>21181.466830695361</v>
      </c>
      <c r="V24" s="277"/>
      <c r="W24" s="277"/>
      <c r="X24" s="277"/>
      <c r="Y24" s="277"/>
      <c r="Z24" s="277"/>
      <c r="AA24" s="277"/>
      <c r="AB24" s="277"/>
      <c r="AC24" s="215"/>
      <c r="AD24" s="209"/>
      <c r="AE24" s="209"/>
      <c r="AF24" s="211"/>
      <c r="AG24" s="209"/>
      <c r="AH24" s="209"/>
      <c r="AI24" s="215"/>
      <c r="AJ24" s="41" t="s">
        <v>23</v>
      </c>
      <c r="AK24" s="42"/>
      <c r="AL24" s="43">
        <f t="shared" ref="AL24:AU24" si="44">MAX(MIN($L$13/AK28,100000),-100000)</f>
        <v>3.5713552851515309</v>
      </c>
      <c r="AM24" s="43">
        <f t="shared" si="44"/>
        <v>2.5411566452039738</v>
      </c>
      <c r="AN24" s="43">
        <f t="shared" si="44"/>
        <v>2.2123920868442508</v>
      </c>
      <c r="AO24" s="43">
        <f t="shared" si="44"/>
        <v>1.5188522477081219</v>
      </c>
      <c r="AP24" s="43">
        <f t="shared" si="44"/>
        <v>1.4434375382886524</v>
      </c>
      <c r="AQ24" s="43">
        <f t="shared" si="44"/>
        <v>1.3433841044886072</v>
      </c>
      <c r="AR24" s="43">
        <f t="shared" si="44"/>
        <v>1.3433841044886072</v>
      </c>
      <c r="AS24" s="43">
        <f t="shared" si="44"/>
        <v>1.3433841044886072</v>
      </c>
      <c r="AT24" s="43">
        <f t="shared" si="44"/>
        <v>1.3433841044886072</v>
      </c>
      <c r="AU24" s="43">
        <f t="shared" si="44"/>
        <v>1.3433841044886072</v>
      </c>
    </row>
    <row r="25" spans="2:47" ht="19" x14ac:dyDescent="0.25">
      <c r="B25" s="320" t="s">
        <v>71</v>
      </c>
      <c r="U25" s="319">
        <f>+U24*(1+C69)/(C63-C69)</f>
        <v>375893.92514075281</v>
      </c>
      <c r="V25" s="277"/>
      <c r="W25" s="277"/>
      <c r="X25" s="277"/>
      <c r="Y25" s="277"/>
      <c r="Z25" s="277"/>
      <c r="AA25" s="277"/>
      <c r="AB25" s="277"/>
      <c r="AD25" s="209"/>
      <c r="AE25" s="209"/>
      <c r="AF25" s="211"/>
      <c r="AG25" s="216"/>
      <c r="AH25" s="209"/>
      <c r="AI25" s="215"/>
      <c r="AJ25" s="447" t="s">
        <v>27</v>
      </c>
      <c r="AK25" s="448"/>
      <c r="AL25" s="117" t="str">
        <f t="shared" ref="AL25" si="45">VLOOKUP(AL24,$AC$5:$AG$17,3)</f>
        <v>A-</v>
      </c>
      <c r="AM25" s="117" t="str">
        <f t="shared" ref="AM25:AU25" si="46">VLOOKUP(AM24,$AC$5:$AG$17,3)</f>
        <v>BBB</v>
      </c>
      <c r="AN25" s="117" t="str">
        <f t="shared" si="46"/>
        <v>B+</v>
      </c>
      <c r="AO25" s="117" t="str">
        <f t="shared" si="46"/>
        <v>B</v>
      </c>
      <c r="AP25" s="117" t="str">
        <f t="shared" si="46"/>
        <v>B-</v>
      </c>
      <c r="AQ25" s="117" t="str">
        <f t="shared" si="46"/>
        <v>B-</v>
      </c>
      <c r="AR25" s="117" t="str">
        <f t="shared" si="46"/>
        <v>B-</v>
      </c>
      <c r="AS25" s="117" t="str">
        <f t="shared" si="46"/>
        <v>B-</v>
      </c>
      <c r="AT25" s="117" t="str">
        <f t="shared" si="46"/>
        <v>B-</v>
      </c>
      <c r="AU25" s="117" t="str">
        <f t="shared" si="46"/>
        <v>B-</v>
      </c>
    </row>
    <row r="26" spans="2:47" ht="19" x14ac:dyDescent="0.25">
      <c r="B26" s="378" t="s">
        <v>72</v>
      </c>
      <c r="C26" s="314"/>
      <c r="D26" s="314">
        <f t="shared" ref="D26:P26" si="47">+D24</f>
        <v>2321</v>
      </c>
      <c r="E26" s="314">
        <f t="shared" si="47"/>
        <v>2967</v>
      </c>
      <c r="F26" s="314">
        <f t="shared" si="47"/>
        <v>3989</v>
      </c>
      <c r="G26" s="314">
        <f t="shared" si="47"/>
        <v>4563</v>
      </c>
      <c r="H26" s="314">
        <f t="shared" si="47"/>
        <v>5198</v>
      </c>
      <c r="I26" s="314">
        <f t="shared" si="47"/>
        <v>5923</v>
      </c>
      <c r="J26" s="314">
        <f t="shared" si="47"/>
        <v>9797</v>
      </c>
      <c r="K26" s="314">
        <f t="shared" si="47"/>
        <v>13015</v>
      </c>
      <c r="L26" s="315">
        <f t="shared" si="47"/>
        <v>10986.099692535756</v>
      </c>
      <c r="M26" s="315">
        <f t="shared" si="47"/>
        <v>12192.728217605787</v>
      </c>
      <c r="N26" s="315">
        <f t="shared" si="47"/>
        <v>13376.522147898948</v>
      </c>
      <c r="O26" s="315">
        <f t="shared" si="47"/>
        <v>14693.228373224456</v>
      </c>
      <c r="P26" s="315">
        <f t="shared" si="47"/>
        <v>16041.137414845167</v>
      </c>
      <c r="Q26" s="315">
        <f t="shared" ref="Q26:T26" si="48">+Q24+Q25</f>
        <v>17317.134280451657</v>
      </c>
      <c r="R26" s="315">
        <f t="shared" si="48"/>
        <v>18344.685667190668</v>
      </c>
      <c r="S26" s="315">
        <f t="shared" si="48"/>
        <v>19432.384932171179</v>
      </c>
      <c r="T26" s="315">
        <f t="shared" si="48"/>
        <v>20387.255908096078</v>
      </c>
      <c r="U26" s="331">
        <f>+U24+U25</f>
        <v>397075.39197144815</v>
      </c>
      <c r="V26" s="277"/>
      <c r="W26" s="277"/>
      <c r="X26" s="277"/>
      <c r="Y26" s="277"/>
      <c r="Z26" s="277"/>
      <c r="AA26" s="277"/>
      <c r="AB26" s="277"/>
      <c r="AD26" s="209"/>
      <c r="AE26" s="209"/>
      <c r="AF26" s="209"/>
      <c r="AG26" s="209"/>
      <c r="AH26" s="209"/>
      <c r="AI26" s="215"/>
      <c r="AJ26" s="41" t="s">
        <v>30</v>
      </c>
      <c r="AK26" s="42"/>
      <c r="AL26" s="54">
        <f t="shared" ref="AL26" si="49">VLOOKUP(AL24,$AC$5:$AG$17,4)</f>
        <v>1.6500000000000001E-2</v>
      </c>
      <c r="AM26" s="54">
        <f t="shared" ref="AM26:AU26" si="50">VLOOKUP(AM24,$AC$5:$AG$17,4)</f>
        <v>2.5000000000000001E-2</v>
      </c>
      <c r="AN26" s="54">
        <f t="shared" si="50"/>
        <v>5.5E-2</v>
      </c>
      <c r="AO26" s="54">
        <f t="shared" si="50"/>
        <v>0.06</v>
      </c>
      <c r="AP26" s="54">
        <f t="shared" si="50"/>
        <v>6.7500000000000004E-2</v>
      </c>
      <c r="AQ26" s="54">
        <f t="shared" si="50"/>
        <v>6.7500000000000004E-2</v>
      </c>
      <c r="AR26" s="54">
        <f t="shared" si="50"/>
        <v>6.7500000000000004E-2</v>
      </c>
      <c r="AS26" s="54">
        <f t="shared" si="50"/>
        <v>6.7500000000000004E-2</v>
      </c>
      <c r="AT26" s="54">
        <f t="shared" si="50"/>
        <v>6.7500000000000004E-2</v>
      </c>
      <c r="AU26" s="54">
        <f t="shared" si="50"/>
        <v>6.7500000000000004E-2</v>
      </c>
    </row>
    <row r="27" spans="2:47" ht="19" x14ac:dyDescent="0.25">
      <c r="B27" s="332" t="s">
        <v>73</v>
      </c>
      <c r="C27" s="88"/>
      <c r="D27" s="89"/>
      <c r="E27" s="89"/>
      <c r="F27" s="89"/>
      <c r="G27" s="89"/>
      <c r="H27" s="89"/>
      <c r="I27" s="89"/>
      <c r="J27" s="89"/>
      <c r="K27" s="89">
        <f>+NPV($C$63,K26:U26)</f>
        <v>244180.80078641535</v>
      </c>
      <c r="L27" s="89">
        <f>+NPV($C$63,L26:U26)</f>
        <v>253770.59581094017</v>
      </c>
      <c r="M27" s="89">
        <f>+NPV($C$63,M26:U26)</f>
        <v>266277.05688928784</v>
      </c>
      <c r="N27" s="89">
        <f>+NPV($C$63,N26:U26)</f>
        <v>278734.662650974</v>
      </c>
      <c r="O27" s="89">
        <f>+NPV($C$63,O26:U26)</f>
        <v>291161.7249583762</v>
      </c>
      <c r="P27" s="89">
        <f>+NPV($C$63,P26:U26)</f>
        <v>303422.50398652867</v>
      </c>
      <c r="Q27" s="89">
        <f>+NPV($C$63,Q26:U26)</f>
        <v>315470.40340977197</v>
      </c>
      <c r="R27" s="89">
        <f>+NPV($C$63,R26:U26)</f>
        <v>327357.62828620448</v>
      </c>
      <c r="S27" s="89">
        <f>+NPV($C$63,S26:U26)</f>
        <v>339317.74980816245</v>
      </c>
      <c r="T27" s="89">
        <f>+NPV($C$63,T26:U26)</f>
        <v>351297.36843193683</v>
      </c>
      <c r="U27" s="333">
        <f>+NPV($C$63,U26)</f>
        <v>363431.11737141229</v>
      </c>
      <c r="V27" s="277"/>
      <c r="W27" s="277"/>
      <c r="X27" s="277"/>
      <c r="Y27" s="277"/>
      <c r="Z27" s="277"/>
      <c r="AA27" s="277"/>
      <c r="AB27" s="277"/>
      <c r="AD27" s="209"/>
      <c r="AE27" s="209"/>
      <c r="AF27" s="209"/>
      <c r="AG27" s="209"/>
      <c r="AH27" s="209"/>
      <c r="AI27" s="215"/>
      <c r="AJ27" s="447" t="s">
        <v>33</v>
      </c>
      <c r="AK27" s="448"/>
      <c r="AL27" s="449">
        <f t="shared" ref="AL27:AU27" si="51">AL26+$C$64</f>
        <v>5.7200000000000001E-2</v>
      </c>
      <c r="AM27" s="449">
        <f t="shared" si="51"/>
        <v>6.5700000000000008E-2</v>
      </c>
      <c r="AN27" s="449">
        <f t="shared" si="51"/>
        <v>9.5700000000000007E-2</v>
      </c>
      <c r="AO27" s="449">
        <f t="shared" si="51"/>
        <v>0.1007</v>
      </c>
      <c r="AP27" s="449">
        <f t="shared" si="51"/>
        <v>0.1082</v>
      </c>
      <c r="AQ27" s="449">
        <f t="shared" si="51"/>
        <v>0.1082</v>
      </c>
      <c r="AR27" s="449">
        <f t="shared" si="51"/>
        <v>0.1082</v>
      </c>
      <c r="AS27" s="449">
        <f t="shared" si="51"/>
        <v>0.1082</v>
      </c>
      <c r="AT27" s="449">
        <f t="shared" si="51"/>
        <v>0.1082</v>
      </c>
      <c r="AU27" s="449">
        <f t="shared" si="51"/>
        <v>0.1082</v>
      </c>
    </row>
    <row r="28" spans="2:47" ht="19" x14ac:dyDescent="0.25">
      <c r="B28" s="5"/>
      <c r="D28" s="77"/>
      <c r="E28" s="77"/>
      <c r="F28" s="77"/>
      <c r="G28" s="77"/>
      <c r="H28" s="77"/>
      <c r="I28" s="77"/>
      <c r="J28" s="334" t="s">
        <v>74</v>
      </c>
      <c r="K28" s="334">
        <f>'Excess Cash'!I5</f>
        <v>3739.1999999999989</v>
      </c>
      <c r="L28" s="77">
        <f t="shared" ref="L28:U28" si="52">K28*(1+$C$64)</f>
        <v>3891.3854399999987</v>
      </c>
      <c r="M28" s="77">
        <f t="shared" si="52"/>
        <v>4049.7648274079984</v>
      </c>
      <c r="N28" s="77">
        <f t="shared" si="52"/>
        <v>4214.5902558835041</v>
      </c>
      <c r="O28" s="77">
        <f t="shared" si="52"/>
        <v>4386.1240792979625</v>
      </c>
      <c r="P28" s="77">
        <f t="shared" si="52"/>
        <v>4564.6393293253896</v>
      </c>
      <c r="Q28" s="77">
        <f t="shared" si="52"/>
        <v>4750.4201500289328</v>
      </c>
      <c r="R28" s="77">
        <f t="shared" si="52"/>
        <v>4943.7622501351098</v>
      </c>
      <c r="S28" s="77">
        <f t="shared" si="52"/>
        <v>5144.9733737156084</v>
      </c>
      <c r="T28" s="77">
        <f t="shared" si="52"/>
        <v>5354.3737900258338</v>
      </c>
      <c r="U28" s="77">
        <f t="shared" si="52"/>
        <v>5572.2968032798854</v>
      </c>
      <c r="V28" s="277"/>
      <c r="W28" s="277"/>
      <c r="X28" s="277"/>
      <c r="Y28" s="277"/>
      <c r="Z28" s="277"/>
      <c r="AA28" s="277"/>
      <c r="AB28" s="277"/>
      <c r="AD28" s="209"/>
      <c r="AE28" s="209"/>
      <c r="AF28" s="3"/>
      <c r="AG28" s="209"/>
      <c r="AH28" s="209"/>
      <c r="AI28" s="215"/>
      <c r="AJ28" s="41" t="s">
        <v>36</v>
      </c>
      <c r="AK28" s="59">
        <f>$C$64*$E$55</f>
        <v>2063.4751240336477</v>
      </c>
      <c r="AL28" s="58">
        <f t="shared" ref="AL28:AU28" si="53">$E$55*AL27</f>
        <v>2900.0190932364781</v>
      </c>
      <c r="AM28" s="58">
        <f t="shared" si="53"/>
        <v>3330.965986462179</v>
      </c>
      <c r="AN28" s="58">
        <f t="shared" si="53"/>
        <v>4851.955021376416</v>
      </c>
      <c r="AO28" s="58">
        <f t="shared" si="53"/>
        <v>5105.4531938621212</v>
      </c>
      <c r="AP28" s="58">
        <f t="shared" si="53"/>
        <v>5485.7004525906805</v>
      </c>
      <c r="AQ28" s="58">
        <f t="shared" si="53"/>
        <v>5485.7004525906805</v>
      </c>
      <c r="AR28" s="58">
        <f t="shared" si="53"/>
        <v>5485.7004525906805</v>
      </c>
      <c r="AS28" s="58">
        <f t="shared" si="53"/>
        <v>5485.7004525906805</v>
      </c>
      <c r="AT28" s="58">
        <f t="shared" si="53"/>
        <v>5485.7004525906805</v>
      </c>
      <c r="AU28" s="58">
        <f t="shared" si="53"/>
        <v>5485.7004525906805</v>
      </c>
    </row>
    <row r="29" spans="2:47" x14ac:dyDescent="0.2">
      <c r="B29" s="1"/>
      <c r="C29" s="199"/>
      <c r="D29" s="1"/>
      <c r="E29" s="1"/>
      <c r="F29" s="1"/>
      <c r="G29" s="1"/>
      <c r="I29" s="495" t="s">
        <v>75</v>
      </c>
      <c r="J29" s="496"/>
      <c r="K29" s="279">
        <f>K28+K27</f>
        <v>247920.00078641536</v>
      </c>
      <c r="L29" s="279">
        <f>L28+L27</f>
        <v>257661.98125094018</v>
      </c>
      <c r="M29" s="279">
        <f t="shared" ref="M29:U29" si="54">M28+M27</f>
        <v>270326.82171669585</v>
      </c>
      <c r="N29" s="279">
        <f t="shared" si="54"/>
        <v>282949.25290685752</v>
      </c>
      <c r="O29" s="279">
        <f t="shared" si="54"/>
        <v>295547.84903767414</v>
      </c>
      <c r="P29" s="279">
        <f t="shared" si="54"/>
        <v>307987.14331585407</v>
      </c>
      <c r="Q29" s="279">
        <f t="shared" si="54"/>
        <v>320220.82355980092</v>
      </c>
      <c r="R29" s="279">
        <f t="shared" si="54"/>
        <v>332301.3905363396</v>
      </c>
      <c r="S29" s="279">
        <f t="shared" si="54"/>
        <v>344462.72318187804</v>
      </c>
      <c r="T29" s="279">
        <f t="shared" si="54"/>
        <v>356651.74222196266</v>
      </c>
      <c r="U29" s="279">
        <f t="shared" si="54"/>
        <v>369003.41417469218</v>
      </c>
      <c r="AC29" s="1"/>
      <c r="AD29" s="1"/>
      <c r="AE29" s="1"/>
      <c r="AF29" s="1"/>
      <c r="AG29" s="1"/>
      <c r="AH29" s="209"/>
      <c r="AI29" s="215"/>
      <c r="AJ29" s="447" t="s">
        <v>40</v>
      </c>
      <c r="AK29" s="117"/>
      <c r="AL29" s="449">
        <f t="shared" ref="AL29" si="55">VLOOKUP(AL24,$AC$5:$AG$17,5)</f>
        <v>3.0000000000000001E-3</v>
      </c>
      <c r="AM29" s="449">
        <f t="shared" ref="AM29:AU29" si="56">VLOOKUP(AM24,$AC$5:$AG$17,5)</f>
        <v>4.0000000000000001E-3</v>
      </c>
      <c r="AN29" s="449">
        <f t="shared" si="56"/>
        <v>0.03</v>
      </c>
      <c r="AO29" s="449">
        <f t="shared" si="56"/>
        <v>5.1999999999999998E-2</v>
      </c>
      <c r="AP29" s="449">
        <f t="shared" si="56"/>
        <v>7.0000000000000007E-2</v>
      </c>
      <c r="AQ29" s="449">
        <f t="shared" si="56"/>
        <v>7.0000000000000007E-2</v>
      </c>
      <c r="AR29" s="449">
        <f t="shared" si="56"/>
        <v>7.0000000000000007E-2</v>
      </c>
      <c r="AS29" s="449">
        <f t="shared" si="56"/>
        <v>7.0000000000000007E-2</v>
      </c>
      <c r="AT29" s="449">
        <f t="shared" si="56"/>
        <v>7.0000000000000007E-2</v>
      </c>
      <c r="AU29" s="449">
        <f t="shared" si="56"/>
        <v>7.0000000000000007E-2</v>
      </c>
    </row>
    <row r="30" spans="2:47" x14ac:dyDescent="0.2">
      <c r="AD30" s="1"/>
      <c r="AE30" s="1"/>
      <c r="AF30" s="217"/>
      <c r="AG30" s="1"/>
      <c r="AH30" s="209"/>
      <c r="AI30" s="1"/>
      <c r="AJ30" s="41" t="s">
        <v>43</v>
      </c>
      <c r="AK30" s="60"/>
      <c r="AL30" s="61">
        <f t="shared" ref="AL30:AU30" si="57">(1-AL29+AL29*$C$68)*(1+AL27)-1</f>
        <v>5.5328755999999757E-2</v>
      </c>
      <c r="AM30" s="61">
        <f t="shared" si="57"/>
        <v>6.3184947999999963E-2</v>
      </c>
      <c r="AN30" s="61">
        <f t="shared" si="57"/>
        <v>7.6306109999999761E-2</v>
      </c>
      <c r="AO30" s="61">
        <f t="shared" si="57"/>
        <v>6.6930523999999991E-2</v>
      </c>
      <c r="AP30" s="61">
        <f t="shared" si="57"/>
        <v>6.2431339999999835E-2</v>
      </c>
      <c r="AQ30" s="61">
        <f t="shared" si="57"/>
        <v>6.2431339999999835E-2</v>
      </c>
      <c r="AR30" s="61">
        <f t="shared" si="57"/>
        <v>6.2431339999999835E-2</v>
      </c>
      <c r="AS30" s="61">
        <f t="shared" si="57"/>
        <v>6.2431339999999835E-2</v>
      </c>
      <c r="AT30" s="61">
        <f t="shared" si="57"/>
        <v>6.2431339999999835E-2</v>
      </c>
      <c r="AU30" s="61">
        <f t="shared" si="57"/>
        <v>6.2431339999999835E-2</v>
      </c>
    </row>
    <row r="31" spans="2:47" x14ac:dyDescent="0.2">
      <c r="AD31" s="1"/>
      <c r="AE31" s="1"/>
      <c r="AF31" s="1"/>
      <c r="AG31" s="1"/>
      <c r="AH31" s="209"/>
      <c r="AI31" s="1"/>
      <c r="AJ31" s="284"/>
      <c r="AK31" s="284"/>
      <c r="AL31" s="284"/>
      <c r="AM31" s="284"/>
      <c r="AN31" s="284"/>
      <c r="AO31" s="284"/>
      <c r="AP31" s="284"/>
      <c r="AQ31" s="284"/>
      <c r="AR31" s="284"/>
      <c r="AS31" s="284"/>
      <c r="AT31" s="284"/>
      <c r="AU31" s="284"/>
    </row>
    <row r="32" spans="2:47" ht="19" x14ac:dyDescent="0.25">
      <c r="B32" s="293" t="s">
        <v>76</v>
      </c>
      <c r="C32" s="199"/>
      <c r="D32" s="1"/>
      <c r="E32" s="1"/>
      <c r="F32" s="1"/>
      <c r="G32" s="1"/>
      <c r="H32" s="1"/>
      <c r="I32" s="1"/>
      <c r="J32" s="1"/>
      <c r="K32" s="338">
        <v>2025</v>
      </c>
      <c r="L32" s="316">
        <v>2026</v>
      </c>
      <c r="M32" s="316">
        <v>2027</v>
      </c>
      <c r="N32" s="316">
        <v>2028</v>
      </c>
      <c r="O32" s="316">
        <v>2029</v>
      </c>
      <c r="P32" s="316">
        <v>2030</v>
      </c>
      <c r="Q32" s="316">
        <v>2031</v>
      </c>
      <c r="R32" s="316">
        <v>2032</v>
      </c>
      <c r="S32" s="316">
        <v>2033</v>
      </c>
      <c r="T32" s="316">
        <v>2034</v>
      </c>
      <c r="U32" s="317">
        <v>2035</v>
      </c>
      <c r="AD32" s="1"/>
      <c r="AE32" s="1"/>
      <c r="AF32" s="1"/>
      <c r="AG32" s="1"/>
      <c r="AH32" s="209"/>
      <c r="AI32" s="1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</row>
    <row r="33" spans="2:47" x14ac:dyDescent="0.2">
      <c r="B33" s="294" t="s">
        <v>36</v>
      </c>
      <c r="C33" s="199"/>
      <c r="D33" s="1"/>
      <c r="E33" s="203"/>
      <c r="F33" s="203"/>
      <c r="G33" s="203"/>
      <c r="H33" s="203"/>
      <c r="I33" s="203"/>
      <c r="K33" s="339">
        <f>+AU8</f>
        <v>5510.4726030447855</v>
      </c>
      <c r="L33" s="204">
        <f>+AU18</f>
        <v>4703.4784773173596</v>
      </c>
      <c r="M33" s="204">
        <f>+AU28</f>
        <v>5485.7004525906805</v>
      </c>
      <c r="N33" s="204">
        <f>+AU38</f>
        <v>3633.3286689626229</v>
      </c>
      <c r="O33" s="204">
        <f>+AU48</f>
        <v>3357.4592214231784</v>
      </c>
      <c r="P33" s="204">
        <f>+AU58</f>
        <v>4023.1017330048376</v>
      </c>
      <c r="Q33" s="204">
        <f>+BA8</f>
        <v>0</v>
      </c>
      <c r="R33" s="204">
        <f>+BA18</f>
        <v>0</v>
      </c>
      <c r="S33" s="204">
        <f>+BA28</f>
        <v>0</v>
      </c>
      <c r="T33" s="204">
        <f>+BA38</f>
        <v>0</v>
      </c>
      <c r="U33" s="340">
        <f>+AZ58</f>
        <v>0</v>
      </c>
      <c r="AD33" s="1"/>
      <c r="AE33" s="1"/>
      <c r="AF33" s="1"/>
      <c r="AG33" s="1"/>
      <c r="AH33" s="209"/>
      <c r="AI33" s="1"/>
      <c r="AJ33" s="439" t="s">
        <v>77</v>
      </c>
      <c r="AK33" s="440" t="s">
        <v>9</v>
      </c>
      <c r="AL33" s="440" t="s">
        <v>10</v>
      </c>
      <c r="AM33" s="440" t="s">
        <v>11</v>
      </c>
      <c r="AN33" s="440" t="s">
        <v>12</v>
      </c>
      <c r="AO33" s="440" t="s">
        <v>13</v>
      </c>
      <c r="AP33" s="440" t="s">
        <v>14</v>
      </c>
      <c r="AQ33" s="440" t="s">
        <v>15</v>
      </c>
      <c r="AR33" s="440" t="s">
        <v>16</v>
      </c>
      <c r="AS33" s="440" t="s">
        <v>17</v>
      </c>
      <c r="AT33" s="440" t="s">
        <v>18</v>
      </c>
      <c r="AU33" s="440" t="s">
        <v>19</v>
      </c>
    </row>
    <row r="34" spans="2:47" x14ac:dyDescent="0.2">
      <c r="B34" s="295" t="s">
        <v>78</v>
      </c>
      <c r="C34" s="285"/>
      <c r="D34" s="284"/>
      <c r="E34" s="283"/>
      <c r="F34" s="283"/>
      <c r="G34" s="283"/>
      <c r="H34" s="283"/>
      <c r="I34" s="283"/>
      <c r="K34" s="341">
        <f t="shared" ref="K34:U34" si="58">$C$62*$K$33</f>
        <v>908.3785086818566</v>
      </c>
      <c r="L34" s="281">
        <f t="shared" si="58"/>
        <v>908.3785086818566</v>
      </c>
      <c r="M34" s="281">
        <f t="shared" si="58"/>
        <v>908.3785086818566</v>
      </c>
      <c r="N34" s="281">
        <f t="shared" si="58"/>
        <v>908.3785086818566</v>
      </c>
      <c r="O34" s="281">
        <f t="shared" si="58"/>
        <v>908.3785086818566</v>
      </c>
      <c r="P34" s="281">
        <f t="shared" si="58"/>
        <v>908.3785086818566</v>
      </c>
      <c r="Q34" s="282">
        <f t="shared" si="58"/>
        <v>908.3785086818566</v>
      </c>
      <c r="R34" s="281">
        <f t="shared" si="58"/>
        <v>908.3785086818566</v>
      </c>
      <c r="S34" s="281">
        <f t="shared" si="58"/>
        <v>908.3785086818566</v>
      </c>
      <c r="T34" s="281">
        <f t="shared" si="58"/>
        <v>908.3785086818566</v>
      </c>
      <c r="U34" s="342">
        <f t="shared" si="58"/>
        <v>908.3785086818566</v>
      </c>
      <c r="AB34" s="198"/>
      <c r="AD34" s="3"/>
      <c r="AE34" s="1"/>
      <c r="AF34" s="1"/>
      <c r="AG34" s="1"/>
      <c r="AH34" s="209"/>
      <c r="AI34" s="1"/>
      <c r="AJ34" s="41" t="s">
        <v>23</v>
      </c>
      <c r="AK34" s="42"/>
      <c r="AL34" s="43">
        <f t="shared" ref="AL34:AU34" si="59">MAX(MIN($M$13/AK38,100000),-100000)</f>
        <v>4.1703526829756061</v>
      </c>
      <c r="AM34" s="43">
        <f t="shared" si="59"/>
        <v>2.9673663321172583</v>
      </c>
      <c r="AN34" s="43">
        <f t="shared" si="59"/>
        <v>2.5834604900625138</v>
      </c>
      <c r="AO34" s="43">
        <f t="shared" si="59"/>
        <v>2.5834604900625138</v>
      </c>
      <c r="AP34" s="43">
        <f t="shared" si="59"/>
        <v>2.5834604900625138</v>
      </c>
      <c r="AQ34" s="43">
        <f t="shared" si="59"/>
        <v>2.5834604900625138</v>
      </c>
      <c r="AR34" s="43">
        <f t="shared" si="59"/>
        <v>2.5834604900625138</v>
      </c>
      <c r="AS34" s="43">
        <f t="shared" si="59"/>
        <v>2.5834604900625138</v>
      </c>
      <c r="AT34" s="43">
        <f t="shared" si="59"/>
        <v>2.5834604900625138</v>
      </c>
      <c r="AU34" s="43">
        <f t="shared" si="59"/>
        <v>2.5834604900625138</v>
      </c>
    </row>
    <row r="35" spans="2:47" x14ac:dyDescent="0.2">
      <c r="B35" s="294"/>
      <c r="C35" s="199"/>
      <c r="D35" s="1"/>
      <c r="E35" s="1"/>
      <c r="F35" s="1"/>
      <c r="G35" s="1"/>
      <c r="H35" s="1"/>
      <c r="I35" s="1"/>
      <c r="K35" s="343"/>
      <c r="L35" s="205"/>
      <c r="M35" s="205"/>
      <c r="N35" s="205"/>
      <c r="O35" s="205"/>
      <c r="P35" s="206"/>
      <c r="Q35" s="202"/>
      <c r="R35" s="205"/>
      <c r="S35" s="205"/>
      <c r="T35" s="205"/>
      <c r="U35" s="344">
        <f>C62*M55</f>
        <v>12421.155353046619</v>
      </c>
      <c r="AB35" s="198"/>
      <c r="AD35" s="1"/>
      <c r="AE35" s="1"/>
      <c r="AF35" s="1"/>
      <c r="AG35" s="1"/>
      <c r="AH35" s="209"/>
      <c r="AI35" s="1"/>
      <c r="AJ35" s="447" t="s">
        <v>27</v>
      </c>
      <c r="AK35" s="448"/>
      <c r="AL35" s="117" t="str">
        <f t="shared" ref="AL35" si="60">VLOOKUP(AL34,$AC$5:$AG$17,3)</f>
        <v>A-</v>
      </c>
      <c r="AM35" s="117" t="str">
        <f t="shared" ref="AM35:AU35" si="61">VLOOKUP(AM34,$AC$5:$AG$17,3)</f>
        <v>BBB</v>
      </c>
      <c r="AN35" s="117" t="str">
        <f t="shared" si="61"/>
        <v>BBB</v>
      </c>
      <c r="AO35" s="117" t="str">
        <f t="shared" si="61"/>
        <v>BBB</v>
      </c>
      <c r="AP35" s="117" t="str">
        <f t="shared" si="61"/>
        <v>BBB</v>
      </c>
      <c r="AQ35" s="117" t="str">
        <f t="shared" si="61"/>
        <v>BBB</v>
      </c>
      <c r="AR35" s="117" t="str">
        <f t="shared" si="61"/>
        <v>BBB</v>
      </c>
      <c r="AS35" s="117" t="str">
        <f t="shared" si="61"/>
        <v>BBB</v>
      </c>
      <c r="AT35" s="117" t="str">
        <f t="shared" si="61"/>
        <v>BBB</v>
      </c>
      <c r="AU35" s="117" t="str">
        <f t="shared" si="61"/>
        <v>BBB</v>
      </c>
    </row>
    <row r="36" spans="2:47" x14ac:dyDescent="0.2">
      <c r="B36" s="294" t="s">
        <v>79</v>
      </c>
      <c r="C36" s="199"/>
      <c r="D36" s="1"/>
      <c r="E36" s="203"/>
      <c r="F36" s="203"/>
      <c r="G36" s="203"/>
      <c r="H36" s="203"/>
      <c r="I36" s="203"/>
      <c r="K36" s="345">
        <f t="shared" ref="K36:U36" si="62">K34+K35</f>
        <v>908.3785086818566</v>
      </c>
      <c r="L36" s="207">
        <f t="shared" si="62"/>
        <v>908.3785086818566</v>
      </c>
      <c r="M36" s="207">
        <f t="shared" si="62"/>
        <v>908.3785086818566</v>
      </c>
      <c r="N36" s="207">
        <f t="shared" si="62"/>
        <v>908.3785086818566</v>
      </c>
      <c r="O36" s="207">
        <f t="shared" si="62"/>
        <v>908.3785086818566</v>
      </c>
      <c r="P36" s="208">
        <f t="shared" si="62"/>
        <v>908.3785086818566</v>
      </c>
      <c r="Q36" s="207">
        <f t="shared" si="62"/>
        <v>908.3785086818566</v>
      </c>
      <c r="R36" s="207">
        <f t="shared" si="62"/>
        <v>908.3785086818566</v>
      </c>
      <c r="S36" s="207">
        <f t="shared" si="62"/>
        <v>908.3785086818566</v>
      </c>
      <c r="T36" s="207">
        <f t="shared" si="62"/>
        <v>908.3785086818566</v>
      </c>
      <c r="U36" s="346">
        <f t="shared" si="62"/>
        <v>13329.533861728476</v>
      </c>
      <c r="AB36" s="198"/>
      <c r="AD36" s="209"/>
      <c r="AE36" s="209"/>
      <c r="AF36" s="209"/>
      <c r="AG36" s="209"/>
      <c r="AH36" s="209"/>
      <c r="AI36" s="1"/>
      <c r="AJ36" s="41" t="s">
        <v>30</v>
      </c>
      <c r="AK36" s="42"/>
      <c r="AL36" s="54">
        <f t="shared" ref="AL36" si="63">VLOOKUP(AL34,$AC$4:$AG$17,4)</f>
        <v>1.6500000000000001E-2</v>
      </c>
      <c r="AM36" s="54">
        <f t="shared" ref="AM36:AU36" si="64">VLOOKUP(AM34,$AC$4:$AG$17,4)</f>
        <v>2.5000000000000001E-2</v>
      </c>
      <c r="AN36" s="54">
        <f t="shared" si="64"/>
        <v>2.5000000000000001E-2</v>
      </c>
      <c r="AO36" s="54">
        <f t="shared" si="64"/>
        <v>2.5000000000000001E-2</v>
      </c>
      <c r="AP36" s="54">
        <f t="shared" si="64"/>
        <v>2.5000000000000001E-2</v>
      </c>
      <c r="AQ36" s="54">
        <f t="shared" si="64"/>
        <v>2.5000000000000001E-2</v>
      </c>
      <c r="AR36" s="54">
        <f t="shared" si="64"/>
        <v>2.5000000000000001E-2</v>
      </c>
      <c r="AS36" s="54">
        <f t="shared" si="64"/>
        <v>2.5000000000000001E-2</v>
      </c>
      <c r="AT36" s="54">
        <f t="shared" si="64"/>
        <v>2.5000000000000001E-2</v>
      </c>
      <c r="AU36" s="54">
        <f t="shared" si="64"/>
        <v>2.5000000000000001E-2</v>
      </c>
    </row>
    <row r="37" spans="2:47" x14ac:dyDescent="0.2">
      <c r="B37" s="294" t="s">
        <v>43</v>
      </c>
      <c r="C37" s="209"/>
      <c r="D37" s="209"/>
      <c r="E37" s="209"/>
      <c r="F37" s="209"/>
      <c r="G37" s="209"/>
      <c r="H37" s="209"/>
      <c r="I37" s="209"/>
      <c r="K37" s="347">
        <f>+$AU$10</f>
        <v>6.230183800000022E-2</v>
      </c>
      <c r="L37" s="210">
        <f>+$AU$20</f>
        <v>6.6930523999999991E-2</v>
      </c>
      <c r="M37" s="210">
        <f>+$AU$30</f>
        <v>6.2431339999999835E-2</v>
      </c>
      <c r="N37" s="210">
        <f>+$AU$30</f>
        <v>6.2431339999999835E-2</v>
      </c>
      <c r="O37" s="210">
        <f>+$AU$40</f>
        <v>6.3184947999999963E-2</v>
      </c>
      <c r="P37" s="210">
        <f>+$AU$50</f>
        <v>5.5328755999999757E-2</v>
      </c>
      <c r="Q37" s="210">
        <f>+$AU$10</f>
        <v>6.230183800000022E-2</v>
      </c>
      <c r="R37" s="210">
        <f>+$AU$20</f>
        <v>6.6930523999999991E-2</v>
      </c>
      <c r="S37" s="210">
        <f>+$AU$30</f>
        <v>6.2431339999999835E-2</v>
      </c>
      <c r="T37" s="210">
        <f>+$AU$30</f>
        <v>6.2431339999999835E-2</v>
      </c>
      <c r="U37" s="348">
        <f>+$AU$50</f>
        <v>5.5328755999999757E-2</v>
      </c>
      <c r="AB37" s="198"/>
      <c r="AD37" s="3"/>
      <c r="AE37" s="3"/>
      <c r="AF37" s="3"/>
      <c r="AG37" s="3"/>
      <c r="AH37" s="3"/>
      <c r="AI37" s="1"/>
      <c r="AJ37" s="447" t="s">
        <v>33</v>
      </c>
      <c r="AK37" s="448"/>
      <c r="AL37" s="449">
        <f t="shared" ref="AL37:AU37" si="65">AL36+$C$64</f>
        <v>5.7200000000000001E-2</v>
      </c>
      <c r="AM37" s="449">
        <f t="shared" si="65"/>
        <v>6.5700000000000008E-2</v>
      </c>
      <c r="AN37" s="449">
        <f t="shared" si="65"/>
        <v>6.5700000000000008E-2</v>
      </c>
      <c r="AO37" s="449">
        <f t="shared" si="65"/>
        <v>6.5700000000000008E-2</v>
      </c>
      <c r="AP37" s="449">
        <f t="shared" si="65"/>
        <v>6.5700000000000008E-2</v>
      </c>
      <c r="AQ37" s="449">
        <f t="shared" si="65"/>
        <v>6.5700000000000008E-2</v>
      </c>
      <c r="AR37" s="449">
        <f t="shared" si="65"/>
        <v>6.5700000000000008E-2</v>
      </c>
      <c r="AS37" s="449">
        <f t="shared" si="65"/>
        <v>6.5700000000000008E-2</v>
      </c>
      <c r="AT37" s="449">
        <f t="shared" si="65"/>
        <v>6.5700000000000008E-2</v>
      </c>
      <c r="AU37" s="449">
        <f t="shared" si="65"/>
        <v>6.5700000000000008E-2</v>
      </c>
    </row>
    <row r="38" spans="2:47" x14ac:dyDescent="0.2">
      <c r="B38" s="296" t="s">
        <v>80</v>
      </c>
      <c r="C38" s="1"/>
      <c r="D38" s="211"/>
      <c r="E38" s="3"/>
      <c r="F38" s="3"/>
      <c r="G38" s="1"/>
      <c r="H38" s="211"/>
      <c r="I38" s="3"/>
      <c r="K38" s="100">
        <f t="shared" ref="K38:U38" si="66">IF(K3=2025,K37,(1+$C$63)*(((1+K37)/(1+$C$63))^(1/(K3-2024)))-1)</f>
        <v>6.230183800000022E-2</v>
      </c>
      <c r="L38" s="100">
        <f t="shared" si="66"/>
        <v>7.967613532938822E-2</v>
      </c>
      <c r="M38" s="100">
        <f t="shared" si="66"/>
        <v>8.2432608589364964E-2</v>
      </c>
      <c r="N38" s="100">
        <f t="shared" si="66"/>
        <v>8.4959098714298076E-2</v>
      </c>
      <c r="O38" s="100">
        <f t="shared" si="66"/>
        <v>8.6631911725762789E-2</v>
      </c>
      <c r="P38" s="100">
        <f t="shared" si="66"/>
        <v>8.6276410782869295E-2</v>
      </c>
      <c r="Q38" s="100">
        <f t="shared" si="66"/>
        <v>8.8197159859781049E-2</v>
      </c>
      <c r="R38" s="100">
        <f t="shared" si="66"/>
        <v>8.9335165205909561E-2</v>
      </c>
      <c r="S38" s="100">
        <f t="shared" si="66"/>
        <v>8.9183026926468623E-2</v>
      </c>
      <c r="T38" s="100">
        <f t="shared" si="66"/>
        <v>8.9521650737665714E-2</v>
      </c>
      <c r="U38" s="349">
        <f t="shared" si="66"/>
        <v>8.9134441725257751E-2</v>
      </c>
      <c r="AB38" s="198"/>
      <c r="AC38" s="1"/>
      <c r="AD38" s="200"/>
      <c r="AF38" s="1"/>
      <c r="AG38" s="1"/>
      <c r="AH38" s="1"/>
      <c r="AI38" s="1"/>
      <c r="AJ38" s="41" t="s">
        <v>36</v>
      </c>
      <c r="AK38" s="58">
        <f>$C$64*$F$55</f>
        <v>2250.7835133451863</v>
      </c>
      <c r="AL38" s="58">
        <f t="shared" ref="AL38:AU38" si="67">$F$55*AL37</f>
        <v>3163.2633160526943</v>
      </c>
      <c r="AM38" s="58">
        <f t="shared" si="67"/>
        <v>3633.3286689626229</v>
      </c>
      <c r="AN38" s="58">
        <f t="shared" si="67"/>
        <v>3633.3286689626229</v>
      </c>
      <c r="AO38" s="58">
        <f t="shared" si="67"/>
        <v>3633.3286689626229</v>
      </c>
      <c r="AP38" s="58">
        <f t="shared" si="67"/>
        <v>3633.3286689626229</v>
      </c>
      <c r="AQ38" s="58">
        <f t="shared" si="67"/>
        <v>3633.3286689626229</v>
      </c>
      <c r="AR38" s="58">
        <f t="shared" si="67"/>
        <v>3633.3286689626229</v>
      </c>
      <c r="AS38" s="58">
        <f t="shared" si="67"/>
        <v>3633.3286689626229</v>
      </c>
      <c r="AT38" s="58">
        <f t="shared" si="67"/>
        <v>3633.3286689626229</v>
      </c>
      <c r="AU38" s="58">
        <f t="shared" si="67"/>
        <v>3633.3286689626229</v>
      </c>
    </row>
    <row r="39" spans="2:47" x14ac:dyDescent="0.2">
      <c r="B39" s="295" t="s">
        <v>81</v>
      </c>
      <c r="C39" s="211"/>
      <c r="D39" s="211"/>
      <c r="E39" s="209"/>
      <c r="F39" s="284"/>
      <c r="G39" s="211"/>
      <c r="H39" s="211"/>
      <c r="I39" s="209"/>
      <c r="K39" s="287">
        <f t="shared" ref="K39:U39" si="68">K36/(1+K38)^(K3-2024)</f>
        <v>855.10396027560705</v>
      </c>
      <c r="L39" s="287">
        <f t="shared" si="68"/>
        <v>779.25544692534515</v>
      </c>
      <c r="M39" s="287">
        <f t="shared" si="68"/>
        <v>716.24936444059051</v>
      </c>
      <c r="N39" s="287">
        <f t="shared" si="68"/>
        <v>655.56141755046178</v>
      </c>
      <c r="O39" s="287">
        <f t="shared" si="68"/>
        <v>599.59026837298734</v>
      </c>
      <c r="P39" s="287">
        <f t="shared" si="68"/>
        <v>552.87220753294002</v>
      </c>
      <c r="Q39" s="287">
        <f t="shared" si="68"/>
        <v>502.70561265735512</v>
      </c>
      <c r="R39" s="287">
        <f t="shared" si="68"/>
        <v>458.1151591637194</v>
      </c>
      <c r="S39" s="287">
        <f t="shared" si="68"/>
        <v>421.07462050637383</v>
      </c>
      <c r="T39" s="286">
        <f t="shared" si="68"/>
        <v>385.39688664055666</v>
      </c>
      <c r="U39" s="287">
        <f t="shared" si="68"/>
        <v>5210.9697329009878</v>
      </c>
      <c r="AB39" s="198"/>
      <c r="AD39" s="1"/>
      <c r="AE39" s="1"/>
      <c r="AF39" s="1"/>
      <c r="AG39" s="1"/>
      <c r="AH39" s="1"/>
      <c r="AI39" s="1"/>
      <c r="AJ39" s="447" t="s">
        <v>40</v>
      </c>
      <c r="AK39" s="117"/>
      <c r="AL39" s="449">
        <f t="shared" ref="AL39" si="69">VLOOKUP(AL34,$AC$5:$AG$17,5)</f>
        <v>3.0000000000000001E-3</v>
      </c>
      <c r="AM39" s="449">
        <f t="shared" ref="AM39:AU39" si="70">VLOOKUP(AM34,$AC$5:$AG$17,5)</f>
        <v>4.0000000000000001E-3</v>
      </c>
      <c r="AN39" s="449">
        <f t="shared" si="70"/>
        <v>4.0000000000000001E-3</v>
      </c>
      <c r="AO39" s="449">
        <f t="shared" si="70"/>
        <v>4.0000000000000001E-3</v>
      </c>
      <c r="AP39" s="449">
        <f t="shared" si="70"/>
        <v>4.0000000000000001E-3</v>
      </c>
      <c r="AQ39" s="449">
        <f t="shared" si="70"/>
        <v>4.0000000000000001E-3</v>
      </c>
      <c r="AR39" s="449">
        <f t="shared" si="70"/>
        <v>4.0000000000000001E-3</v>
      </c>
      <c r="AS39" s="449">
        <f t="shared" si="70"/>
        <v>4.0000000000000001E-3</v>
      </c>
      <c r="AT39" s="449">
        <f t="shared" si="70"/>
        <v>4.0000000000000001E-3</v>
      </c>
      <c r="AU39" s="449">
        <f t="shared" si="70"/>
        <v>4.0000000000000001E-3</v>
      </c>
    </row>
    <row r="40" spans="2:47" x14ac:dyDescent="0.2">
      <c r="B40" s="297" t="s">
        <v>82</v>
      </c>
      <c r="C40" s="285"/>
      <c r="D40" s="285"/>
      <c r="E40" s="285"/>
      <c r="F40" s="285"/>
      <c r="G40" s="285"/>
      <c r="H40" s="285"/>
      <c r="I40" s="285"/>
      <c r="J40" s="285"/>
      <c r="K40" s="212">
        <f>SUM(K39:U39)</f>
        <v>11136.894676966924</v>
      </c>
      <c r="L40" s="213"/>
      <c r="M40" s="213"/>
      <c r="N40" s="213"/>
      <c r="O40" s="104"/>
      <c r="P40" s="104"/>
      <c r="Q40" s="212"/>
      <c r="R40" s="213"/>
      <c r="S40" s="213"/>
      <c r="T40" s="213"/>
      <c r="U40" s="104"/>
      <c r="AB40" s="198"/>
      <c r="AD40" s="209"/>
      <c r="AE40" s="209"/>
      <c r="AF40" s="209"/>
      <c r="AG40" s="209"/>
      <c r="AH40" s="209"/>
      <c r="AI40" s="1"/>
      <c r="AJ40" s="41" t="s">
        <v>43</v>
      </c>
      <c r="AK40" s="60"/>
      <c r="AL40" s="61">
        <f t="shared" ref="AL40:AU40" si="71">(1-AL39+AL39*$C$68)*(1+AL37)-1</f>
        <v>5.5328755999999757E-2</v>
      </c>
      <c r="AM40" s="61">
        <f t="shared" si="71"/>
        <v>6.3184947999999963E-2</v>
      </c>
      <c r="AN40" s="61">
        <f t="shared" si="71"/>
        <v>6.3184947999999963E-2</v>
      </c>
      <c r="AO40" s="61">
        <f t="shared" si="71"/>
        <v>6.3184947999999963E-2</v>
      </c>
      <c r="AP40" s="61">
        <f t="shared" si="71"/>
        <v>6.3184947999999963E-2</v>
      </c>
      <c r="AQ40" s="61">
        <f t="shared" si="71"/>
        <v>6.3184947999999963E-2</v>
      </c>
      <c r="AR40" s="61">
        <f t="shared" si="71"/>
        <v>6.3184947999999963E-2</v>
      </c>
      <c r="AS40" s="61">
        <f t="shared" si="71"/>
        <v>6.3184947999999963E-2</v>
      </c>
      <c r="AT40" s="61">
        <f t="shared" si="71"/>
        <v>6.3184947999999963E-2</v>
      </c>
      <c r="AU40" s="61">
        <f t="shared" si="71"/>
        <v>6.3184947999999963E-2</v>
      </c>
    </row>
    <row r="41" spans="2:47" x14ac:dyDescent="0.2">
      <c r="B41" s="292" t="s">
        <v>83</v>
      </c>
      <c r="C41" s="285"/>
      <c r="D41" s="285"/>
      <c r="E41" s="285"/>
      <c r="F41" s="285"/>
      <c r="G41" s="285"/>
      <c r="H41" s="285"/>
      <c r="I41" s="285"/>
      <c r="J41" s="285"/>
      <c r="K41" s="290">
        <f>K36/(1+K38)+L36/((1+L38)^2)+M36/((1+M38)^3)+N36/((1+N38)^4)+O36/((1+O38)^5)+P36/((1+P38)^6)+Q36/((1+Q38)^7)+R36/((1+R38)^8)+S36/((1+S38)^9)+T36/((1+T38)^10)+U36/((1+U38)^11)</f>
        <v>11136.894676966924</v>
      </c>
      <c r="L41" s="290">
        <f>L36/(1+L38)+M36/((1+M38)^2)+N36/((1+N38)^3)+O36/((1+O38)^4)+P36/((1+P38)^5)+Q36/((1+Q38)^6)+R36/((1+R38)^7)+S36/((1+S38)^8)+T36/((1+T38)^9)+U36/((1+U38)^10)</f>
        <v>11180.054424122238</v>
      </c>
      <c r="M41" s="290">
        <f>M36/(1+M38)+N36/((1+N38)^2)+O36/((1+O38)^3)+P36/((1+P38)^4)+Q36/((1+Q38)^5)+R36/((1+R38)^6)+S36/((1+S38)^7)+T36/((1+T38)^8)+U36/((1+U38)^9)</f>
        <v>11248.505891772516</v>
      </c>
      <c r="N41" s="290">
        <f>N36/(1+N38)+O36/((1+O38)^2)+P36/((1+P38)^3)+Q36/((1+Q38)^4)+R36/((1+R38)^5)+S36/((1+S38)^6)+T36/((1+T38)^7)+U36/((1+U38)^8)</f>
        <v>11330.026739292181</v>
      </c>
      <c r="O41" s="290">
        <f>O36/(1+O38)+P36/((1+P38)^2)+Q36/((1+Q38)^3)+R36/((1+R38)^4)+S36/((1+S38)^5)+T36/((1+T38)^6)+U36/((1+U38)^7)</f>
        <v>11423.828550321348</v>
      </c>
      <c r="P41" s="290">
        <f>P36/(1+P38)+Q36/((1+Q38)^2)+R36/((1+R38)^3)+S36/((1+S38)^4)+T36/((1+T38)^5)+U36/((1+U38)^6)</f>
        <v>11529.122299045071</v>
      </c>
      <c r="Q41" s="290">
        <f>Q36/((1+Q38)^1)+R36/((1+R38)^2)+S36/((1+S38)^3)+T36/((1+T38)^4)+U36/((1+U38)^5)</f>
        <v>11645.678222207722</v>
      </c>
      <c r="R41" s="290">
        <f>+R36/((1+R38)^1)+S36/((1+S38)^2)+T36/((1+T38)^3)+U36/((1+U38)^4)</f>
        <v>11774.985762608412</v>
      </c>
      <c r="S41" s="290">
        <f>+S36/((1+S38)^1)+T36/((1+T38)^2)+U36/((1+U38)^3)</f>
        <v>11916.640578220673</v>
      </c>
      <c r="T41" s="291">
        <f>+T36/((1+T38)^1)+U36/((1+U38)^2)</f>
        <v>12070.782000861085</v>
      </c>
      <c r="U41" s="291">
        <f>+U36/((1+U38)^1)</f>
        <v>12238.64873891386</v>
      </c>
      <c r="AB41" s="198"/>
      <c r="AD41" s="1"/>
      <c r="AE41" s="1"/>
      <c r="AF41" s="1"/>
      <c r="AG41" s="1"/>
      <c r="AH41" s="1"/>
      <c r="AI41" s="1"/>
      <c r="AJ41" s="284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</row>
    <row r="42" spans="2:47" x14ac:dyDescent="0.2">
      <c r="C42" s="285"/>
      <c r="D42" s="285"/>
      <c r="E42" s="285"/>
      <c r="F42" s="285"/>
      <c r="G42" s="285"/>
      <c r="H42" s="285"/>
      <c r="I42" s="285"/>
      <c r="J42" s="285"/>
      <c r="AB42" s="198"/>
      <c r="AD42" s="1"/>
      <c r="AE42" s="1"/>
      <c r="AF42" s="1"/>
      <c r="AG42" s="1"/>
      <c r="AH42" s="1"/>
      <c r="AI42" s="1"/>
      <c r="AJ42" s="284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</row>
    <row r="43" spans="2:47" x14ac:dyDescent="0.2">
      <c r="B43" s="201" t="s">
        <v>84</v>
      </c>
      <c r="C43" s="285"/>
      <c r="D43" s="285"/>
      <c r="E43" s="285"/>
      <c r="F43" s="285"/>
      <c r="G43" s="285"/>
      <c r="H43" s="285"/>
      <c r="I43" s="285"/>
      <c r="J43" s="285"/>
      <c r="K43" s="1"/>
      <c r="L43" s="1"/>
      <c r="M43" s="1"/>
      <c r="N43" s="1"/>
      <c r="O43" s="1"/>
      <c r="P43" s="1"/>
      <c r="AB43" s="198"/>
      <c r="AD43" s="1"/>
      <c r="AE43" s="1"/>
      <c r="AF43" s="1"/>
      <c r="AG43" s="1"/>
      <c r="AH43" s="1"/>
      <c r="AI43" s="284"/>
      <c r="AJ43" s="439" t="s">
        <v>85</v>
      </c>
      <c r="AK43" s="440" t="s">
        <v>9</v>
      </c>
      <c r="AL43" s="440" t="s">
        <v>10</v>
      </c>
      <c r="AM43" s="440" t="s">
        <v>11</v>
      </c>
      <c r="AN43" s="440" t="s">
        <v>12</v>
      </c>
      <c r="AO43" s="440" t="s">
        <v>13</v>
      </c>
      <c r="AP43" s="440" t="s">
        <v>14</v>
      </c>
      <c r="AQ43" s="440" t="s">
        <v>15</v>
      </c>
      <c r="AR43" s="440" t="s">
        <v>16</v>
      </c>
      <c r="AS43" s="440" t="s">
        <v>17</v>
      </c>
      <c r="AT43" s="440" t="s">
        <v>18</v>
      </c>
      <c r="AU43" s="440" t="s">
        <v>19</v>
      </c>
    </row>
    <row r="44" spans="2:47" x14ac:dyDescent="0.2">
      <c r="B44" s="202" t="s">
        <v>86</v>
      </c>
      <c r="C44" s="199"/>
      <c r="D44" s="285"/>
      <c r="E44" s="285"/>
      <c r="F44" s="285"/>
      <c r="G44" s="285"/>
      <c r="H44" s="285"/>
      <c r="I44" s="285"/>
      <c r="J44" s="285"/>
      <c r="K44" s="214">
        <f>($AU$6)/((1+$AU$7)*(1-$C$68))</f>
        <v>0.13145283171934291</v>
      </c>
      <c r="L44" s="214">
        <f>($AU$16)/((1+$AU$17)*(1-$C$68))</f>
        <v>9.2391128603831432E-2</v>
      </c>
      <c r="M44" s="214">
        <f>($AU$26)/((1+$AU$27)*(1-$C$68))</f>
        <v>0.10323658153854623</v>
      </c>
      <c r="N44" s="214">
        <f>($AU$36)/((1+$AU$37)*(1-$C$68))</f>
        <v>3.9760609323385751E-2</v>
      </c>
      <c r="O44" s="214">
        <f>($AU$46)/((1+$AU$47)*(1-$C$68))</f>
        <v>2.6452990630831681E-2</v>
      </c>
      <c r="P44" s="214">
        <f>($AU$56)/((1+$AU$57)*(1-$C$68))</f>
        <v>3.9760609323385751E-2</v>
      </c>
      <c r="Q44" s="214">
        <f>($AU$66)/((1+$AU$67)*(1-$C$68))</f>
        <v>2.6452990630831681E-2</v>
      </c>
      <c r="R44" s="214">
        <f>($AU$76)/((1+$AU$77)*(1-$C$68))</f>
        <v>2.6452990630831681E-2</v>
      </c>
      <c r="S44" s="214">
        <f>($AU$86)/((1+$AU$87)*(1-$C$68))</f>
        <v>2.6452990630831681E-2</v>
      </c>
      <c r="T44" s="214">
        <f>($AU$96)/((1+$AU$97)*(1-$C$68))</f>
        <v>2.6452990630831681E-2</v>
      </c>
      <c r="U44" s="214">
        <f>($AU$106)/((1+$AU$107)*(1-$C$68))</f>
        <v>2.6452990630831681E-2</v>
      </c>
      <c r="AB44" s="198"/>
      <c r="AD44" s="1"/>
      <c r="AE44" s="1"/>
      <c r="AF44" s="1"/>
      <c r="AG44" s="1"/>
      <c r="AH44" s="1"/>
      <c r="AI44" s="1"/>
      <c r="AJ44" s="41" t="s">
        <v>23</v>
      </c>
      <c r="AK44" s="42"/>
      <c r="AL44" s="43">
        <f t="shared" ref="AL44:AU44" si="72">MAX(MIN($N$13/AK48,100000),-100000)</f>
        <v>4.3301210829909111</v>
      </c>
      <c r="AM44" s="43">
        <f t="shared" si="72"/>
        <v>3.2218634017866563</v>
      </c>
      <c r="AN44" s="43">
        <f t="shared" si="72"/>
        <v>3.0810476936666102</v>
      </c>
      <c r="AO44" s="43">
        <f t="shared" si="72"/>
        <v>3.0810476936666102</v>
      </c>
      <c r="AP44" s="43">
        <f t="shared" si="72"/>
        <v>3.0810476936666102</v>
      </c>
      <c r="AQ44" s="43">
        <f t="shared" si="72"/>
        <v>3.0810476936666102</v>
      </c>
      <c r="AR44" s="43">
        <f t="shared" si="72"/>
        <v>3.0810476936666102</v>
      </c>
      <c r="AS44" s="43">
        <f t="shared" si="72"/>
        <v>3.0810476936666102</v>
      </c>
      <c r="AT44" s="43">
        <f t="shared" si="72"/>
        <v>3.0810476936666102</v>
      </c>
      <c r="AU44" s="43">
        <f t="shared" si="72"/>
        <v>3.0810476936666102</v>
      </c>
    </row>
    <row r="45" spans="2:47" x14ac:dyDescent="0.2">
      <c r="B45" s="335" t="s">
        <v>87</v>
      </c>
      <c r="C45" s="285"/>
      <c r="D45" s="285"/>
      <c r="E45" s="285"/>
      <c r="F45" s="285"/>
      <c r="G45" s="285"/>
      <c r="H45" s="285"/>
      <c r="I45" s="285"/>
      <c r="J45" s="285"/>
      <c r="K45" s="336">
        <f>(K44*($C$67)*K27+(1-K44)*L45)/(1+$C$64)</f>
        <v>43855.371509624929</v>
      </c>
      <c r="L45" s="336">
        <f>(L44*($C$67)*L27+(1-L44)*M45)/(1+$C$64)</f>
        <v>35030.579897517091</v>
      </c>
      <c r="M45" s="337">
        <f>(M44*($C$67)*M27+(1-M44)*N45)/(1+$C$64)</f>
        <v>27922.654093531481</v>
      </c>
      <c r="N45" s="336">
        <f>(N44*($C$67)*N27+(1-N44)*O45)/(1+$C$64)</f>
        <v>17874.354704857902</v>
      </c>
      <c r="O45" s="336">
        <f>(O44*($C$67)*O27+(1-O44)*P45)/(1+$C$64)</f>
        <v>13901.387735567192</v>
      </c>
      <c r="P45" s="336">
        <f t="shared" ref="P45:U45" si="73">(P44/($C$67+$C$64))*$C$67*P27</f>
        <v>11110.279708182796</v>
      </c>
      <c r="Q45" s="336">
        <f t="shared" si="73"/>
        <v>7685.2424452757068</v>
      </c>
      <c r="R45" s="337">
        <f t="shared" si="73"/>
        <v>7974.829690828602</v>
      </c>
      <c r="S45" s="336">
        <f t="shared" si="73"/>
        <v>8266.1927872640372</v>
      </c>
      <c r="T45" s="336">
        <f t="shared" si="73"/>
        <v>8558.0308567962184</v>
      </c>
      <c r="U45" s="336">
        <f t="shared" si="73"/>
        <v>8853.6237281466565</v>
      </c>
      <c r="AB45" s="198"/>
      <c r="AD45" s="1"/>
      <c r="AE45" s="1"/>
      <c r="AF45" s="1"/>
      <c r="AG45" s="1"/>
      <c r="AH45" s="1"/>
      <c r="AI45" s="1"/>
      <c r="AJ45" s="447" t="s">
        <v>27</v>
      </c>
      <c r="AK45" s="448"/>
      <c r="AL45" s="117" t="str">
        <f t="shared" ref="AL45" si="74">VLOOKUP(AL44,$AC$5:$AG$17,3)</f>
        <v>A</v>
      </c>
      <c r="AM45" s="117" t="str">
        <f t="shared" ref="AM45:AU45" si="75">VLOOKUP(AM44,$AC$5:$AG$17,3)</f>
        <v>A-</v>
      </c>
      <c r="AN45" s="117" t="str">
        <f t="shared" si="75"/>
        <v>A-</v>
      </c>
      <c r="AO45" s="117" t="str">
        <f t="shared" si="75"/>
        <v>A-</v>
      </c>
      <c r="AP45" s="117" t="str">
        <f t="shared" si="75"/>
        <v>A-</v>
      </c>
      <c r="AQ45" s="117" t="str">
        <f t="shared" si="75"/>
        <v>A-</v>
      </c>
      <c r="AR45" s="117" t="str">
        <f t="shared" si="75"/>
        <v>A-</v>
      </c>
      <c r="AS45" s="117" t="str">
        <f t="shared" si="75"/>
        <v>A-</v>
      </c>
      <c r="AT45" s="117" t="str">
        <f t="shared" si="75"/>
        <v>A-</v>
      </c>
      <c r="AU45" s="117" t="str">
        <f t="shared" si="75"/>
        <v>A-</v>
      </c>
    </row>
    <row r="46" spans="2:47" x14ac:dyDescent="0.2">
      <c r="O46" s="77"/>
      <c r="AD46" s="1"/>
      <c r="AE46" s="1"/>
      <c r="AF46" s="1"/>
      <c r="AG46" s="1"/>
      <c r="AH46" s="1"/>
      <c r="AI46" s="1"/>
      <c r="AJ46" s="41" t="s">
        <v>30</v>
      </c>
      <c r="AK46" s="42"/>
      <c r="AL46" s="54">
        <f t="shared" ref="AL46" si="76">VLOOKUP(AL44,$AC$4:$AG$17,4)</f>
        <v>1.4E-2</v>
      </c>
      <c r="AM46" s="54">
        <f t="shared" ref="AM46:AU46" si="77">VLOOKUP(AM44,$AC$4:$AG$17,4)</f>
        <v>1.6500000000000001E-2</v>
      </c>
      <c r="AN46" s="54">
        <f t="shared" si="77"/>
        <v>1.6500000000000001E-2</v>
      </c>
      <c r="AO46" s="54">
        <f t="shared" si="77"/>
        <v>1.6500000000000001E-2</v>
      </c>
      <c r="AP46" s="54">
        <f t="shared" si="77"/>
        <v>1.6500000000000001E-2</v>
      </c>
      <c r="AQ46" s="54">
        <f t="shared" si="77"/>
        <v>1.6500000000000001E-2</v>
      </c>
      <c r="AR46" s="54">
        <f t="shared" si="77"/>
        <v>1.6500000000000001E-2</v>
      </c>
      <c r="AS46" s="54">
        <f t="shared" si="77"/>
        <v>1.6500000000000001E-2</v>
      </c>
      <c r="AT46" s="54">
        <f t="shared" si="77"/>
        <v>1.6500000000000001E-2</v>
      </c>
      <c r="AU46" s="54">
        <f t="shared" si="77"/>
        <v>1.6500000000000001E-2</v>
      </c>
    </row>
    <row r="47" spans="2:47" x14ac:dyDescent="0.2">
      <c r="B47" s="14" t="s">
        <v>88</v>
      </c>
      <c r="O47" s="77"/>
      <c r="AD47" s="1"/>
      <c r="AE47" s="1"/>
      <c r="AF47" s="1"/>
      <c r="AG47" s="1"/>
      <c r="AH47" s="1"/>
      <c r="AI47" s="1"/>
      <c r="AJ47" s="447" t="s">
        <v>33</v>
      </c>
      <c r="AK47" s="448"/>
      <c r="AL47" s="449">
        <f t="shared" ref="AL47:AU47" si="78">AL46+$C$64</f>
        <v>5.4699999999999999E-2</v>
      </c>
      <c r="AM47" s="449">
        <f t="shared" si="78"/>
        <v>5.7200000000000001E-2</v>
      </c>
      <c r="AN47" s="449">
        <f t="shared" si="78"/>
        <v>5.7200000000000001E-2</v>
      </c>
      <c r="AO47" s="449">
        <f t="shared" si="78"/>
        <v>5.7200000000000001E-2</v>
      </c>
      <c r="AP47" s="449">
        <f t="shared" si="78"/>
        <v>5.7200000000000001E-2</v>
      </c>
      <c r="AQ47" s="449">
        <f t="shared" si="78"/>
        <v>5.7200000000000001E-2</v>
      </c>
      <c r="AR47" s="449">
        <f t="shared" si="78"/>
        <v>5.7200000000000001E-2</v>
      </c>
      <c r="AS47" s="449">
        <f t="shared" si="78"/>
        <v>5.7200000000000001E-2</v>
      </c>
      <c r="AT47" s="449">
        <f t="shared" si="78"/>
        <v>5.7200000000000001E-2</v>
      </c>
      <c r="AU47" s="449">
        <f t="shared" si="78"/>
        <v>5.7200000000000001E-2</v>
      </c>
    </row>
    <row r="48" spans="2:47" x14ac:dyDescent="0.2">
      <c r="B48" s="298" t="s">
        <v>89</v>
      </c>
      <c r="C48" s="299">
        <v>2025</v>
      </c>
      <c r="D48" s="299">
        <v>2026</v>
      </c>
      <c r="E48" s="299">
        <v>2027</v>
      </c>
      <c r="F48" s="299">
        <v>2028</v>
      </c>
      <c r="G48" s="299">
        <v>2029</v>
      </c>
      <c r="H48" s="299">
        <v>2030</v>
      </c>
      <c r="I48" s="299">
        <v>2031</v>
      </c>
      <c r="J48" s="299">
        <v>2032</v>
      </c>
      <c r="K48" s="299">
        <v>2033</v>
      </c>
      <c r="L48" s="299">
        <v>2034</v>
      </c>
      <c r="M48" s="300">
        <v>2035</v>
      </c>
      <c r="O48" s="77"/>
      <c r="AJ48" s="41" t="s">
        <v>36</v>
      </c>
      <c r="AK48" s="58">
        <f>$C$64*$G$55</f>
        <v>2388.9613690895694</v>
      </c>
      <c r="AL48" s="58">
        <f t="shared" ref="AL48:AU48" si="79">$G$55*AL47</f>
        <v>3210.7171225847528</v>
      </c>
      <c r="AM48" s="58">
        <f t="shared" si="79"/>
        <v>3357.4592214231784</v>
      </c>
      <c r="AN48" s="58">
        <f t="shared" si="79"/>
        <v>3357.4592214231784</v>
      </c>
      <c r="AO48" s="58">
        <f t="shared" si="79"/>
        <v>3357.4592214231784</v>
      </c>
      <c r="AP48" s="58">
        <f t="shared" si="79"/>
        <v>3357.4592214231784</v>
      </c>
      <c r="AQ48" s="441">
        <f t="shared" si="79"/>
        <v>3357.4592214231784</v>
      </c>
      <c r="AR48" s="58">
        <f t="shared" si="79"/>
        <v>3357.4592214231784</v>
      </c>
      <c r="AS48" s="58">
        <f t="shared" si="79"/>
        <v>3357.4592214231784</v>
      </c>
      <c r="AT48" s="58">
        <f t="shared" si="79"/>
        <v>3357.4592214231784</v>
      </c>
      <c r="AU48" s="58">
        <f t="shared" si="79"/>
        <v>3357.4592214231784</v>
      </c>
    </row>
    <row r="49" spans="2:47" x14ac:dyDescent="0.2">
      <c r="B49" s="301" t="s">
        <v>20</v>
      </c>
      <c r="C49" s="289">
        <f t="shared" ref="C49:M49" si="80">+K29</f>
        <v>247920.00078641536</v>
      </c>
      <c r="D49" s="289">
        <f t="shared" si="80"/>
        <v>257661.98125094018</v>
      </c>
      <c r="E49" s="289">
        <f t="shared" si="80"/>
        <v>270326.82171669585</v>
      </c>
      <c r="F49" s="289">
        <f t="shared" si="80"/>
        <v>282949.25290685752</v>
      </c>
      <c r="G49" s="289">
        <f t="shared" si="80"/>
        <v>295547.84903767414</v>
      </c>
      <c r="H49" s="289">
        <f t="shared" si="80"/>
        <v>307987.14331585407</v>
      </c>
      <c r="I49" s="289">
        <f t="shared" si="80"/>
        <v>320220.82355980092</v>
      </c>
      <c r="J49" s="289">
        <f t="shared" si="80"/>
        <v>332301.3905363396</v>
      </c>
      <c r="K49" s="289">
        <f t="shared" si="80"/>
        <v>344462.72318187804</v>
      </c>
      <c r="L49" s="289">
        <f t="shared" si="80"/>
        <v>356651.74222196266</v>
      </c>
      <c r="M49" s="302">
        <f t="shared" si="80"/>
        <v>369003.41417469218</v>
      </c>
      <c r="W49" s="77"/>
      <c r="X49" s="77"/>
      <c r="Y49" s="77"/>
      <c r="Z49" s="77"/>
      <c r="AA49" s="77"/>
      <c r="AD49" s="1"/>
      <c r="AE49" s="1"/>
      <c r="AF49" s="1"/>
      <c r="AG49" s="1"/>
      <c r="AH49" s="1"/>
      <c r="AI49" s="1"/>
      <c r="AJ49" s="447" t="s">
        <v>40</v>
      </c>
      <c r="AK49" s="117"/>
      <c r="AL49" s="449">
        <f t="shared" ref="AL49" si="81">VLOOKUP(AL44,$AC$5:$AG$17,5)</f>
        <v>2E-3</v>
      </c>
      <c r="AM49" s="449">
        <f t="shared" ref="AM49:AU49" si="82">VLOOKUP(AM44,$AC$5:$AG$17,5)</f>
        <v>3.0000000000000001E-3</v>
      </c>
      <c r="AN49" s="449">
        <f t="shared" si="82"/>
        <v>3.0000000000000001E-3</v>
      </c>
      <c r="AO49" s="449">
        <f t="shared" si="82"/>
        <v>3.0000000000000001E-3</v>
      </c>
      <c r="AP49" s="449">
        <f t="shared" si="82"/>
        <v>3.0000000000000001E-3</v>
      </c>
      <c r="AQ49" s="449">
        <f t="shared" si="82"/>
        <v>3.0000000000000001E-3</v>
      </c>
      <c r="AR49" s="449">
        <f t="shared" si="82"/>
        <v>3.0000000000000001E-3</v>
      </c>
      <c r="AS49" s="449">
        <f t="shared" si="82"/>
        <v>3.0000000000000001E-3</v>
      </c>
      <c r="AT49" s="449">
        <f t="shared" si="82"/>
        <v>3.0000000000000001E-3</v>
      </c>
      <c r="AU49" s="449">
        <f t="shared" si="82"/>
        <v>3.0000000000000001E-3</v>
      </c>
    </row>
    <row r="50" spans="2:47" x14ac:dyDescent="0.2">
      <c r="B50" s="308" t="s">
        <v>90</v>
      </c>
      <c r="C50" s="309">
        <f>K40</f>
        <v>11136.894676966924</v>
      </c>
      <c r="D50" s="309">
        <f t="shared" ref="D50:M50" si="83">L41</f>
        <v>11180.054424122238</v>
      </c>
      <c r="E50" s="309">
        <f t="shared" si="83"/>
        <v>11248.505891772516</v>
      </c>
      <c r="F50" s="309">
        <f t="shared" si="83"/>
        <v>11330.026739292181</v>
      </c>
      <c r="G50" s="309">
        <f t="shared" si="83"/>
        <v>11423.828550321348</v>
      </c>
      <c r="H50" s="309">
        <f t="shared" si="83"/>
        <v>11529.122299045071</v>
      </c>
      <c r="I50" s="309">
        <f t="shared" si="83"/>
        <v>11645.678222207722</v>
      </c>
      <c r="J50" s="309">
        <f t="shared" si="83"/>
        <v>11774.985762608412</v>
      </c>
      <c r="K50" s="309">
        <f t="shared" si="83"/>
        <v>11916.640578220673</v>
      </c>
      <c r="L50" s="309">
        <f t="shared" si="83"/>
        <v>12070.782000861085</v>
      </c>
      <c r="M50" s="310">
        <f t="shared" si="83"/>
        <v>12238.64873891386</v>
      </c>
      <c r="AH50" s="1"/>
      <c r="AI50" s="1"/>
      <c r="AJ50" s="41" t="s">
        <v>43</v>
      </c>
      <c r="AK50" s="60"/>
      <c r="AL50" s="61">
        <f t="shared" ref="AL50:AU50" si="84">(1-AL49+AL49*$C$68)*(1+AL47)-1</f>
        <v>5.3455454000000069E-2</v>
      </c>
      <c r="AM50" s="61">
        <f t="shared" si="84"/>
        <v>5.5328755999999757E-2</v>
      </c>
      <c r="AN50" s="61">
        <f t="shared" si="84"/>
        <v>5.5328755999999757E-2</v>
      </c>
      <c r="AO50" s="61">
        <f t="shared" si="84"/>
        <v>5.5328755999999757E-2</v>
      </c>
      <c r="AP50" s="61">
        <f t="shared" si="84"/>
        <v>5.5328755999999757E-2</v>
      </c>
      <c r="AQ50" s="61">
        <f t="shared" si="84"/>
        <v>5.5328755999999757E-2</v>
      </c>
      <c r="AR50" s="61">
        <f t="shared" si="84"/>
        <v>5.5328755999999757E-2</v>
      </c>
      <c r="AS50" s="61">
        <f t="shared" si="84"/>
        <v>5.5328755999999757E-2</v>
      </c>
      <c r="AT50" s="61">
        <f t="shared" si="84"/>
        <v>5.5328755999999757E-2</v>
      </c>
      <c r="AU50" s="61">
        <f t="shared" si="84"/>
        <v>5.5328755999999757E-2</v>
      </c>
    </row>
    <row r="51" spans="2:47" x14ac:dyDescent="0.2">
      <c r="B51" s="311" t="s">
        <v>91</v>
      </c>
      <c r="C51" s="350">
        <f t="shared" ref="C51:M51" si="85">K45</f>
        <v>43855.371509624929</v>
      </c>
      <c r="D51" s="350">
        <f t="shared" si="85"/>
        <v>35030.579897517091</v>
      </c>
      <c r="E51" s="350">
        <f t="shared" si="85"/>
        <v>27922.654093531481</v>
      </c>
      <c r="F51" s="350">
        <f t="shared" si="85"/>
        <v>17874.354704857902</v>
      </c>
      <c r="G51" s="350">
        <f t="shared" si="85"/>
        <v>13901.387735567192</v>
      </c>
      <c r="H51" s="350">
        <f t="shared" si="85"/>
        <v>11110.279708182796</v>
      </c>
      <c r="I51" s="350">
        <f t="shared" si="85"/>
        <v>7685.2424452757068</v>
      </c>
      <c r="J51" s="350">
        <f t="shared" si="85"/>
        <v>7974.829690828602</v>
      </c>
      <c r="K51" s="350">
        <f t="shared" si="85"/>
        <v>8266.1927872640372</v>
      </c>
      <c r="L51" s="350">
        <f t="shared" si="85"/>
        <v>8558.0308567962184</v>
      </c>
      <c r="M51" s="351">
        <f t="shared" si="85"/>
        <v>8853.6237281466565</v>
      </c>
      <c r="AH51" s="1"/>
      <c r="AI51" s="1"/>
    </row>
    <row r="52" spans="2:47" x14ac:dyDescent="0.2">
      <c r="B52" s="352" t="s">
        <v>92</v>
      </c>
      <c r="C52" s="353">
        <f t="shared" ref="C52:H52" si="86">C49+C50-C51</f>
        <v>215201.52395375734</v>
      </c>
      <c r="D52" s="353">
        <f t="shared" si="86"/>
        <v>233811.45577754534</v>
      </c>
      <c r="E52" s="353">
        <f t="shared" si="86"/>
        <v>253652.67351493688</v>
      </c>
      <c r="F52" s="353">
        <f t="shared" si="86"/>
        <v>276404.9249412918</v>
      </c>
      <c r="G52" s="353">
        <f t="shared" si="86"/>
        <v>293070.28985242831</v>
      </c>
      <c r="H52" s="353">
        <f t="shared" si="86"/>
        <v>308405.98590671638</v>
      </c>
      <c r="I52" s="353">
        <f t="shared" ref="I52:M52" si="87">I49+I50-I51</f>
        <v>324181.25933673291</v>
      </c>
      <c r="J52" s="353">
        <f t="shared" si="87"/>
        <v>336101.54660811939</v>
      </c>
      <c r="K52" s="353">
        <f t="shared" si="87"/>
        <v>348113.17097283469</v>
      </c>
      <c r="L52" s="353">
        <f t="shared" si="87"/>
        <v>360164.49336602754</v>
      </c>
      <c r="M52" s="354">
        <f t="shared" si="87"/>
        <v>372388.4391854594</v>
      </c>
    </row>
    <row r="53" spans="2:47" x14ac:dyDescent="0.2">
      <c r="B53" s="186"/>
      <c r="C53" s="1"/>
      <c r="D53" s="199"/>
      <c r="E53" s="199"/>
      <c r="F53" s="199"/>
      <c r="G53" s="215"/>
      <c r="H53" s="215"/>
      <c r="I53" s="77"/>
      <c r="M53" s="9"/>
      <c r="AJ53" s="439" t="s">
        <v>93</v>
      </c>
      <c r="AK53" s="440" t="s">
        <v>9</v>
      </c>
      <c r="AL53" s="440" t="s">
        <v>10</v>
      </c>
      <c r="AM53" s="440" t="s">
        <v>11</v>
      </c>
      <c r="AN53" s="440" t="s">
        <v>12</v>
      </c>
      <c r="AO53" s="440" t="s">
        <v>13</v>
      </c>
      <c r="AP53" s="440" t="s">
        <v>14</v>
      </c>
      <c r="AQ53" s="440" t="s">
        <v>15</v>
      </c>
      <c r="AR53" s="440" t="s">
        <v>16</v>
      </c>
      <c r="AS53" s="440" t="s">
        <v>17</v>
      </c>
      <c r="AT53" s="440" t="s">
        <v>18</v>
      </c>
      <c r="AU53" s="440" t="s">
        <v>19</v>
      </c>
    </row>
    <row r="54" spans="2:47" x14ac:dyDescent="0.2">
      <c r="B54" s="303" t="s">
        <v>94</v>
      </c>
      <c r="C54" s="234">
        <f t="shared" ref="C54:M54" si="88">+C55/C52</f>
        <v>0.19973560061410736</v>
      </c>
      <c r="D54" s="234">
        <f t="shared" si="88"/>
        <v>0.19976707218259102</v>
      </c>
      <c r="E54" s="234">
        <f t="shared" si="88"/>
        <v>0.19987817906502636</v>
      </c>
      <c r="F54" s="234">
        <f t="shared" si="88"/>
        <v>0.20007532874619913</v>
      </c>
      <c r="G54" s="234">
        <f t="shared" si="88"/>
        <v>0.20028246317607382</v>
      </c>
      <c r="H54" s="234">
        <f t="shared" si="88"/>
        <v>0.19855135100527058</v>
      </c>
      <c r="I54" s="234">
        <f t="shared" si="88"/>
        <v>0.19794053002678505</v>
      </c>
      <c r="J54" s="234">
        <f t="shared" si="88"/>
        <v>0.1974786344651274</v>
      </c>
      <c r="K54" s="234">
        <f t="shared" si="88"/>
        <v>0.19697917135943932</v>
      </c>
      <c r="L54" s="234">
        <f t="shared" si="88"/>
        <v>0.20163281606626457</v>
      </c>
      <c r="M54" s="304">
        <f t="shared" si="88"/>
        <v>0.2023428210358032</v>
      </c>
      <c r="AJ54" s="41" t="s">
        <v>23</v>
      </c>
      <c r="AK54" s="42"/>
      <c r="AL54" s="43">
        <f t="shared" ref="AL54:AU54" si="89">MAX(MIN($O$13/AK58,100000),-100000)</f>
        <v>4.1090049595312044</v>
      </c>
      <c r="AM54" s="43">
        <f t="shared" si="89"/>
        <v>2.9237150673587413</v>
      </c>
      <c r="AN54" s="43">
        <f t="shared" si="89"/>
        <v>2.5454566492073059</v>
      </c>
      <c r="AO54" s="43">
        <f t="shared" si="89"/>
        <v>2.5454566492073059</v>
      </c>
      <c r="AP54" s="43">
        <f t="shared" si="89"/>
        <v>2.5454566492073059</v>
      </c>
      <c r="AQ54" s="43">
        <f t="shared" si="89"/>
        <v>2.5454566492073059</v>
      </c>
      <c r="AR54" s="43">
        <f t="shared" si="89"/>
        <v>2.5454566492073059</v>
      </c>
      <c r="AS54" s="43">
        <f t="shared" si="89"/>
        <v>2.5454566492073059</v>
      </c>
      <c r="AT54" s="43">
        <f t="shared" si="89"/>
        <v>2.5454566492073059</v>
      </c>
      <c r="AU54" s="43">
        <f t="shared" si="89"/>
        <v>2.5454566492073059</v>
      </c>
    </row>
    <row r="55" spans="2:47" x14ac:dyDescent="0.2">
      <c r="B55" s="305" t="s">
        <v>95</v>
      </c>
      <c r="C55" s="306">
        <v>42983.405639974932</v>
      </c>
      <c r="D55" s="306">
        <v>46707.829963429591</v>
      </c>
      <c r="E55" s="306">
        <v>50699.634497141225</v>
      </c>
      <c r="F55" s="306">
        <v>55301.806224697451</v>
      </c>
      <c r="G55" s="306">
        <v>58696.839535370251</v>
      </c>
      <c r="H55" s="306">
        <v>61234.425159890976</v>
      </c>
      <c r="I55" s="306">
        <v>64168.610297863575</v>
      </c>
      <c r="J55" s="306">
        <v>66372.874465788787</v>
      </c>
      <c r="K55" s="306">
        <v>68571.043957535803</v>
      </c>
      <c r="L55" s="306">
        <v>72620.981044471599</v>
      </c>
      <c r="M55" s="307">
        <v>75350.127305905495</v>
      </c>
      <c r="AJ55" s="447" t="s">
        <v>27</v>
      </c>
      <c r="AK55" s="448"/>
      <c r="AL55" s="117" t="str">
        <f t="shared" ref="AL55" si="90">VLOOKUP(AL54,$AC$5:$AG$17,3)</f>
        <v>A-</v>
      </c>
      <c r="AM55" s="117" t="str">
        <f t="shared" ref="AM55:AU55" si="91">VLOOKUP(AM54,$AC$5:$AG$17,3)</f>
        <v>BBB</v>
      </c>
      <c r="AN55" s="117" t="str">
        <f t="shared" si="91"/>
        <v>BBB</v>
      </c>
      <c r="AO55" s="117" t="str">
        <f t="shared" si="91"/>
        <v>BBB</v>
      </c>
      <c r="AP55" s="117" t="str">
        <f t="shared" si="91"/>
        <v>BBB</v>
      </c>
      <c r="AQ55" s="117" t="str">
        <f t="shared" si="91"/>
        <v>BBB</v>
      </c>
      <c r="AR55" s="117" t="str">
        <f t="shared" si="91"/>
        <v>BBB</v>
      </c>
      <c r="AS55" s="117" t="str">
        <f t="shared" si="91"/>
        <v>BBB</v>
      </c>
      <c r="AT55" s="117" t="str">
        <f t="shared" si="91"/>
        <v>BBB</v>
      </c>
      <c r="AU55" s="117" t="str">
        <f t="shared" si="91"/>
        <v>BBB</v>
      </c>
    </row>
    <row r="56" spans="2:47" ht="19" x14ac:dyDescent="0.25">
      <c r="B56" s="5"/>
      <c r="D56" s="77"/>
      <c r="E56" s="77"/>
      <c r="F56" s="77"/>
      <c r="G56" s="77"/>
      <c r="P56" s="77"/>
      <c r="AJ56" s="41" t="s">
        <v>30</v>
      </c>
      <c r="AK56" s="42"/>
      <c r="AL56" s="54">
        <f t="shared" ref="AL56" si="92">VLOOKUP(AL54,$AC$4:$AG$17,4)</f>
        <v>1.6500000000000001E-2</v>
      </c>
      <c r="AM56" s="54">
        <f t="shared" ref="AM56:AU56" si="93">VLOOKUP(AM54,$AC$4:$AG$17,4)</f>
        <v>2.5000000000000001E-2</v>
      </c>
      <c r="AN56" s="54">
        <f t="shared" si="93"/>
        <v>2.5000000000000001E-2</v>
      </c>
      <c r="AO56" s="54">
        <f t="shared" si="93"/>
        <v>2.5000000000000001E-2</v>
      </c>
      <c r="AP56" s="54">
        <f t="shared" si="93"/>
        <v>2.5000000000000001E-2</v>
      </c>
      <c r="AQ56" s="54">
        <f t="shared" si="93"/>
        <v>2.5000000000000001E-2</v>
      </c>
      <c r="AR56" s="54">
        <f t="shared" si="93"/>
        <v>2.5000000000000001E-2</v>
      </c>
      <c r="AS56" s="54">
        <f t="shared" si="93"/>
        <v>2.5000000000000001E-2</v>
      </c>
      <c r="AT56" s="54">
        <f t="shared" si="93"/>
        <v>2.5000000000000001E-2</v>
      </c>
      <c r="AU56" s="54">
        <f t="shared" si="93"/>
        <v>2.5000000000000001E-2</v>
      </c>
    </row>
    <row r="57" spans="2:47" x14ac:dyDescent="0.2">
      <c r="B57" s="288" t="s">
        <v>96</v>
      </c>
      <c r="C57" s="2">
        <f t="shared" ref="C57:M57" si="94">+(C54-0.2)^2</f>
        <v>6.9907035260410274E-8</v>
      </c>
      <c r="D57" s="2">
        <f t="shared" si="94"/>
        <v>5.4255368122918341E-8</v>
      </c>
      <c r="E57" s="2">
        <f t="shared" si="94"/>
        <v>1.4840340197853961E-8</v>
      </c>
      <c r="F57" s="2">
        <f t="shared" si="94"/>
        <v>5.6744200039308168E-9</v>
      </c>
      <c r="G57" s="2">
        <f t="shared" si="94"/>
        <v>7.9785445837701366E-8</v>
      </c>
      <c r="H57" s="2">
        <f t="shared" si="94"/>
        <v>2.0985839099306013E-6</v>
      </c>
      <c r="I57" s="2">
        <f t="shared" si="94"/>
        <v>4.2414165705740337E-6</v>
      </c>
      <c r="J57" s="2">
        <f t="shared" si="94"/>
        <v>6.3572841604434737E-6</v>
      </c>
      <c r="K57" s="2">
        <f t="shared" si="94"/>
        <v>9.1254056756317522E-6</v>
      </c>
      <c r="L57" s="2">
        <f t="shared" si="94"/>
        <v>2.6660883062516674E-6</v>
      </c>
      <c r="M57" s="2">
        <f t="shared" si="94"/>
        <v>5.4888104058019261E-6</v>
      </c>
      <c r="N57" s="75">
        <f>+SUM(C57:M57)</f>
        <v>3.0202051638056271E-5</v>
      </c>
      <c r="P57" s="77"/>
      <c r="AJ57" s="447" t="s">
        <v>33</v>
      </c>
      <c r="AK57" s="448"/>
      <c r="AL57" s="449">
        <f t="shared" ref="AL57:AU57" si="95">AL56+$C$64</f>
        <v>5.7200000000000001E-2</v>
      </c>
      <c r="AM57" s="449">
        <f t="shared" si="95"/>
        <v>6.5700000000000008E-2</v>
      </c>
      <c r="AN57" s="449">
        <f t="shared" si="95"/>
        <v>6.5700000000000008E-2</v>
      </c>
      <c r="AO57" s="449">
        <f t="shared" si="95"/>
        <v>6.5700000000000008E-2</v>
      </c>
      <c r="AP57" s="449">
        <f t="shared" si="95"/>
        <v>6.5700000000000008E-2</v>
      </c>
      <c r="AQ57" s="449">
        <f t="shared" si="95"/>
        <v>6.5700000000000008E-2</v>
      </c>
      <c r="AR57" s="449">
        <f t="shared" si="95"/>
        <v>6.5700000000000008E-2</v>
      </c>
      <c r="AS57" s="449">
        <f t="shared" si="95"/>
        <v>6.5700000000000008E-2</v>
      </c>
      <c r="AT57" s="449">
        <f t="shared" si="95"/>
        <v>6.5700000000000008E-2</v>
      </c>
      <c r="AU57" s="449">
        <f t="shared" si="95"/>
        <v>6.5700000000000008E-2</v>
      </c>
    </row>
    <row r="58" spans="2:47" ht="19" x14ac:dyDescent="0.25">
      <c r="B58" s="5"/>
      <c r="P58" s="77"/>
      <c r="AJ58" s="41" t="s">
        <v>36</v>
      </c>
      <c r="AK58" s="58">
        <f>$C$64*$H$55</f>
        <v>2492.2411040075626</v>
      </c>
      <c r="AL58" s="58">
        <f t="shared" ref="AL58:AU58" si="96">$H$55*AL57</f>
        <v>3502.609119145764</v>
      </c>
      <c r="AM58" s="58">
        <f t="shared" si="96"/>
        <v>4023.1017330048376</v>
      </c>
      <c r="AN58" s="58">
        <f t="shared" si="96"/>
        <v>4023.1017330048376</v>
      </c>
      <c r="AO58" s="58">
        <f t="shared" si="96"/>
        <v>4023.1017330048376</v>
      </c>
      <c r="AP58" s="58">
        <f t="shared" si="96"/>
        <v>4023.1017330048376</v>
      </c>
      <c r="AQ58" s="58">
        <f t="shared" si="96"/>
        <v>4023.1017330048376</v>
      </c>
      <c r="AR58" s="58">
        <f t="shared" si="96"/>
        <v>4023.1017330048376</v>
      </c>
      <c r="AS58" s="58">
        <f t="shared" si="96"/>
        <v>4023.1017330048376</v>
      </c>
      <c r="AT58" s="58">
        <f t="shared" si="96"/>
        <v>4023.1017330048376</v>
      </c>
      <c r="AU58" s="58">
        <f t="shared" si="96"/>
        <v>4023.1017330048376</v>
      </c>
    </row>
    <row r="59" spans="2:47" ht="19" x14ac:dyDescent="0.25">
      <c r="B59" s="5"/>
      <c r="P59" s="77"/>
      <c r="AJ59" s="447" t="s">
        <v>40</v>
      </c>
      <c r="AK59" s="117"/>
      <c r="AL59" s="449">
        <f t="shared" ref="AL59" si="97">VLOOKUP(AL54,$AC$5:$AG$17,5)</f>
        <v>3.0000000000000001E-3</v>
      </c>
      <c r="AM59" s="449">
        <f t="shared" ref="AM59:AU59" si="98">VLOOKUP(AM54,$AC$5:$AG$17,5)</f>
        <v>4.0000000000000001E-3</v>
      </c>
      <c r="AN59" s="449">
        <f t="shared" si="98"/>
        <v>4.0000000000000001E-3</v>
      </c>
      <c r="AO59" s="449">
        <f t="shared" si="98"/>
        <v>4.0000000000000001E-3</v>
      </c>
      <c r="AP59" s="449">
        <f t="shared" si="98"/>
        <v>4.0000000000000001E-3</v>
      </c>
      <c r="AQ59" s="449">
        <f t="shared" si="98"/>
        <v>4.0000000000000001E-3</v>
      </c>
      <c r="AR59" s="449">
        <f t="shared" si="98"/>
        <v>4.0000000000000001E-3</v>
      </c>
      <c r="AS59" s="449">
        <f t="shared" si="98"/>
        <v>4.0000000000000001E-3</v>
      </c>
      <c r="AT59" s="449">
        <f t="shared" si="98"/>
        <v>4.0000000000000001E-3</v>
      </c>
      <c r="AU59" s="449">
        <f t="shared" si="98"/>
        <v>4.0000000000000001E-3</v>
      </c>
    </row>
    <row r="60" spans="2:47" x14ac:dyDescent="0.2">
      <c r="B60" s="366" t="s">
        <v>97</v>
      </c>
      <c r="P60" s="77"/>
      <c r="AJ60" s="41" t="s">
        <v>43</v>
      </c>
      <c r="AK60" s="60"/>
      <c r="AL60" s="61">
        <f t="shared" ref="AL60:AU60" si="99">(1-AL59+AL59*$C$68)*(1+AL57)-1</f>
        <v>5.5328755999999757E-2</v>
      </c>
      <c r="AM60" s="61">
        <f t="shared" si="99"/>
        <v>6.3184947999999963E-2</v>
      </c>
      <c r="AN60" s="61">
        <f t="shared" si="99"/>
        <v>6.3184947999999963E-2</v>
      </c>
      <c r="AO60" s="61">
        <f t="shared" si="99"/>
        <v>6.3184947999999963E-2</v>
      </c>
      <c r="AP60" s="61">
        <f t="shared" si="99"/>
        <v>6.3184947999999963E-2</v>
      </c>
      <c r="AQ60" s="61">
        <f t="shared" si="99"/>
        <v>6.3184947999999963E-2</v>
      </c>
      <c r="AR60" s="61">
        <f t="shared" si="99"/>
        <v>6.3184947999999963E-2</v>
      </c>
      <c r="AS60" s="61">
        <f t="shared" si="99"/>
        <v>6.3184947999999963E-2</v>
      </c>
      <c r="AT60" s="61">
        <f t="shared" si="99"/>
        <v>6.3184947999999963E-2</v>
      </c>
      <c r="AU60" s="61">
        <f t="shared" si="99"/>
        <v>6.3184947999999963E-2</v>
      </c>
    </row>
    <row r="61" spans="2:47" x14ac:dyDescent="0.2">
      <c r="B61" s="355"/>
      <c r="C61" s="7"/>
      <c r="E61" s="7"/>
      <c r="P61" s="77"/>
    </row>
    <row r="62" spans="2:47" x14ac:dyDescent="0.2">
      <c r="B62" s="356" t="s">
        <v>98</v>
      </c>
      <c r="C62" s="359">
        <f>-U19</f>
        <v>0.16484584428927862</v>
      </c>
      <c r="D62" t="s">
        <v>99</v>
      </c>
    </row>
    <row r="63" spans="2:47" x14ac:dyDescent="0.2">
      <c r="B63" s="356" t="s">
        <v>100</v>
      </c>
      <c r="C63" s="75">
        <f>+'Unlevered Cost of Capital'!D27</f>
        <v>9.2574006439995429E-2</v>
      </c>
      <c r="D63" t="s">
        <v>101</v>
      </c>
      <c r="E63" s="198"/>
      <c r="F63" s="198"/>
      <c r="G63" s="198"/>
      <c r="AJ63" s="439" t="s">
        <v>102</v>
      </c>
      <c r="AK63" s="440" t="s">
        <v>9</v>
      </c>
      <c r="AL63" s="440" t="s">
        <v>10</v>
      </c>
      <c r="AM63" s="440" t="s">
        <v>11</v>
      </c>
      <c r="AN63" s="440" t="s">
        <v>12</v>
      </c>
      <c r="AO63" s="440" t="s">
        <v>13</v>
      </c>
      <c r="AP63" s="440" t="s">
        <v>14</v>
      </c>
      <c r="AQ63" s="440" t="s">
        <v>15</v>
      </c>
      <c r="AR63" s="440" t="s">
        <v>16</v>
      </c>
      <c r="AS63" s="440" t="s">
        <v>17</v>
      </c>
      <c r="AT63" s="440" t="s">
        <v>18</v>
      </c>
      <c r="AU63" s="440" t="s">
        <v>19</v>
      </c>
    </row>
    <row r="64" spans="2:47" x14ac:dyDescent="0.2">
      <c r="B64" s="356" t="s">
        <v>103</v>
      </c>
      <c r="C64" s="76">
        <f>+'Unlevered Cost of Capital'!D24</f>
        <v>4.07E-2</v>
      </c>
      <c r="E64" s="198"/>
      <c r="F64" s="198"/>
      <c r="G64" s="198"/>
      <c r="AJ64" s="41" t="s">
        <v>23</v>
      </c>
      <c r="AK64" s="42"/>
      <c r="AL64" s="43">
        <f t="shared" ref="AL64:AU64" si="100">MAX(MIN($P$13/AK68,100000),-100000)</f>
        <v>4.6396570320238686</v>
      </c>
      <c r="AM64" s="43">
        <f t="shared" si="100"/>
        <v>3.4521762560031344</v>
      </c>
      <c r="AN64" s="43">
        <f t="shared" si="100"/>
        <v>3.3012944266323676</v>
      </c>
      <c r="AO64" s="43">
        <f t="shared" si="100"/>
        <v>3.3012944266323676</v>
      </c>
      <c r="AP64" s="43">
        <f t="shared" si="100"/>
        <v>3.3012944266323676</v>
      </c>
      <c r="AQ64" s="43">
        <f t="shared" si="100"/>
        <v>3.3012944266323676</v>
      </c>
      <c r="AR64" s="43">
        <f t="shared" si="100"/>
        <v>3.3012944266323676</v>
      </c>
      <c r="AS64" s="43">
        <f t="shared" si="100"/>
        <v>3.3012944266323676</v>
      </c>
      <c r="AT64" s="43">
        <f t="shared" si="100"/>
        <v>3.3012944266323676</v>
      </c>
      <c r="AU64" s="43">
        <f t="shared" si="100"/>
        <v>3.3012944266323676</v>
      </c>
    </row>
    <row r="65" spans="2:47" x14ac:dyDescent="0.2">
      <c r="B65" s="356" t="s">
        <v>104</v>
      </c>
      <c r="C65" s="76">
        <f>+'Unlevered Cost of Capital'!D25</f>
        <v>4.2479687500000009E-2</v>
      </c>
      <c r="E65" s="198"/>
      <c r="F65" s="198"/>
      <c r="G65" s="198"/>
      <c r="AJ65" s="447" t="s">
        <v>27</v>
      </c>
      <c r="AK65" s="448"/>
      <c r="AL65" s="117" t="str">
        <f t="shared" ref="AL65:AU65" si="101">VLOOKUP(AL64,$AC$5:$AG$17,3)</f>
        <v>A</v>
      </c>
      <c r="AM65" s="117" t="str">
        <f t="shared" si="101"/>
        <v>A-</v>
      </c>
      <c r="AN65" s="117" t="str">
        <f t="shared" si="101"/>
        <v>A-</v>
      </c>
      <c r="AO65" s="117" t="str">
        <f t="shared" si="101"/>
        <v>A-</v>
      </c>
      <c r="AP65" s="117" t="str">
        <f t="shared" si="101"/>
        <v>A-</v>
      </c>
      <c r="AQ65" s="117" t="str">
        <f t="shared" si="101"/>
        <v>A-</v>
      </c>
      <c r="AR65" s="117" t="str">
        <f t="shared" si="101"/>
        <v>A-</v>
      </c>
      <c r="AS65" s="117" t="str">
        <f t="shared" si="101"/>
        <v>A-</v>
      </c>
      <c r="AT65" s="117" t="str">
        <f t="shared" si="101"/>
        <v>A-</v>
      </c>
      <c r="AU65" s="117" t="str">
        <f t="shared" si="101"/>
        <v>A-</v>
      </c>
    </row>
    <row r="66" spans="2:47" x14ac:dyDescent="0.2">
      <c r="B66" s="357" t="s">
        <v>105</v>
      </c>
      <c r="C66" s="1"/>
      <c r="E66" s="198"/>
      <c r="F66" s="198"/>
      <c r="G66" s="198"/>
      <c r="AJ66" s="41" t="s">
        <v>30</v>
      </c>
      <c r="AK66" s="42"/>
      <c r="AL66" s="54">
        <f t="shared" ref="AL66:AU66" si="102">VLOOKUP(AL64,$AC$4:$AG$17,4)</f>
        <v>1.4E-2</v>
      </c>
      <c r="AM66" s="54">
        <f t="shared" si="102"/>
        <v>1.6500000000000001E-2</v>
      </c>
      <c r="AN66" s="54">
        <f t="shared" si="102"/>
        <v>1.6500000000000001E-2</v>
      </c>
      <c r="AO66" s="54">
        <f t="shared" si="102"/>
        <v>1.6500000000000001E-2</v>
      </c>
      <c r="AP66" s="54">
        <f t="shared" si="102"/>
        <v>1.6500000000000001E-2</v>
      </c>
      <c r="AQ66" s="54">
        <f t="shared" si="102"/>
        <v>1.6500000000000001E-2</v>
      </c>
      <c r="AR66" s="54">
        <f t="shared" si="102"/>
        <v>1.6500000000000001E-2</v>
      </c>
      <c r="AS66" s="54">
        <f t="shared" si="102"/>
        <v>1.6500000000000001E-2</v>
      </c>
      <c r="AT66" s="54">
        <f t="shared" si="102"/>
        <v>1.6500000000000001E-2</v>
      </c>
      <c r="AU66" s="54">
        <f t="shared" si="102"/>
        <v>1.6500000000000001E-2</v>
      </c>
    </row>
    <row r="67" spans="2:47" x14ac:dyDescent="0.2">
      <c r="B67" s="356" t="s">
        <v>106</v>
      </c>
      <c r="C67" s="76">
        <v>0.47399999999999998</v>
      </c>
      <c r="D67" s="220" t="s">
        <v>107</v>
      </c>
      <c r="E67" s="198"/>
      <c r="F67" s="198"/>
      <c r="G67" s="198"/>
      <c r="AJ67" s="447" t="s">
        <v>33</v>
      </c>
      <c r="AK67" s="448"/>
      <c r="AL67" s="449">
        <f t="shared" ref="AL67:AU67" si="103">AL66+$C$64</f>
        <v>5.4699999999999999E-2</v>
      </c>
      <c r="AM67" s="449">
        <f t="shared" si="103"/>
        <v>5.7200000000000001E-2</v>
      </c>
      <c r="AN67" s="449">
        <f t="shared" si="103"/>
        <v>5.7200000000000001E-2</v>
      </c>
      <c r="AO67" s="449">
        <f t="shared" si="103"/>
        <v>5.7200000000000001E-2</v>
      </c>
      <c r="AP67" s="449">
        <f t="shared" si="103"/>
        <v>5.7200000000000001E-2</v>
      </c>
      <c r="AQ67" s="449">
        <f t="shared" si="103"/>
        <v>5.7200000000000001E-2</v>
      </c>
      <c r="AR67" s="449">
        <f t="shared" si="103"/>
        <v>5.7200000000000001E-2</v>
      </c>
      <c r="AS67" s="449">
        <f t="shared" si="103"/>
        <v>5.7200000000000001E-2</v>
      </c>
      <c r="AT67" s="449">
        <f t="shared" si="103"/>
        <v>5.7200000000000001E-2</v>
      </c>
      <c r="AU67" s="449">
        <f t="shared" si="103"/>
        <v>5.7200000000000001E-2</v>
      </c>
    </row>
    <row r="68" spans="2:47" x14ac:dyDescent="0.2">
      <c r="B68" s="356" t="s">
        <v>108</v>
      </c>
      <c r="C68" s="76">
        <v>0.41</v>
      </c>
      <c r="D68" t="s">
        <v>109</v>
      </c>
      <c r="E68" s="198"/>
      <c r="F68" s="198"/>
      <c r="G68" s="198"/>
      <c r="AJ68" s="41" t="s">
        <v>36</v>
      </c>
      <c r="AK68" s="58">
        <f>$C$64*$I$55</f>
        <v>2611.6624391230475</v>
      </c>
      <c r="AL68" s="58">
        <f t="shared" ref="AL68:AU68" si="104">$I$55*AL67</f>
        <v>3510.0229832931373</v>
      </c>
      <c r="AM68" s="58">
        <f t="shared" si="104"/>
        <v>3670.4445090377967</v>
      </c>
      <c r="AN68" s="58">
        <f t="shared" si="104"/>
        <v>3670.4445090377967</v>
      </c>
      <c r="AO68" s="58">
        <f t="shared" si="104"/>
        <v>3670.4445090377967</v>
      </c>
      <c r="AP68" s="58">
        <f t="shared" si="104"/>
        <v>3670.4445090377967</v>
      </c>
      <c r="AQ68" s="58">
        <f t="shared" si="104"/>
        <v>3670.4445090377967</v>
      </c>
      <c r="AR68" s="58">
        <f t="shared" si="104"/>
        <v>3670.4445090377967</v>
      </c>
      <c r="AS68" s="58">
        <f t="shared" si="104"/>
        <v>3670.4445090377967</v>
      </c>
      <c r="AT68" s="58">
        <f t="shared" si="104"/>
        <v>3670.4445090377967</v>
      </c>
      <c r="AU68" s="58">
        <f t="shared" si="104"/>
        <v>3670.4445090377967</v>
      </c>
    </row>
    <row r="69" spans="2:47" x14ac:dyDescent="0.2">
      <c r="B69" s="358" t="s">
        <v>110</v>
      </c>
      <c r="C69" s="75">
        <v>3.429207674752846E-2</v>
      </c>
      <c r="AJ69" s="447" t="s">
        <v>40</v>
      </c>
      <c r="AK69" s="117"/>
      <c r="AL69" s="449">
        <f t="shared" ref="AL69:AU69" si="105">VLOOKUP(AL64,$AC$5:$AG$17,5)</f>
        <v>2E-3</v>
      </c>
      <c r="AM69" s="449">
        <f t="shared" si="105"/>
        <v>3.0000000000000001E-3</v>
      </c>
      <c r="AN69" s="449">
        <f t="shared" si="105"/>
        <v>3.0000000000000001E-3</v>
      </c>
      <c r="AO69" s="449">
        <f t="shared" si="105"/>
        <v>3.0000000000000001E-3</v>
      </c>
      <c r="AP69" s="449">
        <f t="shared" si="105"/>
        <v>3.0000000000000001E-3</v>
      </c>
      <c r="AQ69" s="449">
        <f t="shared" si="105"/>
        <v>3.0000000000000001E-3</v>
      </c>
      <c r="AR69" s="449">
        <f t="shared" si="105"/>
        <v>3.0000000000000001E-3</v>
      </c>
      <c r="AS69" s="449">
        <f t="shared" si="105"/>
        <v>3.0000000000000001E-3</v>
      </c>
      <c r="AT69" s="449">
        <f t="shared" si="105"/>
        <v>3.0000000000000001E-3</v>
      </c>
      <c r="AU69" s="449">
        <f t="shared" si="105"/>
        <v>3.0000000000000001E-3</v>
      </c>
    </row>
    <row r="70" spans="2:47" x14ac:dyDescent="0.2">
      <c r="AJ70" s="41" t="s">
        <v>43</v>
      </c>
      <c r="AK70" s="60"/>
      <c r="AL70" s="61">
        <f t="shared" ref="AL70:AU70" si="106">(1-AL69+AL69*$C$68)*(1+AL67)-1</f>
        <v>5.3455454000000069E-2</v>
      </c>
      <c r="AM70" s="61">
        <f t="shared" si="106"/>
        <v>5.5328755999999757E-2</v>
      </c>
      <c r="AN70" s="61">
        <f t="shared" si="106"/>
        <v>5.5328755999999757E-2</v>
      </c>
      <c r="AO70" s="61">
        <f t="shared" si="106"/>
        <v>5.5328755999999757E-2</v>
      </c>
      <c r="AP70" s="61">
        <f t="shared" si="106"/>
        <v>5.5328755999999757E-2</v>
      </c>
      <c r="AQ70" s="61">
        <f t="shared" si="106"/>
        <v>5.5328755999999757E-2</v>
      </c>
      <c r="AR70" s="61">
        <f t="shared" si="106"/>
        <v>5.5328755999999757E-2</v>
      </c>
      <c r="AS70" s="61">
        <f t="shared" si="106"/>
        <v>5.5328755999999757E-2</v>
      </c>
      <c r="AT70" s="61">
        <f t="shared" si="106"/>
        <v>5.5328755999999757E-2</v>
      </c>
      <c r="AU70" s="61">
        <f t="shared" si="106"/>
        <v>5.5328755999999757E-2</v>
      </c>
    </row>
    <row r="71" spans="2:47" x14ac:dyDescent="0.2">
      <c r="AJ71" s="284"/>
      <c r="AK71" s="284"/>
      <c r="AL71" s="284"/>
      <c r="AM71" s="284"/>
      <c r="AN71" s="284"/>
      <c r="AO71" s="284"/>
      <c r="AP71" s="284"/>
      <c r="AQ71" s="284"/>
      <c r="AR71" s="284"/>
      <c r="AS71" s="284"/>
      <c r="AT71" s="284"/>
      <c r="AU71" s="284"/>
    </row>
    <row r="72" spans="2:47" x14ac:dyDescent="0.2">
      <c r="AJ72" s="284"/>
      <c r="AK72" s="284"/>
      <c r="AL72" s="284"/>
      <c r="AM72" s="284"/>
      <c r="AN72" s="284"/>
      <c r="AO72" s="284"/>
      <c r="AP72" s="284"/>
      <c r="AQ72" s="284"/>
      <c r="AR72" s="284"/>
      <c r="AS72" s="284"/>
      <c r="AT72" s="284"/>
      <c r="AU72" s="284"/>
    </row>
    <row r="73" spans="2:47" x14ac:dyDescent="0.2">
      <c r="AJ73" s="442" t="s">
        <v>111</v>
      </c>
      <c r="AK73" s="443" t="s">
        <v>9</v>
      </c>
      <c r="AL73" s="443" t="s">
        <v>10</v>
      </c>
      <c r="AM73" s="443" t="s">
        <v>11</v>
      </c>
      <c r="AN73" s="443" t="s">
        <v>12</v>
      </c>
      <c r="AO73" s="443" t="s">
        <v>13</v>
      </c>
      <c r="AP73" s="443" t="s">
        <v>14</v>
      </c>
      <c r="AQ73" s="443" t="s">
        <v>15</v>
      </c>
      <c r="AR73" s="443" t="s">
        <v>16</v>
      </c>
      <c r="AS73" s="443" t="s">
        <v>17</v>
      </c>
      <c r="AT73" s="443" t="s">
        <v>18</v>
      </c>
      <c r="AU73" s="443" t="s">
        <v>19</v>
      </c>
    </row>
    <row r="74" spans="2:47" x14ac:dyDescent="0.2">
      <c r="B74" s="256" t="s">
        <v>112</v>
      </c>
      <c r="C74" s="257"/>
      <c r="D74" s="257"/>
      <c r="E74" s="257"/>
      <c r="F74" s="257"/>
      <c r="G74" s="257"/>
      <c r="H74" s="257"/>
      <c r="I74" s="251"/>
      <c r="J74" s="251"/>
      <c r="K74" s="251"/>
      <c r="L74" s="251"/>
      <c r="M74" s="252"/>
      <c r="AJ74" s="446" t="s">
        <v>23</v>
      </c>
      <c r="AK74" s="445"/>
      <c r="AL74" s="444">
        <f t="shared" ref="AL74:AU74" si="107">MAX(MIN($Q$13/AK78,100000),-100000)</f>
        <v>4.8270551160490207</v>
      </c>
      <c r="AM74" s="444">
        <f t="shared" si="107"/>
        <v>3.5916113934770593</v>
      </c>
      <c r="AN74" s="444">
        <f t="shared" si="107"/>
        <v>3.4346353710348803</v>
      </c>
      <c r="AO74" s="444">
        <f t="shared" si="107"/>
        <v>3.4346353710348803</v>
      </c>
      <c r="AP74" s="444">
        <f t="shared" si="107"/>
        <v>3.4346353710348803</v>
      </c>
      <c r="AQ74" s="444">
        <f t="shared" si="107"/>
        <v>3.4346353710348803</v>
      </c>
      <c r="AR74" s="444">
        <f t="shared" si="107"/>
        <v>3.4346353710348803</v>
      </c>
      <c r="AS74" s="444">
        <f t="shared" si="107"/>
        <v>3.4346353710348803</v>
      </c>
      <c r="AT74" s="444">
        <f t="shared" si="107"/>
        <v>3.4346353710348803</v>
      </c>
      <c r="AU74" s="444">
        <f t="shared" si="107"/>
        <v>3.4346353710348803</v>
      </c>
    </row>
    <row r="75" spans="2:47" x14ac:dyDescent="0.2">
      <c r="B75" s="8"/>
      <c r="C75">
        <v>2025</v>
      </c>
      <c r="D75">
        <v>2026</v>
      </c>
      <c r="E75">
        <v>2027</v>
      </c>
      <c r="F75">
        <v>2028</v>
      </c>
      <c r="G75">
        <v>2029</v>
      </c>
      <c r="H75">
        <v>2030</v>
      </c>
      <c r="I75">
        <v>2031</v>
      </c>
      <c r="J75">
        <v>2032</v>
      </c>
      <c r="K75">
        <v>2033</v>
      </c>
      <c r="L75">
        <v>2034</v>
      </c>
      <c r="M75" s="9">
        <v>2035</v>
      </c>
      <c r="AJ75" s="447" t="s">
        <v>27</v>
      </c>
      <c r="AK75" s="448"/>
      <c r="AL75" s="117" t="str">
        <f t="shared" ref="AL75" si="108">VLOOKUP(AL74,$AC$5:$AG$17,3)</f>
        <v>A</v>
      </c>
      <c r="AM75" s="117" t="str">
        <f t="shared" ref="AM75:AU75" si="109">VLOOKUP(AM74,$AC$5:$AG$17,3)</f>
        <v>A-</v>
      </c>
      <c r="AN75" s="117" t="str">
        <f t="shared" si="109"/>
        <v>A-</v>
      </c>
      <c r="AO75" s="117" t="str">
        <f t="shared" si="109"/>
        <v>A-</v>
      </c>
      <c r="AP75" s="117" t="str">
        <f t="shared" si="109"/>
        <v>A-</v>
      </c>
      <c r="AQ75" s="117" t="str">
        <f t="shared" si="109"/>
        <v>A-</v>
      </c>
      <c r="AR75" s="117" t="str">
        <f t="shared" si="109"/>
        <v>A-</v>
      </c>
      <c r="AS75" s="117" t="str">
        <f t="shared" si="109"/>
        <v>A-</v>
      </c>
      <c r="AT75" s="117" t="str">
        <f t="shared" si="109"/>
        <v>A-</v>
      </c>
      <c r="AU75" s="117" t="str">
        <f t="shared" si="109"/>
        <v>A-</v>
      </c>
    </row>
    <row r="76" spans="2:47" x14ac:dyDescent="0.2">
      <c r="B76" s="8" t="s">
        <v>113</v>
      </c>
      <c r="C76" s="77" cm="1">
        <f t="array" ref="C76:M76">C49:M49</f>
        <v>247920.00078641536</v>
      </c>
      <c r="D76">
        <v>257661.98125094018</v>
      </c>
      <c r="E76">
        <v>270326.82171669585</v>
      </c>
      <c r="F76">
        <v>282949.25290685752</v>
      </c>
      <c r="G76">
        <v>295547.84903767414</v>
      </c>
      <c r="H76">
        <v>307987.14331585407</v>
      </c>
      <c r="I76">
        <v>320220.82355980092</v>
      </c>
      <c r="J76">
        <v>332301.3905363396</v>
      </c>
      <c r="K76">
        <v>344462.72318187804</v>
      </c>
      <c r="L76">
        <v>356651.74222196266</v>
      </c>
      <c r="M76" s="9">
        <v>369003.41417469218</v>
      </c>
      <c r="AJ76" s="41" t="s">
        <v>30</v>
      </c>
      <c r="AK76" s="42"/>
      <c r="AL76" s="54">
        <f t="shared" ref="AL76" si="110">VLOOKUP(AL74,$AC$5:$AG$17,4)</f>
        <v>1.4E-2</v>
      </c>
      <c r="AM76" s="54">
        <f t="shared" ref="AM76:AU76" si="111">VLOOKUP(AM74,$AC$5:$AG$17,4)</f>
        <v>1.6500000000000001E-2</v>
      </c>
      <c r="AN76" s="54">
        <f t="shared" si="111"/>
        <v>1.6500000000000001E-2</v>
      </c>
      <c r="AO76" s="54">
        <f t="shared" si="111"/>
        <v>1.6500000000000001E-2</v>
      </c>
      <c r="AP76" s="54">
        <f t="shared" si="111"/>
        <v>1.6500000000000001E-2</v>
      </c>
      <c r="AQ76" s="54">
        <f t="shared" si="111"/>
        <v>1.6500000000000001E-2</v>
      </c>
      <c r="AR76" s="54">
        <f t="shared" si="111"/>
        <v>1.6500000000000001E-2</v>
      </c>
      <c r="AS76" s="54">
        <f t="shared" si="111"/>
        <v>1.6500000000000001E-2</v>
      </c>
      <c r="AT76" s="54">
        <f t="shared" si="111"/>
        <v>1.6500000000000001E-2</v>
      </c>
      <c r="AU76" s="54">
        <f t="shared" si="111"/>
        <v>1.6500000000000001E-2</v>
      </c>
    </row>
    <row r="77" spans="2:47" x14ac:dyDescent="0.2">
      <c r="B77" s="8" t="s">
        <v>114</v>
      </c>
      <c r="C77" s="250" cm="1">
        <f t="array" ref="C77:M77">C52:M52</f>
        <v>215201.52395375734</v>
      </c>
      <c r="D77">
        <v>233811.45577754534</v>
      </c>
      <c r="E77">
        <v>253652.67351493688</v>
      </c>
      <c r="F77">
        <v>276404.9249412918</v>
      </c>
      <c r="G77">
        <v>293070.28985242831</v>
      </c>
      <c r="H77">
        <v>308405.98590671638</v>
      </c>
      <c r="I77">
        <v>324181.25933673291</v>
      </c>
      <c r="J77">
        <v>336101.54660811939</v>
      </c>
      <c r="K77">
        <v>348113.17097283469</v>
      </c>
      <c r="L77">
        <v>360164.49336602754</v>
      </c>
      <c r="M77" s="9">
        <v>372388.4391854594</v>
      </c>
      <c r="AJ77" s="447" t="s">
        <v>33</v>
      </c>
      <c r="AK77" s="448"/>
      <c r="AL77" s="449">
        <f t="shared" ref="AL77:AU77" si="112">AL76+$C$64</f>
        <v>5.4699999999999999E-2</v>
      </c>
      <c r="AM77" s="449">
        <f t="shared" si="112"/>
        <v>5.7200000000000001E-2</v>
      </c>
      <c r="AN77" s="449">
        <f t="shared" si="112"/>
        <v>5.7200000000000001E-2</v>
      </c>
      <c r="AO77" s="449">
        <f t="shared" si="112"/>
        <v>5.7200000000000001E-2</v>
      </c>
      <c r="AP77" s="449">
        <f t="shared" si="112"/>
        <v>5.7200000000000001E-2</v>
      </c>
      <c r="AQ77" s="449">
        <f t="shared" si="112"/>
        <v>5.7200000000000001E-2</v>
      </c>
      <c r="AR77" s="449">
        <f t="shared" si="112"/>
        <v>5.7200000000000001E-2</v>
      </c>
      <c r="AS77" s="449">
        <f t="shared" si="112"/>
        <v>5.7200000000000001E-2</v>
      </c>
      <c r="AT77" s="449">
        <f t="shared" si="112"/>
        <v>5.7200000000000001E-2</v>
      </c>
      <c r="AU77" s="449">
        <f t="shared" si="112"/>
        <v>5.7200000000000001E-2</v>
      </c>
    </row>
    <row r="78" spans="2:47" x14ac:dyDescent="0.2">
      <c r="B78" s="8"/>
      <c r="M78" s="9"/>
      <c r="AJ78" s="41" t="s">
        <v>36</v>
      </c>
      <c r="AK78" s="58">
        <f>+$J$55*$C$64</f>
        <v>2701.3759907576036</v>
      </c>
      <c r="AL78" s="58">
        <f t="shared" ref="AL78:AU78" si="113">$J$55*AL77</f>
        <v>3630.5962332786467</v>
      </c>
      <c r="AM78" s="58">
        <f t="shared" si="113"/>
        <v>3796.5284194431188</v>
      </c>
      <c r="AN78" s="58">
        <f t="shared" si="113"/>
        <v>3796.5284194431188</v>
      </c>
      <c r="AO78" s="58">
        <f t="shared" si="113"/>
        <v>3796.5284194431188</v>
      </c>
      <c r="AP78" s="58">
        <f t="shared" si="113"/>
        <v>3796.5284194431188</v>
      </c>
      <c r="AQ78" s="58">
        <f t="shared" si="113"/>
        <v>3796.5284194431188</v>
      </c>
      <c r="AR78" s="58">
        <f t="shared" si="113"/>
        <v>3796.5284194431188</v>
      </c>
      <c r="AS78" s="58">
        <f t="shared" si="113"/>
        <v>3796.5284194431188</v>
      </c>
      <c r="AT78" s="58">
        <f t="shared" si="113"/>
        <v>3796.5284194431188</v>
      </c>
      <c r="AU78" s="58">
        <f t="shared" si="113"/>
        <v>3796.5284194431188</v>
      </c>
    </row>
    <row r="79" spans="2:47" x14ac:dyDescent="0.2">
      <c r="B79" s="8"/>
      <c r="M79" s="9"/>
      <c r="AJ79" s="447" t="s">
        <v>40</v>
      </c>
      <c r="AK79" s="117"/>
      <c r="AL79" s="449">
        <f t="shared" ref="AL79" si="114">VLOOKUP(AL74,$AC$5:$AG$17,5)</f>
        <v>2E-3</v>
      </c>
      <c r="AM79" s="449">
        <f t="shared" ref="AM79:AU79" si="115">VLOOKUP(AM74,$AC$5:$AG$17,5)</f>
        <v>3.0000000000000001E-3</v>
      </c>
      <c r="AN79" s="449">
        <f t="shared" si="115"/>
        <v>3.0000000000000001E-3</v>
      </c>
      <c r="AO79" s="449">
        <f t="shared" si="115"/>
        <v>3.0000000000000001E-3</v>
      </c>
      <c r="AP79" s="449">
        <f t="shared" si="115"/>
        <v>3.0000000000000001E-3</v>
      </c>
      <c r="AQ79" s="449">
        <f t="shared" si="115"/>
        <v>3.0000000000000001E-3</v>
      </c>
      <c r="AR79" s="449">
        <f t="shared" si="115"/>
        <v>3.0000000000000001E-3</v>
      </c>
      <c r="AS79" s="449">
        <f t="shared" si="115"/>
        <v>3.0000000000000001E-3</v>
      </c>
      <c r="AT79" s="449">
        <f t="shared" si="115"/>
        <v>3.0000000000000001E-3</v>
      </c>
      <c r="AU79" s="449">
        <f t="shared" si="115"/>
        <v>3.0000000000000001E-3</v>
      </c>
    </row>
    <row r="80" spans="2:47" x14ac:dyDescent="0.2">
      <c r="B80" s="8"/>
      <c r="M80" s="9"/>
      <c r="AJ80" s="41" t="s">
        <v>43</v>
      </c>
      <c r="AK80" s="60"/>
      <c r="AL80" s="61">
        <f t="shared" ref="AL80:AU80" si="116">(1-AL79+AL79*$C$68)*(1+AL77)-1</f>
        <v>5.3455454000000069E-2</v>
      </c>
      <c r="AM80" s="61">
        <f t="shared" si="116"/>
        <v>5.5328755999999757E-2</v>
      </c>
      <c r="AN80" s="61">
        <f t="shared" si="116"/>
        <v>5.5328755999999757E-2</v>
      </c>
      <c r="AO80" s="61">
        <f t="shared" si="116"/>
        <v>5.5328755999999757E-2</v>
      </c>
      <c r="AP80" s="61">
        <f t="shared" si="116"/>
        <v>5.5328755999999757E-2</v>
      </c>
      <c r="AQ80" s="61">
        <f t="shared" si="116"/>
        <v>5.5328755999999757E-2</v>
      </c>
      <c r="AR80" s="61">
        <f t="shared" si="116"/>
        <v>5.5328755999999757E-2</v>
      </c>
      <c r="AS80" s="61">
        <f t="shared" si="116"/>
        <v>5.5328755999999757E-2</v>
      </c>
      <c r="AT80" s="61">
        <f t="shared" si="116"/>
        <v>5.5328755999999757E-2</v>
      </c>
      <c r="AU80" s="61">
        <f t="shared" si="116"/>
        <v>5.5328755999999757E-2</v>
      </c>
    </row>
    <row r="81" spans="2:47" x14ac:dyDescent="0.2">
      <c r="B81" s="8"/>
      <c r="M81" s="9"/>
      <c r="AJ81" s="284"/>
      <c r="AK81" s="284"/>
      <c r="AL81" s="284"/>
      <c r="AM81" s="284"/>
      <c r="AN81" s="284"/>
      <c r="AO81" s="284"/>
      <c r="AP81" s="284"/>
      <c r="AQ81" s="284"/>
      <c r="AR81" s="284"/>
      <c r="AS81" s="284"/>
      <c r="AT81" s="284"/>
      <c r="AU81" s="284"/>
    </row>
    <row r="82" spans="2:47" x14ac:dyDescent="0.2">
      <c r="B82" s="8"/>
      <c r="M82" s="9"/>
      <c r="AJ82" s="284"/>
      <c r="AK82" s="284"/>
      <c r="AL82" s="284"/>
      <c r="AM82" s="284"/>
      <c r="AN82" s="284"/>
      <c r="AO82" s="284"/>
      <c r="AP82" s="284"/>
      <c r="AQ82" s="284"/>
      <c r="AR82" s="284"/>
      <c r="AS82" s="284"/>
      <c r="AT82" s="284"/>
      <c r="AU82" s="284"/>
    </row>
    <row r="83" spans="2:47" x14ac:dyDescent="0.2">
      <c r="B83" s="8"/>
      <c r="M83" s="9"/>
      <c r="AJ83" s="439" t="s">
        <v>115</v>
      </c>
      <c r="AK83" s="440" t="s">
        <v>9</v>
      </c>
      <c r="AL83" s="440" t="s">
        <v>10</v>
      </c>
      <c r="AM83" s="440" t="s">
        <v>11</v>
      </c>
      <c r="AN83" s="440" t="s">
        <v>12</v>
      </c>
      <c r="AO83" s="440" t="s">
        <v>13</v>
      </c>
      <c r="AP83" s="440" t="s">
        <v>14</v>
      </c>
      <c r="AQ83" s="440" t="s">
        <v>15</v>
      </c>
      <c r="AR83" s="440" t="s">
        <v>16</v>
      </c>
      <c r="AS83" s="440" t="s">
        <v>17</v>
      </c>
      <c r="AT83" s="440" t="s">
        <v>18</v>
      </c>
      <c r="AU83" s="440" t="s">
        <v>19</v>
      </c>
    </row>
    <row r="84" spans="2:47" x14ac:dyDescent="0.2">
      <c r="B84" s="8"/>
      <c r="M84" s="9"/>
      <c r="AJ84" s="41" t="s">
        <v>23</v>
      </c>
      <c r="AK84" s="42"/>
      <c r="AL84" s="43">
        <f t="shared" ref="AL84:AU84" si="117">MAX(MIN($R$13/AK88,100000),-100000)</f>
        <v>4.9199814587510078</v>
      </c>
      <c r="AM84" s="43">
        <f t="shared" si="117"/>
        <v>3.660754028723328</v>
      </c>
      <c r="AN84" s="43">
        <f t="shared" si="117"/>
        <v>3.5007560379574478</v>
      </c>
      <c r="AO84" s="43">
        <f t="shared" si="117"/>
        <v>3.5007560379574478</v>
      </c>
      <c r="AP84" s="43">
        <f t="shared" si="117"/>
        <v>3.5007560379574478</v>
      </c>
      <c r="AQ84" s="43">
        <f t="shared" si="117"/>
        <v>3.5007560379574478</v>
      </c>
      <c r="AR84" s="43">
        <f t="shared" si="117"/>
        <v>3.5007560379574478</v>
      </c>
      <c r="AS84" s="43">
        <f t="shared" si="117"/>
        <v>3.5007560379574478</v>
      </c>
      <c r="AT84" s="43">
        <f t="shared" si="117"/>
        <v>3.5007560379574478</v>
      </c>
      <c r="AU84" s="43">
        <f t="shared" si="117"/>
        <v>3.5007560379574478</v>
      </c>
    </row>
    <row r="85" spans="2:47" x14ac:dyDescent="0.2">
      <c r="B85" s="8"/>
      <c r="M85" s="9"/>
      <c r="AJ85" s="447" t="s">
        <v>27</v>
      </c>
      <c r="AK85" s="448"/>
      <c r="AL85" s="117" t="str">
        <f t="shared" ref="AL85:AU85" si="118">VLOOKUP(AL84,$AC$5:$AG$17,3)</f>
        <v>A</v>
      </c>
      <c r="AM85" s="117" t="str">
        <f t="shared" si="118"/>
        <v>A-</v>
      </c>
      <c r="AN85" s="117" t="str">
        <f t="shared" si="118"/>
        <v>A-</v>
      </c>
      <c r="AO85" s="117" t="str">
        <f t="shared" si="118"/>
        <v>A-</v>
      </c>
      <c r="AP85" s="117" t="str">
        <f t="shared" si="118"/>
        <v>A-</v>
      </c>
      <c r="AQ85" s="117" t="str">
        <f t="shared" si="118"/>
        <v>A-</v>
      </c>
      <c r="AR85" s="117" t="str">
        <f t="shared" si="118"/>
        <v>A-</v>
      </c>
      <c r="AS85" s="117" t="str">
        <f t="shared" si="118"/>
        <v>A-</v>
      </c>
      <c r="AT85" s="117" t="str">
        <f t="shared" si="118"/>
        <v>A-</v>
      </c>
      <c r="AU85" s="117" t="str">
        <f t="shared" si="118"/>
        <v>A-</v>
      </c>
    </row>
    <row r="86" spans="2:47" x14ac:dyDescent="0.2">
      <c r="B86" s="8"/>
      <c r="M86" s="9"/>
      <c r="AJ86" s="41" t="s">
        <v>30</v>
      </c>
      <c r="AK86" s="42"/>
      <c r="AL86" s="54">
        <f t="shared" ref="AL86:AU86" si="119">VLOOKUP(AL84,$AC$5:$AG$17,4)</f>
        <v>1.4E-2</v>
      </c>
      <c r="AM86" s="54">
        <f t="shared" si="119"/>
        <v>1.6500000000000001E-2</v>
      </c>
      <c r="AN86" s="54">
        <f t="shared" si="119"/>
        <v>1.6500000000000001E-2</v>
      </c>
      <c r="AO86" s="54">
        <f t="shared" si="119"/>
        <v>1.6500000000000001E-2</v>
      </c>
      <c r="AP86" s="54">
        <f t="shared" si="119"/>
        <v>1.6500000000000001E-2</v>
      </c>
      <c r="AQ86" s="54">
        <f t="shared" si="119"/>
        <v>1.6500000000000001E-2</v>
      </c>
      <c r="AR86" s="54">
        <f t="shared" si="119"/>
        <v>1.6500000000000001E-2</v>
      </c>
      <c r="AS86" s="54">
        <f t="shared" si="119"/>
        <v>1.6500000000000001E-2</v>
      </c>
      <c r="AT86" s="54">
        <f t="shared" si="119"/>
        <v>1.6500000000000001E-2</v>
      </c>
      <c r="AU86" s="54">
        <f t="shared" si="119"/>
        <v>1.6500000000000001E-2</v>
      </c>
    </row>
    <row r="87" spans="2:47" x14ac:dyDescent="0.2">
      <c r="B87" s="8"/>
      <c r="M87" s="9"/>
      <c r="AJ87" s="447" t="s">
        <v>33</v>
      </c>
      <c r="AK87" s="448"/>
      <c r="AL87" s="449">
        <f t="shared" ref="AL87:AU87" si="120">AL86+$C$64</f>
        <v>5.4699999999999999E-2</v>
      </c>
      <c r="AM87" s="449">
        <f t="shared" si="120"/>
        <v>5.7200000000000001E-2</v>
      </c>
      <c r="AN87" s="449">
        <f t="shared" si="120"/>
        <v>5.7200000000000001E-2</v>
      </c>
      <c r="AO87" s="449">
        <f t="shared" si="120"/>
        <v>5.7200000000000001E-2</v>
      </c>
      <c r="AP87" s="449">
        <f t="shared" si="120"/>
        <v>5.7200000000000001E-2</v>
      </c>
      <c r="AQ87" s="449">
        <f t="shared" si="120"/>
        <v>5.7200000000000001E-2</v>
      </c>
      <c r="AR87" s="449">
        <f t="shared" si="120"/>
        <v>5.7200000000000001E-2</v>
      </c>
      <c r="AS87" s="449">
        <f t="shared" si="120"/>
        <v>5.7200000000000001E-2</v>
      </c>
      <c r="AT87" s="449">
        <f t="shared" si="120"/>
        <v>5.7200000000000001E-2</v>
      </c>
      <c r="AU87" s="449">
        <f t="shared" si="120"/>
        <v>5.7200000000000001E-2</v>
      </c>
    </row>
    <row r="88" spans="2:47" ht="16" customHeight="1" x14ac:dyDescent="0.2">
      <c r="B88" s="8"/>
      <c r="M88" s="9"/>
      <c r="AJ88" s="41" t="s">
        <v>36</v>
      </c>
      <c r="AK88" s="59">
        <f>$C$64*$K$55</f>
        <v>2790.8414890717072</v>
      </c>
      <c r="AL88" s="58">
        <f t="shared" ref="AL88:AU88" si="121">$K$55*AL87</f>
        <v>3750.8361044772082</v>
      </c>
      <c r="AM88" s="58">
        <f t="shared" si="121"/>
        <v>3922.2637143710481</v>
      </c>
      <c r="AN88" s="58">
        <f t="shared" si="121"/>
        <v>3922.2637143710481</v>
      </c>
      <c r="AO88" s="58">
        <f t="shared" si="121"/>
        <v>3922.2637143710481</v>
      </c>
      <c r="AP88" s="58">
        <f t="shared" si="121"/>
        <v>3922.2637143710481</v>
      </c>
      <c r="AQ88" s="58">
        <f t="shared" si="121"/>
        <v>3922.2637143710481</v>
      </c>
      <c r="AR88" s="58">
        <f t="shared" si="121"/>
        <v>3922.2637143710481</v>
      </c>
      <c r="AS88" s="58">
        <f t="shared" si="121"/>
        <v>3922.2637143710481</v>
      </c>
      <c r="AT88" s="58">
        <f t="shared" si="121"/>
        <v>3922.2637143710481</v>
      </c>
      <c r="AU88" s="58">
        <f t="shared" si="121"/>
        <v>3922.2637143710481</v>
      </c>
    </row>
    <row r="89" spans="2:47" ht="16" customHeight="1" x14ac:dyDescent="0.2">
      <c r="B89" s="8"/>
      <c r="M89" s="9"/>
      <c r="AJ89" s="447" t="s">
        <v>40</v>
      </c>
      <c r="AK89" s="117"/>
      <c r="AL89" s="449">
        <f t="shared" ref="AL89:AU89" si="122">VLOOKUP(AL84,$AC$5:$AG$17,5)</f>
        <v>2E-3</v>
      </c>
      <c r="AM89" s="449">
        <f t="shared" si="122"/>
        <v>3.0000000000000001E-3</v>
      </c>
      <c r="AN89" s="449">
        <f t="shared" si="122"/>
        <v>3.0000000000000001E-3</v>
      </c>
      <c r="AO89" s="449">
        <f t="shared" si="122"/>
        <v>3.0000000000000001E-3</v>
      </c>
      <c r="AP89" s="449">
        <f t="shared" si="122"/>
        <v>3.0000000000000001E-3</v>
      </c>
      <c r="AQ89" s="449">
        <f t="shared" si="122"/>
        <v>3.0000000000000001E-3</v>
      </c>
      <c r="AR89" s="449">
        <f t="shared" si="122"/>
        <v>3.0000000000000001E-3</v>
      </c>
      <c r="AS89" s="449">
        <f t="shared" si="122"/>
        <v>3.0000000000000001E-3</v>
      </c>
      <c r="AT89" s="449">
        <f t="shared" si="122"/>
        <v>3.0000000000000001E-3</v>
      </c>
      <c r="AU89" s="449">
        <f t="shared" si="122"/>
        <v>3.0000000000000001E-3</v>
      </c>
    </row>
    <row r="90" spans="2:47" ht="16" customHeight="1" x14ac:dyDescent="0.2">
      <c r="B90" s="8"/>
      <c r="M90" s="9"/>
      <c r="AJ90" s="41" t="s">
        <v>43</v>
      </c>
      <c r="AK90" s="60"/>
      <c r="AL90" s="61">
        <f t="shared" ref="AL90:AU90" si="123">(1-AL89+AL89*$C$68)*(1+AL87)-1</f>
        <v>5.3455454000000069E-2</v>
      </c>
      <c r="AM90" s="61">
        <f t="shared" si="123"/>
        <v>5.5328755999999757E-2</v>
      </c>
      <c r="AN90" s="61">
        <f t="shared" si="123"/>
        <v>5.5328755999999757E-2</v>
      </c>
      <c r="AO90" s="61">
        <f t="shared" si="123"/>
        <v>5.5328755999999757E-2</v>
      </c>
      <c r="AP90" s="61">
        <f t="shared" si="123"/>
        <v>5.5328755999999757E-2</v>
      </c>
      <c r="AQ90" s="61">
        <f t="shared" si="123"/>
        <v>5.5328755999999757E-2</v>
      </c>
      <c r="AR90" s="61">
        <f t="shared" si="123"/>
        <v>5.5328755999999757E-2</v>
      </c>
      <c r="AS90" s="61">
        <f t="shared" si="123"/>
        <v>5.5328755999999757E-2</v>
      </c>
      <c r="AT90" s="61">
        <f t="shared" si="123"/>
        <v>5.5328755999999757E-2</v>
      </c>
      <c r="AU90" s="61">
        <f t="shared" si="123"/>
        <v>5.5328755999999757E-2</v>
      </c>
    </row>
    <row r="91" spans="2:47" ht="16" customHeight="1" x14ac:dyDescent="0.2">
      <c r="B91" s="8"/>
      <c r="M91" s="9"/>
      <c r="AJ91" s="284"/>
      <c r="AK91" s="284"/>
      <c r="AL91" s="284"/>
      <c r="AM91" s="284"/>
      <c r="AN91" s="284"/>
      <c r="AO91" s="284"/>
      <c r="AP91" s="284"/>
      <c r="AQ91" s="284"/>
      <c r="AR91" s="284"/>
      <c r="AS91" s="284"/>
      <c r="AT91" s="284"/>
      <c r="AU91" s="284"/>
    </row>
    <row r="92" spans="2:47" ht="16" customHeight="1" x14ac:dyDescent="0.2">
      <c r="B92" s="8"/>
      <c r="M92" s="9"/>
      <c r="AJ92" s="284"/>
      <c r="AK92" s="284"/>
      <c r="AL92" s="284"/>
      <c r="AM92" s="284"/>
      <c r="AN92" s="284"/>
      <c r="AO92" s="284"/>
      <c r="AP92" s="284"/>
      <c r="AQ92" s="284"/>
      <c r="AR92" s="284"/>
      <c r="AS92" s="284"/>
      <c r="AT92" s="284"/>
      <c r="AU92" s="284"/>
    </row>
    <row r="93" spans="2:47" ht="16" customHeight="1" x14ac:dyDescent="0.2">
      <c r="B93" s="8"/>
      <c r="M93" s="9"/>
      <c r="AJ93" s="439" t="s">
        <v>116</v>
      </c>
      <c r="AK93" s="440" t="s">
        <v>9</v>
      </c>
      <c r="AL93" s="440" t="s">
        <v>10</v>
      </c>
      <c r="AM93" s="440" t="s">
        <v>11</v>
      </c>
      <c r="AN93" s="440" t="s">
        <v>12</v>
      </c>
      <c r="AO93" s="440" t="s">
        <v>13</v>
      </c>
      <c r="AP93" s="440" t="s">
        <v>14</v>
      </c>
      <c r="AQ93" s="440" t="s">
        <v>15</v>
      </c>
      <c r="AR93" s="440" t="s">
        <v>16</v>
      </c>
      <c r="AS93" s="440" t="s">
        <v>17</v>
      </c>
      <c r="AT93" s="440" t="s">
        <v>18</v>
      </c>
      <c r="AU93" s="440" t="s">
        <v>19</v>
      </c>
    </row>
    <row r="94" spans="2:47" ht="16" customHeight="1" x14ac:dyDescent="0.2">
      <c r="B94" s="8"/>
      <c r="M94" s="9"/>
      <c r="AJ94" s="41" t="s">
        <v>23</v>
      </c>
      <c r="AK94" s="42"/>
      <c r="AL94" s="43">
        <f t="shared" ref="AL94:AU94" si="124">MAX(MIN($S$13/AK98,100000),-100000)</f>
        <v>4.9520840212195179</v>
      </c>
      <c r="AM94" s="43">
        <f t="shared" si="124"/>
        <v>3.6846402132291476</v>
      </c>
      <c r="AN94" s="43">
        <f t="shared" si="124"/>
        <v>3.5235982458677335</v>
      </c>
      <c r="AO94" s="43">
        <f t="shared" si="124"/>
        <v>3.5235982458677335</v>
      </c>
      <c r="AP94" s="43">
        <f t="shared" si="124"/>
        <v>3.5235982458677335</v>
      </c>
      <c r="AQ94" s="43">
        <f t="shared" si="124"/>
        <v>3.5235982458677335</v>
      </c>
      <c r="AR94" s="43">
        <f t="shared" si="124"/>
        <v>3.5235982458677335</v>
      </c>
      <c r="AS94" s="43">
        <f t="shared" si="124"/>
        <v>3.5235982458677335</v>
      </c>
      <c r="AT94" s="43">
        <f t="shared" si="124"/>
        <v>3.5235982458677335</v>
      </c>
      <c r="AU94" s="43">
        <f t="shared" si="124"/>
        <v>3.5235982458677335</v>
      </c>
    </row>
    <row r="95" spans="2:47" ht="16" customHeight="1" x14ac:dyDescent="0.2">
      <c r="B95" s="12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3"/>
      <c r="AJ95" s="447" t="s">
        <v>27</v>
      </c>
      <c r="AK95" s="448"/>
      <c r="AL95" s="117" t="str">
        <f t="shared" ref="AL95:AU95" si="125">VLOOKUP(AL94,$AC$5:$AG$17,3)</f>
        <v>A</v>
      </c>
      <c r="AM95" s="117" t="str">
        <f t="shared" si="125"/>
        <v>A-</v>
      </c>
      <c r="AN95" s="117" t="str">
        <f t="shared" si="125"/>
        <v>A-</v>
      </c>
      <c r="AO95" s="117" t="str">
        <f t="shared" si="125"/>
        <v>A-</v>
      </c>
      <c r="AP95" s="117" t="str">
        <f t="shared" si="125"/>
        <v>A-</v>
      </c>
      <c r="AQ95" s="117" t="str">
        <f t="shared" si="125"/>
        <v>A-</v>
      </c>
      <c r="AR95" s="117" t="str">
        <f t="shared" si="125"/>
        <v>A-</v>
      </c>
      <c r="AS95" s="117" t="str">
        <f t="shared" si="125"/>
        <v>A-</v>
      </c>
      <c r="AT95" s="117" t="str">
        <f t="shared" si="125"/>
        <v>A-</v>
      </c>
      <c r="AU95" s="117" t="str">
        <f t="shared" si="125"/>
        <v>A-</v>
      </c>
    </row>
    <row r="96" spans="2:47" ht="16" customHeight="1" x14ac:dyDescent="0.2">
      <c r="AJ96" s="41" t="s">
        <v>30</v>
      </c>
      <c r="AK96" s="42"/>
      <c r="AL96" s="54">
        <f t="shared" ref="AL96" si="126">VLOOKUP(AL94,$AC$4:$AG$17,4)</f>
        <v>1.4E-2</v>
      </c>
      <c r="AM96" s="54">
        <f t="shared" ref="AM96:AU96" si="127">VLOOKUP(AM94,$AC$4:$AG$17,4)</f>
        <v>1.6500000000000001E-2</v>
      </c>
      <c r="AN96" s="54">
        <f t="shared" si="127"/>
        <v>1.6500000000000001E-2</v>
      </c>
      <c r="AO96" s="54">
        <f t="shared" si="127"/>
        <v>1.6500000000000001E-2</v>
      </c>
      <c r="AP96" s="54">
        <f t="shared" si="127"/>
        <v>1.6500000000000001E-2</v>
      </c>
      <c r="AQ96" s="54">
        <f t="shared" si="127"/>
        <v>1.6500000000000001E-2</v>
      </c>
      <c r="AR96" s="54">
        <f t="shared" si="127"/>
        <v>1.6500000000000001E-2</v>
      </c>
      <c r="AS96" s="54">
        <f t="shared" si="127"/>
        <v>1.6500000000000001E-2</v>
      </c>
      <c r="AT96" s="54">
        <f t="shared" si="127"/>
        <v>1.6500000000000001E-2</v>
      </c>
      <c r="AU96" s="54">
        <f t="shared" si="127"/>
        <v>1.6500000000000001E-2</v>
      </c>
    </row>
    <row r="97" spans="36:47" ht="16" customHeight="1" x14ac:dyDescent="0.2">
      <c r="AJ97" s="447" t="s">
        <v>33</v>
      </c>
      <c r="AK97" s="448"/>
      <c r="AL97" s="449">
        <f t="shared" ref="AL97:AU97" si="128">AL96+$C$64</f>
        <v>5.4699999999999999E-2</v>
      </c>
      <c r="AM97" s="449">
        <f t="shared" si="128"/>
        <v>5.7200000000000001E-2</v>
      </c>
      <c r="AN97" s="449">
        <f t="shared" si="128"/>
        <v>5.7200000000000001E-2</v>
      </c>
      <c r="AO97" s="449">
        <f t="shared" si="128"/>
        <v>5.7200000000000001E-2</v>
      </c>
      <c r="AP97" s="449">
        <f t="shared" si="128"/>
        <v>5.7200000000000001E-2</v>
      </c>
      <c r="AQ97" s="449">
        <f t="shared" si="128"/>
        <v>5.7200000000000001E-2</v>
      </c>
      <c r="AR97" s="449">
        <f t="shared" si="128"/>
        <v>5.7200000000000001E-2</v>
      </c>
      <c r="AS97" s="449">
        <f t="shared" si="128"/>
        <v>5.7200000000000001E-2</v>
      </c>
      <c r="AT97" s="449">
        <f t="shared" si="128"/>
        <v>5.7200000000000001E-2</v>
      </c>
      <c r="AU97" s="449">
        <f t="shared" si="128"/>
        <v>5.7200000000000001E-2</v>
      </c>
    </row>
    <row r="98" spans="36:47" ht="16" customHeight="1" x14ac:dyDescent="0.2">
      <c r="AJ98" s="41" t="s">
        <v>36</v>
      </c>
      <c r="AK98" s="58">
        <f>$C$64*$L$55</f>
        <v>2955.6739285099939</v>
      </c>
      <c r="AL98" s="58">
        <f t="shared" ref="AL98:AU98" si="129">$L$55*AL97</f>
        <v>3972.3676631325961</v>
      </c>
      <c r="AM98" s="58">
        <f t="shared" si="129"/>
        <v>4153.9201157437756</v>
      </c>
      <c r="AN98" s="58">
        <f t="shared" si="129"/>
        <v>4153.9201157437756</v>
      </c>
      <c r="AO98" s="58">
        <f t="shared" si="129"/>
        <v>4153.9201157437756</v>
      </c>
      <c r="AP98" s="58">
        <f t="shared" si="129"/>
        <v>4153.9201157437756</v>
      </c>
      <c r="AQ98" s="58">
        <f t="shared" si="129"/>
        <v>4153.9201157437756</v>
      </c>
      <c r="AR98" s="58">
        <f t="shared" si="129"/>
        <v>4153.9201157437756</v>
      </c>
      <c r="AS98" s="58">
        <f t="shared" si="129"/>
        <v>4153.9201157437756</v>
      </c>
      <c r="AT98" s="58">
        <f t="shared" si="129"/>
        <v>4153.9201157437756</v>
      </c>
      <c r="AU98" s="58">
        <f t="shared" si="129"/>
        <v>4153.9201157437756</v>
      </c>
    </row>
    <row r="99" spans="36:47" ht="16" customHeight="1" x14ac:dyDescent="0.2">
      <c r="AJ99" s="447" t="s">
        <v>40</v>
      </c>
      <c r="AK99" s="117"/>
      <c r="AL99" s="449">
        <f t="shared" ref="AL99:AU99" si="130">VLOOKUP(AL94,$AC$5:$AG$17,5)</f>
        <v>2E-3</v>
      </c>
      <c r="AM99" s="449">
        <f t="shared" si="130"/>
        <v>3.0000000000000001E-3</v>
      </c>
      <c r="AN99" s="449">
        <f t="shared" si="130"/>
        <v>3.0000000000000001E-3</v>
      </c>
      <c r="AO99" s="449">
        <f t="shared" si="130"/>
        <v>3.0000000000000001E-3</v>
      </c>
      <c r="AP99" s="449">
        <f t="shared" si="130"/>
        <v>3.0000000000000001E-3</v>
      </c>
      <c r="AQ99" s="449">
        <f t="shared" si="130"/>
        <v>3.0000000000000001E-3</v>
      </c>
      <c r="AR99" s="449">
        <f t="shared" si="130"/>
        <v>3.0000000000000001E-3</v>
      </c>
      <c r="AS99" s="449">
        <f t="shared" si="130"/>
        <v>3.0000000000000001E-3</v>
      </c>
      <c r="AT99" s="449">
        <f t="shared" si="130"/>
        <v>3.0000000000000001E-3</v>
      </c>
      <c r="AU99" s="449">
        <f t="shared" si="130"/>
        <v>3.0000000000000001E-3</v>
      </c>
    </row>
    <row r="100" spans="36:47" ht="16" customHeight="1" x14ac:dyDescent="0.2">
      <c r="AJ100" s="41" t="s">
        <v>43</v>
      </c>
      <c r="AK100" s="60"/>
      <c r="AL100" s="61">
        <f t="shared" ref="AL100:AU100" si="131">(1-AL99+AL99*$C$68)*(1+AL97)-1</f>
        <v>5.3455454000000069E-2</v>
      </c>
      <c r="AM100" s="61">
        <f t="shared" si="131"/>
        <v>5.5328755999999757E-2</v>
      </c>
      <c r="AN100" s="61">
        <f t="shared" si="131"/>
        <v>5.5328755999999757E-2</v>
      </c>
      <c r="AO100" s="61">
        <f t="shared" si="131"/>
        <v>5.5328755999999757E-2</v>
      </c>
      <c r="AP100" s="61">
        <f t="shared" si="131"/>
        <v>5.5328755999999757E-2</v>
      </c>
      <c r="AQ100" s="61">
        <f t="shared" si="131"/>
        <v>5.5328755999999757E-2</v>
      </c>
      <c r="AR100" s="61">
        <f t="shared" si="131"/>
        <v>5.5328755999999757E-2</v>
      </c>
      <c r="AS100" s="61">
        <f t="shared" si="131"/>
        <v>5.5328755999999757E-2</v>
      </c>
      <c r="AT100" s="61">
        <f t="shared" si="131"/>
        <v>5.5328755999999757E-2</v>
      </c>
      <c r="AU100" s="61">
        <f t="shared" si="131"/>
        <v>5.5328755999999757E-2</v>
      </c>
    </row>
    <row r="101" spans="36:47" ht="16" customHeight="1" x14ac:dyDescent="0.2">
      <c r="AJ101" s="284"/>
      <c r="AK101" s="284"/>
      <c r="AL101" s="284"/>
      <c r="AM101" s="284"/>
      <c r="AN101" s="284"/>
      <c r="AO101" s="284"/>
      <c r="AP101" s="284"/>
      <c r="AQ101" s="284"/>
      <c r="AR101" s="284"/>
      <c r="AS101" s="284"/>
      <c r="AT101" s="284"/>
      <c r="AU101" s="284"/>
    </row>
    <row r="102" spans="36:47" ht="16" customHeight="1" x14ac:dyDescent="0.2">
      <c r="AJ102" s="284"/>
      <c r="AK102" s="284"/>
      <c r="AL102" s="284"/>
      <c r="AM102" s="284"/>
      <c r="AN102" s="284"/>
      <c r="AO102" s="284"/>
      <c r="AP102" s="284"/>
      <c r="AQ102" s="284"/>
      <c r="AR102" s="284"/>
      <c r="AS102" s="284"/>
      <c r="AT102" s="284"/>
      <c r="AU102" s="284"/>
    </row>
    <row r="103" spans="36:47" ht="16" customHeight="1" x14ac:dyDescent="0.2">
      <c r="AJ103" s="439" t="s">
        <v>117</v>
      </c>
      <c r="AK103" s="440" t="s">
        <v>9</v>
      </c>
      <c r="AL103" s="440" t="s">
        <v>10</v>
      </c>
      <c r="AM103" s="440" t="s">
        <v>11</v>
      </c>
      <c r="AN103" s="440" t="s">
        <v>12</v>
      </c>
      <c r="AO103" s="440" t="s">
        <v>13</v>
      </c>
      <c r="AP103" s="440" t="s">
        <v>14</v>
      </c>
      <c r="AQ103" s="440" t="s">
        <v>15</v>
      </c>
      <c r="AR103" s="440" t="s">
        <v>16</v>
      </c>
      <c r="AS103" s="440" t="s">
        <v>17</v>
      </c>
      <c r="AT103" s="440" t="s">
        <v>18</v>
      </c>
      <c r="AU103" s="440" t="s">
        <v>19</v>
      </c>
    </row>
    <row r="104" spans="36:47" ht="16" customHeight="1" x14ac:dyDescent="0.2">
      <c r="AJ104" s="41" t="s">
        <v>23</v>
      </c>
      <c r="AK104" s="42"/>
      <c r="AL104" s="43">
        <f t="shared" ref="AL104:AU104" si="132">MAX(MIN($T$13/AK108,100000),-100000)</f>
        <v>5.0036711359184389</v>
      </c>
      <c r="AM104" s="43">
        <f t="shared" si="132"/>
        <v>3.7230240444585094</v>
      </c>
      <c r="AN104" s="43">
        <f t="shared" si="132"/>
        <v>3.5603044620958122</v>
      </c>
      <c r="AO104" s="43">
        <f t="shared" si="132"/>
        <v>3.5603044620958122</v>
      </c>
      <c r="AP104" s="43">
        <f t="shared" si="132"/>
        <v>3.5603044620958122</v>
      </c>
      <c r="AQ104" s="43">
        <f t="shared" si="132"/>
        <v>3.5603044620958122</v>
      </c>
      <c r="AR104" s="43">
        <f t="shared" si="132"/>
        <v>3.5603044620958122</v>
      </c>
      <c r="AS104" s="43">
        <f t="shared" si="132"/>
        <v>3.5603044620958122</v>
      </c>
      <c r="AT104" s="43">
        <f t="shared" si="132"/>
        <v>3.5603044620958122</v>
      </c>
      <c r="AU104" s="43">
        <f t="shared" si="132"/>
        <v>3.5603044620958122</v>
      </c>
    </row>
    <row r="105" spans="36:47" ht="17" customHeight="1" x14ac:dyDescent="0.2">
      <c r="AJ105" s="447" t="s">
        <v>27</v>
      </c>
      <c r="AK105" s="448"/>
      <c r="AL105" s="117" t="str">
        <f t="shared" ref="AL105" si="133">VLOOKUP(AL104,$AC$5:$AG$17,3)</f>
        <v>A</v>
      </c>
      <c r="AM105" s="117" t="str">
        <f t="shared" ref="AM105:AT105" si="134">VLOOKUP(AM104,$AC$5:$AG$17,3)</f>
        <v>A-</v>
      </c>
      <c r="AN105" s="117" t="str">
        <f t="shared" si="134"/>
        <v>A-</v>
      </c>
      <c r="AO105" s="117" t="str">
        <f t="shared" si="134"/>
        <v>A-</v>
      </c>
      <c r="AP105" s="117" t="str">
        <f t="shared" si="134"/>
        <v>A-</v>
      </c>
      <c r="AQ105" s="117" t="str">
        <f t="shared" si="134"/>
        <v>A-</v>
      </c>
      <c r="AR105" s="117" t="str">
        <f t="shared" si="134"/>
        <v>A-</v>
      </c>
      <c r="AS105" s="117" t="str">
        <f t="shared" si="134"/>
        <v>A-</v>
      </c>
      <c r="AT105" s="117" t="str">
        <f t="shared" si="134"/>
        <v>A-</v>
      </c>
      <c r="AU105" s="117" t="str">
        <f>VLOOKUP(AU104,$AC$5:$AG$17,3)</f>
        <v>A-</v>
      </c>
    </row>
    <row r="106" spans="36:47" x14ac:dyDescent="0.2">
      <c r="AJ106" s="41" t="s">
        <v>30</v>
      </c>
      <c r="AK106" s="42"/>
      <c r="AL106" s="54">
        <f t="shared" ref="AL106" si="135">VLOOKUP(AL104,$AC$4:$AG$17,4)</f>
        <v>1.4E-2</v>
      </c>
      <c r="AM106" s="54">
        <f t="shared" ref="AM106:AU106" si="136">VLOOKUP(AM104,$AC$4:$AG$17,4)</f>
        <v>1.6500000000000001E-2</v>
      </c>
      <c r="AN106" s="54">
        <f t="shared" si="136"/>
        <v>1.6500000000000001E-2</v>
      </c>
      <c r="AO106" s="54">
        <f t="shared" si="136"/>
        <v>1.6500000000000001E-2</v>
      </c>
      <c r="AP106" s="54">
        <f t="shared" si="136"/>
        <v>1.6500000000000001E-2</v>
      </c>
      <c r="AQ106" s="54">
        <f t="shared" si="136"/>
        <v>1.6500000000000001E-2</v>
      </c>
      <c r="AR106" s="54">
        <f t="shared" si="136"/>
        <v>1.6500000000000001E-2</v>
      </c>
      <c r="AS106" s="54">
        <f t="shared" si="136"/>
        <v>1.6500000000000001E-2</v>
      </c>
      <c r="AT106" s="54">
        <f t="shared" si="136"/>
        <v>1.6500000000000001E-2</v>
      </c>
      <c r="AU106" s="54">
        <f t="shared" si="136"/>
        <v>1.6500000000000001E-2</v>
      </c>
    </row>
    <row r="107" spans="36:47" x14ac:dyDescent="0.2">
      <c r="AJ107" s="447" t="s">
        <v>33</v>
      </c>
      <c r="AK107" s="448"/>
      <c r="AL107" s="449">
        <f t="shared" ref="AL107:AU107" si="137">AL106+$C$64</f>
        <v>5.4699999999999999E-2</v>
      </c>
      <c r="AM107" s="449">
        <f t="shared" si="137"/>
        <v>5.7200000000000001E-2</v>
      </c>
      <c r="AN107" s="449">
        <f t="shared" si="137"/>
        <v>5.7200000000000001E-2</v>
      </c>
      <c r="AO107" s="449">
        <f t="shared" si="137"/>
        <v>5.7200000000000001E-2</v>
      </c>
      <c r="AP107" s="449">
        <f t="shared" si="137"/>
        <v>5.7200000000000001E-2</v>
      </c>
      <c r="AQ107" s="449">
        <f t="shared" si="137"/>
        <v>5.7200000000000001E-2</v>
      </c>
      <c r="AR107" s="449">
        <f t="shared" si="137"/>
        <v>5.7200000000000001E-2</v>
      </c>
      <c r="AS107" s="449">
        <f t="shared" si="137"/>
        <v>5.7200000000000001E-2</v>
      </c>
      <c r="AT107" s="449">
        <f t="shared" si="137"/>
        <v>5.7200000000000001E-2</v>
      </c>
      <c r="AU107" s="449">
        <f t="shared" si="137"/>
        <v>5.7200000000000001E-2</v>
      </c>
    </row>
    <row r="108" spans="36:47" x14ac:dyDescent="0.2">
      <c r="AJ108" s="41" t="s">
        <v>36</v>
      </c>
      <c r="AK108" s="58">
        <f>$C$64*$M$55</f>
        <v>3066.7501813503536</v>
      </c>
      <c r="AL108" s="58">
        <f t="shared" ref="AL108:AU108" si="138">$M$55*AL107</f>
        <v>4121.6519636330304</v>
      </c>
      <c r="AM108" s="58">
        <f t="shared" si="138"/>
        <v>4310.0272818977946</v>
      </c>
      <c r="AN108" s="58">
        <f t="shared" si="138"/>
        <v>4310.0272818977946</v>
      </c>
      <c r="AO108" s="58">
        <f t="shared" si="138"/>
        <v>4310.0272818977946</v>
      </c>
      <c r="AP108" s="58">
        <f t="shared" si="138"/>
        <v>4310.0272818977946</v>
      </c>
      <c r="AQ108" s="58">
        <f t="shared" si="138"/>
        <v>4310.0272818977946</v>
      </c>
      <c r="AR108" s="58">
        <f t="shared" si="138"/>
        <v>4310.0272818977946</v>
      </c>
      <c r="AS108" s="58">
        <f t="shared" si="138"/>
        <v>4310.0272818977946</v>
      </c>
      <c r="AT108" s="58">
        <f t="shared" si="138"/>
        <v>4310.0272818977946</v>
      </c>
      <c r="AU108" s="58">
        <f t="shared" si="138"/>
        <v>4310.0272818977946</v>
      </c>
    </row>
    <row r="109" spans="36:47" x14ac:dyDescent="0.2">
      <c r="AJ109" s="447" t="s">
        <v>40</v>
      </c>
      <c r="AK109" s="117"/>
      <c r="AL109" s="449">
        <f t="shared" ref="AL109" si="139">VLOOKUP(AL104,$AC$5:$AG$17,5)</f>
        <v>2E-3</v>
      </c>
      <c r="AM109" s="449">
        <f t="shared" ref="AM109:AU109" si="140">VLOOKUP(AM104,$AC$5:$AG$17,5)</f>
        <v>3.0000000000000001E-3</v>
      </c>
      <c r="AN109" s="449">
        <f t="shared" si="140"/>
        <v>3.0000000000000001E-3</v>
      </c>
      <c r="AO109" s="449">
        <f t="shared" si="140"/>
        <v>3.0000000000000001E-3</v>
      </c>
      <c r="AP109" s="449">
        <f t="shared" si="140"/>
        <v>3.0000000000000001E-3</v>
      </c>
      <c r="AQ109" s="449">
        <f t="shared" si="140"/>
        <v>3.0000000000000001E-3</v>
      </c>
      <c r="AR109" s="449">
        <f t="shared" si="140"/>
        <v>3.0000000000000001E-3</v>
      </c>
      <c r="AS109" s="449">
        <f t="shared" si="140"/>
        <v>3.0000000000000001E-3</v>
      </c>
      <c r="AT109" s="449">
        <f t="shared" si="140"/>
        <v>3.0000000000000001E-3</v>
      </c>
      <c r="AU109" s="449">
        <f t="shared" si="140"/>
        <v>3.0000000000000001E-3</v>
      </c>
    </row>
    <row r="110" spans="36:47" x14ac:dyDescent="0.2">
      <c r="AJ110" s="41" t="s">
        <v>43</v>
      </c>
      <c r="AK110" s="60"/>
      <c r="AL110" s="61">
        <f t="shared" ref="AL110:AU110" si="141">(1-AL109+AL109*$C$68)*(1+AL107)-1</f>
        <v>5.3455454000000069E-2</v>
      </c>
      <c r="AM110" s="61">
        <f t="shared" si="141"/>
        <v>5.5328755999999757E-2</v>
      </c>
      <c r="AN110" s="61">
        <f t="shared" si="141"/>
        <v>5.5328755999999757E-2</v>
      </c>
      <c r="AO110" s="61">
        <f t="shared" si="141"/>
        <v>5.5328755999999757E-2</v>
      </c>
      <c r="AP110" s="61">
        <f t="shared" si="141"/>
        <v>5.5328755999999757E-2</v>
      </c>
      <c r="AQ110" s="61">
        <f t="shared" si="141"/>
        <v>5.5328755999999757E-2</v>
      </c>
      <c r="AR110" s="61">
        <f t="shared" si="141"/>
        <v>5.5328755999999757E-2</v>
      </c>
      <c r="AS110" s="61">
        <f t="shared" si="141"/>
        <v>5.5328755999999757E-2</v>
      </c>
      <c r="AT110" s="61">
        <f t="shared" si="141"/>
        <v>5.5328755999999757E-2</v>
      </c>
      <c r="AU110" s="61">
        <f t="shared" si="141"/>
        <v>5.5328755999999757E-2</v>
      </c>
    </row>
  </sheetData>
  <mergeCells count="2">
    <mergeCell ref="V2:Z2"/>
    <mergeCell ref="I29:J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0118-8F58-7849-A249-C1096E022A2A}">
  <dimension ref="C1:N168"/>
  <sheetViews>
    <sheetView topLeftCell="A28" zoomScale="79" workbookViewId="0">
      <selection activeCell="F133" sqref="F133"/>
    </sheetView>
  </sheetViews>
  <sheetFormatPr baseColWidth="10" defaultColWidth="10.83203125" defaultRowHeight="14" x14ac:dyDescent="0.2"/>
  <cols>
    <col min="1" max="2" width="10.83203125" style="125"/>
    <col min="3" max="3" width="36.83203125" style="125" customWidth="1"/>
    <col min="4" max="4" width="17.33203125" style="125" customWidth="1"/>
    <col min="5" max="5" width="18" style="125" customWidth="1"/>
    <col min="6" max="14" width="17.33203125" style="125" customWidth="1"/>
    <col min="15" max="16384" width="10.83203125" style="125"/>
  </cols>
  <sheetData>
    <row r="1" spans="3:14" x14ac:dyDescent="0.2">
      <c r="C1" s="126" t="s">
        <v>118</v>
      </c>
      <c r="D1" s="127" t="s">
        <v>119</v>
      </c>
      <c r="E1" s="127" t="s">
        <v>120</v>
      </c>
      <c r="F1" s="127" t="s">
        <v>121</v>
      </c>
      <c r="G1" s="127" t="s">
        <v>122</v>
      </c>
      <c r="H1" s="127" t="s">
        <v>123</v>
      </c>
      <c r="I1" s="171" t="s">
        <v>124</v>
      </c>
      <c r="J1" s="171" t="s">
        <v>125</v>
      </c>
      <c r="K1" s="171" t="s">
        <v>126</v>
      </c>
      <c r="L1" s="171" t="s">
        <v>127</v>
      </c>
      <c r="M1" s="171" t="s">
        <v>128</v>
      </c>
      <c r="N1" s="171" t="s">
        <v>129</v>
      </c>
    </row>
    <row r="2" spans="3:14" x14ac:dyDescent="0.2">
      <c r="C2" s="125" t="s">
        <v>95</v>
      </c>
      <c r="D2" s="128">
        <f>+'Leverage finale'!C55</f>
        <v>42983.405639974932</v>
      </c>
      <c r="E2" s="128">
        <f>+'Leverage finale'!D55</f>
        <v>46707.829963429591</v>
      </c>
      <c r="F2" s="128">
        <f>+'Leverage finale'!E55</f>
        <v>50699.634497141225</v>
      </c>
      <c r="G2" s="128">
        <f>+'Leverage finale'!F55</f>
        <v>55301.806224697451</v>
      </c>
      <c r="H2" s="128">
        <f>+'Leverage finale'!G55</f>
        <v>58696.839535370251</v>
      </c>
      <c r="I2" s="128">
        <f>+'Leverage finale'!H55</f>
        <v>61234.425159890976</v>
      </c>
      <c r="J2" s="128">
        <f>+'Leverage finale'!I55</f>
        <v>64168.610297863575</v>
      </c>
      <c r="K2" s="128">
        <f>+'Leverage finale'!J55</f>
        <v>66372.874465788787</v>
      </c>
      <c r="L2" s="128">
        <f>+'Leverage finale'!K55</f>
        <v>68571.043957535803</v>
      </c>
      <c r="M2" s="128">
        <f>+'Leverage finale'!L55</f>
        <v>72620.981044471599</v>
      </c>
      <c r="N2" s="128">
        <f>+'Leverage finale'!M55</f>
        <v>75350.127305905495</v>
      </c>
    </row>
    <row r="3" spans="3:14" x14ac:dyDescent="0.2">
      <c r="C3" s="125" t="s">
        <v>130</v>
      </c>
      <c r="D3" s="129">
        <f>+D2</f>
        <v>42983.405639974932</v>
      </c>
      <c r="E3" s="129">
        <f>+E2-D2</f>
        <v>3724.4243234546593</v>
      </c>
      <c r="F3" s="129">
        <f t="shared" ref="F3:N3" si="0">+F2-E2</f>
        <v>3991.8045337116346</v>
      </c>
      <c r="G3" s="129">
        <f t="shared" si="0"/>
        <v>4602.171727556226</v>
      </c>
      <c r="H3" s="129">
        <f t="shared" si="0"/>
        <v>3395.0333106727994</v>
      </c>
      <c r="I3" s="129">
        <f t="shared" si="0"/>
        <v>2537.5856245207251</v>
      </c>
      <c r="J3" s="129">
        <f t="shared" si="0"/>
        <v>2934.1851379725995</v>
      </c>
      <c r="K3" s="129">
        <f t="shared" si="0"/>
        <v>2204.264167925212</v>
      </c>
      <c r="L3" s="129">
        <f t="shared" si="0"/>
        <v>2198.1694917470159</v>
      </c>
      <c r="M3" s="129">
        <f t="shared" si="0"/>
        <v>4049.9370869357954</v>
      </c>
      <c r="N3" s="129">
        <f t="shared" si="0"/>
        <v>2729.1462614338961</v>
      </c>
    </row>
    <row r="4" spans="3:14" x14ac:dyDescent="0.2"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</row>
    <row r="5" spans="3:14" x14ac:dyDescent="0.2">
      <c r="E5" s="131"/>
    </row>
    <row r="6" spans="3:14" x14ac:dyDescent="0.2">
      <c r="C6" s="125" t="s">
        <v>131</v>
      </c>
      <c r="D6" s="132" t="s">
        <v>132</v>
      </c>
      <c r="E6" s="131"/>
    </row>
    <row r="7" spans="3:14" x14ac:dyDescent="0.2">
      <c r="C7" s="133" t="s">
        <v>133</v>
      </c>
      <c r="D7" s="134">
        <f>+'Leverage finale'!AU10</f>
        <v>6.230183800000022E-2</v>
      </c>
    </row>
    <row r="8" spans="3:14" x14ac:dyDescent="0.2">
      <c r="C8" s="135" t="s">
        <v>134</v>
      </c>
      <c r="D8" s="80">
        <v>1000</v>
      </c>
      <c r="E8" s="130"/>
      <c r="F8" s="130"/>
      <c r="G8" s="130"/>
      <c r="H8" s="130"/>
      <c r="I8" s="130"/>
      <c r="J8" s="130"/>
      <c r="K8" s="130"/>
      <c r="L8" s="130"/>
      <c r="M8" s="130"/>
      <c r="N8" s="130"/>
    </row>
    <row r="9" spans="3:14" x14ac:dyDescent="0.2"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</row>
    <row r="10" spans="3:14" x14ac:dyDescent="0.2"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</row>
    <row r="11" spans="3:14" x14ac:dyDescent="0.2"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</row>
    <row r="12" spans="3:14" ht="15" x14ac:dyDescent="0.2">
      <c r="C12" s="136" t="s">
        <v>135</v>
      </c>
      <c r="D12" s="137" t="s">
        <v>119</v>
      </c>
      <c r="E12" s="137" t="s">
        <v>120</v>
      </c>
      <c r="F12" s="137" t="s">
        <v>121</v>
      </c>
      <c r="G12" s="137" t="s">
        <v>122</v>
      </c>
      <c r="H12" s="137" t="s">
        <v>123</v>
      </c>
      <c r="I12" s="182" t="s">
        <v>124</v>
      </c>
      <c r="J12" s="182" t="s">
        <v>125</v>
      </c>
      <c r="K12" s="182" t="s">
        <v>126</v>
      </c>
      <c r="L12" s="182" t="s">
        <v>127</v>
      </c>
      <c r="M12" s="182" t="s">
        <v>128</v>
      </c>
      <c r="N12" s="182" t="s">
        <v>129</v>
      </c>
    </row>
    <row r="13" spans="3:14" ht="15" x14ac:dyDescent="0.2">
      <c r="C13" s="138" t="s">
        <v>136</v>
      </c>
      <c r="D13" s="139">
        <f>+D7</f>
        <v>6.230183800000022E-2</v>
      </c>
      <c r="E13" s="139">
        <f>+'Leverage finale'!$AU$20</f>
        <v>6.6930523999999991E-2</v>
      </c>
      <c r="F13" s="139">
        <f>+'Leverage finale'!$AU$30</f>
        <v>6.2431339999999835E-2</v>
      </c>
      <c r="G13" s="139">
        <f>+'Leverage finale'!$AU$40</f>
        <v>6.3184947999999963E-2</v>
      </c>
      <c r="H13" s="139">
        <f>+'Leverage finale'!$AU$50</f>
        <v>5.5328755999999757E-2</v>
      </c>
      <c r="I13" s="139">
        <f>+'Leverage finale'!$AU$60</f>
        <v>6.3184947999999963E-2</v>
      </c>
      <c r="J13" s="139">
        <f>+'Leverage finale'!$AU$70</f>
        <v>5.5328755999999757E-2</v>
      </c>
      <c r="K13" s="139">
        <f>+'Leverage finale'!$AU$80</f>
        <v>5.5328755999999757E-2</v>
      </c>
      <c r="L13" s="139">
        <f>+'Leverage finale'!$AU$90</f>
        <v>5.5328755999999757E-2</v>
      </c>
      <c r="M13" s="139">
        <f>+'Leverage finale'!$AU$100</f>
        <v>5.5328755999999757E-2</v>
      </c>
      <c r="N13" s="139">
        <f>+'Leverage finale'!$AU$110</f>
        <v>5.5328755999999757E-2</v>
      </c>
    </row>
    <row r="14" spans="3:14" ht="15" x14ac:dyDescent="0.2">
      <c r="C14" s="138" t="s">
        <v>137</v>
      </c>
      <c r="D14" s="140">
        <f>$D$7*$D$8</f>
        <v>62.301838000000217</v>
      </c>
      <c r="E14" s="140">
        <f t="shared" ref="E14:H14" si="1">$D$7*$D$8</f>
        <v>62.301838000000217</v>
      </c>
      <c r="F14" s="140">
        <f t="shared" si="1"/>
        <v>62.301838000000217</v>
      </c>
      <c r="G14" s="140">
        <f t="shared" si="1"/>
        <v>62.301838000000217</v>
      </c>
      <c r="H14" s="140">
        <f t="shared" si="1"/>
        <v>62.301838000000217</v>
      </c>
      <c r="I14" s="160">
        <f>$D$7*$D$8</f>
        <v>62.301838000000217</v>
      </c>
      <c r="J14" s="160">
        <f t="shared" ref="J14:N14" si="2">$D$7*$D$8</f>
        <v>62.301838000000217</v>
      </c>
      <c r="K14" s="160">
        <f t="shared" si="2"/>
        <v>62.301838000000217</v>
      </c>
      <c r="L14" s="160">
        <f t="shared" si="2"/>
        <v>62.301838000000217</v>
      </c>
      <c r="M14" s="160">
        <f t="shared" si="2"/>
        <v>62.301838000000217</v>
      </c>
      <c r="N14" s="160">
        <f t="shared" si="2"/>
        <v>62.301838000000217</v>
      </c>
    </row>
    <row r="15" spans="3:14" ht="15" x14ac:dyDescent="0.2">
      <c r="C15" s="4" t="s">
        <v>138</v>
      </c>
      <c r="D15" s="140"/>
      <c r="E15" s="140"/>
      <c r="F15" s="140"/>
      <c r="G15" s="140"/>
      <c r="H15" s="140"/>
      <c r="I15" s="235"/>
      <c r="J15" s="161"/>
      <c r="K15" s="161"/>
      <c r="L15" s="161"/>
      <c r="M15" s="161"/>
      <c r="N15" s="161">
        <f>+D8</f>
        <v>1000</v>
      </c>
    </row>
    <row r="16" spans="3:14" ht="15" x14ac:dyDescent="0.2">
      <c r="C16" s="138" t="s">
        <v>139</v>
      </c>
      <c r="D16" s="140">
        <f>D14/(1+D13)</f>
        <v>58.647962162332441</v>
      </c>
      <c r="E16" s="140">
        <f>E14/((1+E13)*(1+D13))</f>
        <v>54.968867084669178</v>
      </c>
      <c r="F16" s="140">
        <f>F14/((1+F13)*(1+E13)*(1+D13))</f>
        <v>51.738747733730435</v>
      </c>
      <c r="G16" s="140">
        <f>G14/((1+G13)*(1+F13)*(1+E13)*(1+D13))</f>
        <v>48.663920450584136</v>
      </c>
      <c r="H16" s="140">
        <f>(H14)/((1+H13)*(1+G13)*(1+F13)*(1+E13)*(1+D13))</f>
        <v>46.112569352354647</v>
      </c>
      <c r="I16" s="160">
        <f>(I14)/((1+D13)*(1+I13)*(1+H13)*(1+G13)*(1+F13)*(1+E13))</f>
        <v>43.372105144169758</v>
      </c>
      <c r="J16" s="160">
        <f>(J14)/((1+J13)*(1+D13)*(1+I13)*(1+H13)*(1+G13)*(1+F13)*(1+E13))</f>
        <v>41.098193238439286</v>
      </c>
      <c r="K16" s="160">
        <f>(K14)/((1+K13)*(1+J13)*(1+D13)*(1+I13)*(1+H13)*(1+G13)*(1+F13)*(1+E13))</f>
        <v>38.943497942966417</v>
      </c>
      <c r="L16" s="160">
        <f>(L14)/((1+L13)*(1+K13)*(1+J13)*(1+D13)*(1+I13)*(1+H13)*(1+G13)*(1+F13)*(1+E13))</f>
        <v>36.901768971570057</v>
      </c>
      <c r="M16" s="160">
        <f>(M14)/((1+M13)*(1+L13)*(1+K13)*(1+J13)*(1+D13)*(1+I13)*(1+H13)*(1+G13)*(1+F13)*(1+E13))</f>
        <v>34.967083727954503</v>
      </c>
      <c r="N16" s="160">
        <f>(N14+N15)/((1+N13)*(1+M13)*(1+L13)*(1+K13)*(1+J13)*(1+D13)*(1+I13)*(1+H13)*(1+G13)*(1+F13)*(1+E13))</f>
        <v>564.96132012018973</v>
      </c>
    </row>
    <row r="17" spans="3:14" ht="15" x14ac:dyDescent="0.2">
      <c r="C17" s="138" t="s">
        <v>140</v>
      </c>
      <c r="D17" s="141">
        <f>SUM(D16:N16)</f>
        <v>1020.3760359289606</v>
      </c>
      <c r="E17" s="140"/>
      <c r="F17" s="140"/>
      <c r="G17" s="140"/>
      <c r="H17" s="140"/>
      <c r="I17" s="162"/>
      <c r="J17" s="162"/>
      <c r="K17" s="162"/>
      <c r="L17" s="162"/>
      <c r="M17" s="162"/>
      <c r="N17" s="162"/>
    </row>
    <row r="20" spans="3:14" x14ac:dyDescent="0.2">
      <c r="C20" s="125" t="s">
        <v>141</v>
      </c>
      <c r="D20" s="132" t="s">
        <v>132</v>
      </c>
    </row>
    <row r="21" spans="3:14" x14ac:dyDescent="0.2">
      <c r="C21" s="133" t="s">
        <v>133</v>
      </c>
      <c r="D21" s="134">
        <f>+'Leverage finale'!AU20</f>
        <v>6.6930523999999991E-2</v>
      </c>
    </row>
    <row r="22" spans="3:14" x14ac:dyDescent="0.2">
      <c r="C22" s="135" t="s">
        <v>134</v>
      </c>
      <c r="D22" s="80">
        <v>1000</v>
      </c>
    </row>
    <row r="26" spans="3:14" x14ac:dyDescent="0.2">
      <c r="C26" s="125" t="s">
        <v>142</v>
      </c>
      <c r="D26" s="127" t="s">
        <v>120</v>
      </c>
      <c r="E26" s="127" t="s">
        <v>121</v>
      </c>
      <c r="F26" s="127" t="s">
        <v>122</v>
      </c>
      <c r="G26" s="127" t="s">
        <v>123</v>
      </c>
      <c r="H26" s="132" t="s">
        <v>124</v>
      </c>
      <c r="I26" s="181" t="s">
        <v>125</v>
      </c>
      <c r="J26" s="181" t="s">
        <v>126</v>
      </c>
      <c r="K26" s="181" t="s">
        <v>127</v>
      </c>
      <c r="L26" s="181" t="s">
        <v>128</v>
      </c>
      <c r="M26" s="181" t="s">
        <v>129</v>
      </c>
      <c r="N26" s="181" t="s">
        <v>143</v>
      </c>
    </row>
    <row r="27" spans="3:14" x14ac:dyDescent="0.2">
      <c r="C27" s="125" t="s">
        <v>136</v>
      </c>
      <c r="D27" s="134">
        <f t="shared" ref="D27:M27" si="3">+E13</f>
        <v>6.6930523999999991E-2</v>
      </c>
      <c r="E27" s="134">
        <f t="shared" si="3"/>
        <v>6.2431339999999835E-2</v>
      </c>
      <c r="F27" s="134">
        <f t="shared" si="3"/>
        <v>6.3184947999999963E-2</v>
      </c>
      <c r="G27" s="134">
        <f t="shared" si="3"/>
        <v>5.5328755999999757E-2</v>
      </c>
      <c r="H27" s="134">
        <f t="shared" si="3"/>
        <v>6.3184947999999963E-2</v>
      </c>
      <c r="I27" s="134">
        <f t="shared" si="3"/>
        <v>5.5328755999999757E-2</v>
      </c>
      <c r="J27" s="134">
        <f t="shared" si="3"/>
        <v>5.5328755999999757E-2</v>
      </c>
      <c r="K27" s="134">
        <f t="shared" si="3"/>
        <v>5.5328755999999757E-2</v>
      </c>
      <c r="L27" s="134">
        <f t="shared" si="3"/>
        <v>5.5328755999999757E-2</v>
      </c>
      <c r="M27" s="134">
        <f t="shared" si="3"/>
        <v>5.5328755999999757E-2</v>
      </c>
      <c r="N27" s="236">
        <f>+Tableau6[[#This Row],[2035]]</f>
        <v>5.5328755999999757E-2</v>
      </c>
    </row>
    <row r="28" spans="3:14" x14ac:dyDescent="0.2">
      <c r="C28" s="125" t="s">
        <v>137</v>
      </c>
      <c r="D28" s="80">
        <f>$D$22*$D$21</f>
        <v>66.930523999999991</v>
      </c>
      <c r="E28" s="80">
        <f>$D$22*$D$21</f>
        <v>66.930523999999991</v>
      </c>
      <c r="F28" s="80">
        <f t="shared" ref="F28:H28" si="4">$D$22*$D$21</f>
        <v>66.930523999999991</v>
      </c>
      <c r="G28" s="80">
        <f t="shared" si="4"/>
        <v>66.930523999999991</v>
      </c>
      <c r="H28" s="80">
        <f t="shared" si="4"/>
        <v>66.930523999999991</v>
      </c>
      <c r="I28" s="174">
        <f t="shared" ref="I28:N28" si="5">$D$22*$D$21</f>
        <v>66.930523999999991</v>
      </c>
      <c r="J28" s="174">
        <f t="shared" si="5"/>
        <v>66.930523999999991</v>
      </c>
      <c r="K28" s="174">
        <f t="shared" si="5"/>
        <v>66.930523999999991</v>
      </c>
      <c r="L28" s="174">
        <f t="shared" si="5"/>
        <v>66.930523999999991</v>
      </c>
      <c r="M28" s="174">
        <f t="shared" si="5"/>
        <v>66.930523999999991</v>
      </c>
      <c r="N28" s="174">
        <f t="shared" si="5"/>
        <v>66.930523999999991</v>
      </c>
    </row>
    <row r="29" spans="3:14" x14ac:dyDescent="0.2">
      <c r="C29" s="126" t="s">
        <v>138</v>
      </c>
      <c r="D29" s="80"/>
      <c r="E29" s="80"/>
      <c r="F29" s="80"/>
      <c r="G29" s="80"/>
      <c r="H29" s="80"/>
      <c r="I29" s="237"/>
      <c r="J29" s="175"/>
      <c r="K29" s="175"/>
      <c r="L29" s="175"/>
      <c r="M29" s="175"/>
      <c r="N29" s="241">
        <f>+D22</f>
        <v>1000</v>
      </c>
    </row>
    <row r="30" spans="3:14" ht="15" x14ac:dyDescent="0.2">
      <c r="C30" s="135" t="s">
        <v>144</v>
      </c>
      <c r="D30" s="140">
        <f>D28/(1+D27)</f>
        <v>62.731848507879029</v>
      </c>
      <c r="E30" s="140">
        <f>E28/((1+E27)*(1+D27))</f>
        <v>59.045555365374518</v>
      </c>
      <c r="F30" s="140">
        <f>F28/((1+F27)*(1+E27)*(1+D27))</f>
        <v>55.536485421889665</v>
      </c>
      <c r="G30" s="140">
        <f>G28/((1+G27)*(1+F27)*(1+E27)*(1+D27))</f>
        <v>52.624819617717002</v>
      </c>
      <c r="H30" s="140">
        <f>(H28)/((1+H27)*(1+G27)*(1+F27)*(1+E27)*(1+D27))</f>
        <v>49.497333193732359</v>
      </c>
      <c r="I30" s="160">
        <f>(I28)/((1+D27)*(1+I27)*(1+H27)*(1+G27)*(1+F27)*(1+E27))</f>
        <v>46.902287948014916</v>
      </c>
      <c r="J30" s="160">
        <f>(J28)/((1+J27)*(1+D27)*(1+I27)*(1+H27)*(1+G27)*(1+F27)*(1+E27))</f>
        <v>44.443295685211979</v>
      </c>
      <c r="K30" s="160">
        <f>(K28)/((1+K27)*(1+J27)*(1+D27)*(1+I27)*(1+H27)*(1+G27)*(1+F27)*(1+E27))</f>
        <v>42.113223422116221</v>
      </c>
      <c r="L30" s="160">
        <f>(L28)/((1+L27)*(1+K27)*(1+J27)*(1+D27)*(1+I27)*(1+H27)*(1+G27)*(1+F27)*(1+E27))</f>
        <v>39.905312143428631</v>
      </c>
      <c r="M30" s="160">
        <f>(M28)/((1+M27)*(1+L27)*(1+K27)*(1+J27)*(1+D27)*(1+I27)*(1+H27)*(1+G27)*(1+F27)*(1+E27))</f>
        <v>37.81315719537605</v>
      </c>
      <c r="N30" s="160">
        <f>(N28+N29)/((1+N27)*(1+M27)*(1+L27)*(1+K27)*(1+J27)*(1+D27)*(1+I27)*(1+H27)*(1+G27)*(1+F27)*(1+E27))</f>
        <v>571.1722284534867</v>
      </c>
    </row>
    <row r="31" spans="3:14" ht="15" x14ac:dyDescent="0.2">
      <c r="C31" s="125" t="s">
        <v>145</v>
      </c>
      <c r="D31" s="141">
        <f>SUM(D30:N30)</f>
        <v>1061.7855469542271</v>
      </c>
      <c r="E31" s="80"/>
      <c r="F31" s="80"/>
      <c r="G31" s="80"/>
      <c r="H31" s="80"/>
      <c r="I31" s="176"/>
      <c r="J31" s="176"/>
      <c r="K31" s="176"/>
      <c r="L31" s="176"/>
      <c r="M31" s="176"/>
      <c r="N31" s="176"/>
    </row>
    <row r="34" spans="3:14" x14ac:dyDescent="0.2">
      <c r="C34" s="125" t="s">
        <v>146</v>
      </c>
      <c r="D34" s="132" t="s">
        <v>132</v>
      </c>
    </row>
    <row r="35" spans="3:14" x14ac:dyDescent="0.2">
      <c r="C35" s="133" t="s">
        <v>133</v>
      </c>
      <c r="D35" s="134">
        <f>+'Leverage finale'!AU30</f>
        <v>6.2431339999999835E-2</v>
      </c>
    </row>
    <row r="36" spans="3:14" x14ac:dyDescent="0.2">
      <c r="C36" s="135" t="s">
        <v>134</v>
      </c>
      <c r="D36" s="80">
        <v>1000</v>
      </c>
    </row>
    <row r="39" spans="3:14" x14ac:dyDescent="0.2">
      <c r="C39" s="125" t="s">
        <v>147</v>
      </c>
      <c r="D39" s="127" t="s">
        <v>121</v>
      </c>
      <c r="E39" s="127" t="s">
        <v>122</v>
      </c>
      <c r="F39" s="127" t="s">
        <v>123</v>
      </c>
      <c r="G39" s="132" t="s">
        <v>124</v>
      </c>
      <c r="H39" s="127" t="s">
        <v>125</v>
      </c>
      <c r="I39" s="177" t="s">
        <v>126</v>
      </c>
      <c r="J39" s="177" t="s">
        <v>127</v>
      </c>
      <c r="K39" s="177" t="s">
        <v>128</v>
      </c>
      <c r="L39" s="177" t="s">
        <v>129</v>
      </c>
      <c r="M39" s="177" t="s">
        <v>143</v>
      </c>
      <c r="N39" s="177" t="s">
        <v>148</v>
      </c>
    </row>
    <row r="40" spans="3:14" x14ac:dyDescent="0.2">
      <c r="C40" s="125" t="s">
        <v>136</v>
      </c>
      <c r="D40" s="134">
        <f t="shared" ref="D40:L40" si="6">+E27</f>
        <v>6.2431339999999835E-2</v>
      </c>
      <c r="E40" s="134">
        <f t="shared" si="6"/>
        <v>6.3184947999999963E-2</v>
      </c>
      <c r="F40" s="134">
        <f t="shared" si="6"/>
        <v>5.5328755999999757E-2</v>
      </c>
      <c r="G40" s="134">
        <f t="shared" si="6"/>
        <v>6.3184947999999963E-2</v>
      </c>
      <c r="H40" s="134">
        <f t="shared" si="6"/>
        <v>5.5328755999999757E-2</v>
      </c>
      <c r="I40" s="134">
        <f t="shared" si="6"/>
        <v>5.5328755999999757E-2</v>
      </c>
      <c r="J40" s="134">
        <f t="shared" si="6"/>
        <v>5.5328755999999757E-2</v>
      </c>
      <c r="K40" s="134">
        <f t="shared" si="6"/>
        <v>5.5328755999999757E-2</v>
      </c>
      <c r="L40" s="134">
        <f t="shared" si="6"/>
        <v>5.5328755999999757E-2</v>
      </c>
      <c r="M40" s="236">
        <f>+Tableau11[[#This Row],[2035]]</f>
        <v>5.5328755999999757E-2</v>
      </c>
      <c r="N40" s="236">
        <f>+Tableau11[[#This Row],[2036]]</f>
        <v>5.5328755999999757E-2</v>
      </c>
    </row>
    <row r="41" spans="3:14" x14ac:dyDescent="0.2">
      <c r="C41" s="125" t="s">
        <v>137</v>
      </c>
      <c r="D41" s="80">
        <f>$D$35*$D$36</f>
        <v>62.431339999999835</v>
      </c>
      <c r="E41" s="80">
        <f t="shared" ref="E41:I41" si="7">$D$35*$D$36</f>
        <v>62.431339999999835</v>
      </c>
      <c r="F41" s="80">
        <f t="shared" si="7"/>
        <v>62.431339999999835</v>
      </c>
      <c r="G41" s="80">
        <f t="shared" si="7"/>
        <v>62.431339999999835</v>
      </c>
      <c r="H41" s="80">
        <f t="shared" si="7"/>
        <v>62.431339999999835</v>
      </c>
      <c r="I41" s="174">
        <f t="shared" si="7"/>
        <v>62.431339999999835</v>
      </c>
      <c r="J41" s="174">
        <f>$D$35*$D$36</f>
        <v>62.431339999999835</v>
      </c>
      <c r="K41" s="174">
        <f>$D$35*$D$36</f>
        <v>62.431339999999835</v>
      </c>
      <c r="L41" s="174">
        <f>$D$35*$D$36</f>
        <v>62.431339999999835</v>
      </c>
      <c r="M41" s="174">
        <f>$D$35*$D$36</f>
        <v>62.431339999999835</v>
      </c>
      <c r="N41" s="174">
        <f>$D$35*$D$36</f>
        <v>62.431339999999835</v>
      </c>
    </row>
    <row r="42" spans="3:14" x14ac:dyDescent="0.2">
      <c r="C42" s="126" t="s">
        <v>138</v>
      </c>
      <c r="D42" s="80"/>
      <c r="E42" s="80"/>
      <c r="F42" s="80"/>
      <c r="G42" s="80"/>
      <c r="H42" s="80"/>
      <c r="I42" s="237"/>
      <c r="J42" s="175"/>
      <c r="K42" s="175"/>
      <c r="L42" s="175"/>
      <c r="M42" s="175"/>
      <c r="N42" s="241">
        <f>+D36</f>
        <v>1000</v>
      </c>
    </row>
    <row r="43" spans="3:14" ht="15" x14ac:dyDescent="0.2">
      <c r="C43" s="125" t="s">
        <v>149</v>
      </c>
      <c r="D43" s="140">
        <f>D41/(1+D40)</f>
        <v>58.762705550459238</v>
      </c>
      <c r="E43" s="140">
        <f>E41/((1+E40)*(1+D40))</f>
        <v>55.270445335969185</v>
      </c>
      <c r="F43" s="140">
        <f>F41/((1+F40)*(1+E40)*(1+D40))</f>
        <v>52.372727476374379</v>
      </c>
      <c r="G43" s="140">
        <f>G41/((1+G40)*(1+F40)*(1+E40)*(1+D40))</f>
        <v>49.26022285670507</v>
      </c>
      <c r="H43" s="140">
        <f>(H41)/((1+H40)*(1+G40)*(1+F40)*(1+E40)*(1+D40))</f>
        <v>46.677608827239304</v>
      </c>
      <c r="I43" s="160">
        <f>(I41)/((1+D40)*(1+I40)*(1+H40)*(1+G40)*(1+F40)*(1+E40))</f>
        <v>44.23039603711824</v>
      </c>
      <c r="J43" s="160">
        <f>(J41)/((1+J40)*(1+D40)*(1+I40)*(1+H40)*(1+G40)*(1+F40)*(1+E40))</f>
        <v>41.911485672734045</v>
      </c>
      <c r="K43" s="160">
        <f>(K41)/((1+K40)*(1+J40)*(1+D40)*(1+I40)*(1+H40)*(1+G40)*(1+F40)*(1+E40))</f>
        <v>39.7141510969441</v>
      </c>
      <c r="L43" s="160">
        <f>(L41)/((1+L40)*(1+K40)*(1+J40)*(1+D40)*(1+I40)*(1+H40)*(1+G40)*(1+F40)*(1+E40))</f>
        <v>37.63201833661028</v>
      </c>
      <c r="M43" s="160">
        <f>(M41)/((1+M40)*(1+L40)*(1+K40)*(1+J40)*(1+D40)*(1+I40)*(1+H40)*(1+G40)*(1+F40)*(1+E40))</f>
        <v>35.65904759313721</v>
      </c>
      <c r="N43" s="160">
        <f>(N41+N42)/((1+N40)*(1+M40)*(1+L40)*(1+K40)*(1+J40)*(1+D40)*(1+I40)*(1+H40)*(1+G40)*(1+F40)*(1+E40))</f>
        <v>575.01633741763033</v>
      </c>
    </row>
    <row r="44" spans="3:14" ht="15" x14ac:dyDescent="0.2">
      <c r="C44" s="133" t="s">
        <v>150</v>
      </c>
      <c r="D44" s="141">
        <f>SUM(D43:N43)</f>
        <v>1036.5071462009214</v>
      </c>
      <c r="E44" s="140"/>
      <c r="F44" s="140"/>
      <c r="G44" s="140"/>
      <c r="H44" s="140"/>
      <c r="I44" s="162"/>
      <c r="J44" s="162"/>
      <c r="K44" s="162"/>
      <c r="L44" s="162"/>
      <c r="M44" s="162"/>
      <c r="N44" s="162"/>
    </row>
    <row r="47" spans="3:14" x14ac:dyDescent="0.2">
      <c r="C47" s="125" t="s">
        <v>151</v>
      </c>
      <c r="D47" s="132" t="s">
        <v>132</v>
      </c>
    </row>
    <row r="48" spans="3:14" x14ac:dyDescent="0.2">
      <c r="C48" s="133" t="s">
        <v>133</v>
      </c>
      <c r="D48" s="134">
        <f>+'Leverage finale'!AU40</f>
        <v>6.3184947999999963E-2</v>
      </c>
    </row>
    <row r="49" spans="3:14" x14ac:dyDescent="0.2">
      <c r="C49" s="135" t="s">
        <v>134</v>
      </c>
      <c r="D49" s="80">
        <v>1000</v>
      </c>
    </row>
    <row r="52" spans="3:14" x14ac:dyDescent="0.2">
      <c r="C52" s="142" t="s">
        <v>152</v>
      </c>
      <c r="D52" s="143" t="s">
        <v>122</v>
      </c>
      <c r="E52" s="143" t="s">
        <v>123</v>
      </c>
      <c r="F52" s="144" t="s">
        <v>124</v>
      </c>
      <c r="G52" s="143" t="s">
        <v>125</v>
      </c>
      <c r="H52" s="145" t="s">
        <v>126</v>
      </c>
      <c r="I52" s="145" t="s">
        <v>127</v>
      </c>
      <c r="J52" s="143" t="s">
        <v>128</v>
      </c>
      <c r="K52" s="143" t="s">
        <v>129</v>
      </c>
      <c r="L52" s="143" t="s">
        <v>143</v>
      </c>
      <c r="M52" s="143" t="s">
        <v>148</v>
      </c>
      <c r="N52" s="145" t="s">
        <v>153</v>
      </c>
    </row>
    <row r="53" spans="3:14" x14ac:dyDescent="0.2">
      <c r="C53" s="146" t="s">
        <v>136</v>
      </c>
      <c r="D53" s="147">
        <f t="shared" ref="D53:K53" si="8">+E40</f>
        <v>6.3184947999999963E-2</v>
      </c>
      <c r="E53" s="147">
        <f t="shared" si="8"/>
        <v>5.5328755999999757E-2</v>
      </c>
      <c r="F53" s="147">
        <f t="shared" si="8"/>
        <v>6.3184947999999963E-2</v>
      </c>
      <c r="G53" s="147">
        <f t="shared" si="8"/>
        <v>5.5328755999999757E-2</v>
      </c>
      <c r="H53" s="147">
        <f t="shared" si="8"/>
        <v>5.5328755999999757E-2</v>
      </c>
      <c r="I53" s="147">
        <f t="shared" si="8"/>
        <v>5.5328755999999757E-2</v>
      </c>
      <c r="J53" s="147">
        <f t="shared" si="8"/>
        <v>5.5328755999999757E-2</v>
      </c>
      <c r="K53" s="147">
        <f t="shared" si="8"/>
        <v>5.5328755999999757E-2</v>
      </c>
      <c r="L53" s="240">
        <f>+Tableau16[[#This Row],[2035]]</f>
        <v>5.5328755999999757E-2</v>
      </c>
      <c r="M53" s="240">
        <f>+Tableau16[[#This Row],[2036]]</f>
        <v>5.5328755999999757E-2</v>
      </c>
      <c r="N53" s="240">
        <f>+Tableau16[[#This Row],[2037]]</f>
        <v>5.5328755999999757E-2</v>
      </c>
    </row>
    <row r="54" spans="3:14" x14ac:dyDescent="0.2">
      <c r="C54" s="148" t="s">
        <v>137</v>
      </c>
      <c r="D54" s="80">
        <f t="shared" ref="D54:H54" si="9">$D$48*$D$49</f>
        <v>63.184947999999963</v>
      </c>
      <c r="E54" s="80">
        <f t="shared" si="9"/>
        <v>63.184947999999963</v>
      </c>
      <c r="F54" s="80">
        <f t="shared" si="9"/>
        <v>63.184947999999963</v>
      </c>
      <c r="G54" s="80">
        <f t="shared" si="9"/>
        <v>63.184947999999963</v>
      </c>
      <c r="H54" s="149">
        <f t="shared" si="9"/>
        <v>63.184947999999963</v>
      </c>
      <c r="I54" s="178">
        <f t="shared" ref="I54:N54" si="10">$D$48*$D$49</f>
        <v>63.184947999999963</v>
      </c>
      <c r="J54" s="178">
        <f t="shared" si="10"/>
        <v>63.184947999999963</v>
      </c>
      <c r="K54" s="178">
        <f t="shared" si="10"/>
        <v>63.184947999999963</v>
      </c>
      <c r="L54" s="178">
        <f t="shared" si="10"/>
        <v>63.184947999999963</v>
      </c>
      <c r="M54" s="178">
        <f t="shared" si="10"/>
        <v>63.184947999999963</v>
      </c>
      <c r="N54" s="178">
        <f t="shared" si="10"/>
        <v>63.184947999999963</v>
      </c>
    </row>
    <row r="55" spans="3:14" x14ac:dyDescent="0.2">
      <c r="C55" s="126" t="s">
        <v>138</v>
      </c>
      <c r="D55" s="80"/>
      <c r="E55" s="80"/>
      <c r="F55" s="80"/>
      <c r="G55" s="80"/>
      <c r="H55" s="149"/>
      <c r="I55" s="237"/>
      <c r="J55" s="179"/>
      <c r="K55" s="179"/>
      <c r="L55" s="179"/>
      <c r="M55" s="179"/>
      <c r="N55" s="242">
        <f>+D49</f>
        <v>1000</v>
      </c>
    </row>
    <row r="56" spans="3:14" ht="15" x14ac:dyDescent="0.2">
      <c r="C56" s="150" t="s">
        <v>154</v>
      </c>
      <c r="D56" s="140">
        <f>D54/(1+D53)</f>
        <v>59.429874471849622</v>
      </c>
      <c r="E56" s="140">
        <f>E54/((1+E53)*(1+D53))</f>
        <v>56.314086140423171</v>
      </c>
      <c r="F56" s="140">
        <f>F54/((1+F53)*(1+E53)*(1+D53))</f>
        <v>52.967347070100899</v>
      </c>
      <c r="G56" s="140">
        <f>G54/((1+G53)*(1+F53)*(1+E53)*(1+D53))</f>
        <v>50.190376002699303</v>
      </c>
      <c r="H56" s="140">
        <f>(H54)/((1+H53)*(1+G53)*(1+F53)*(1+E53)*(1+D53))</f>
        <v>47.558995921740348</v>
      </c>
      <c r="I56" s="160">
        <f>(I54)/((1+D53)*(1+I53)*(1+H53)*(1+G53)*(1+F53)*(1+E53))</f>
        <v>45.065573785748668</v>
      </c>
      <c r="J56" s="160">
        <f>(J54)/((1+J53)*(1+D53)*(1+I53)*(1+H53)*(1+G53)*(1+F53)*(1+E53))</f>
        <v>42.702876738202605</v>
      </c>
      <c r="K56" s="160">
        <f>(K54)/((1+K53)*(1+J53)*(1+D53)*(1+I53)*(1+H53)*(1+G53)*(1+F53)*(1+E53))</f>
        <v>40.464051126644947</v>
      </c>
      <c r="L56" s="160">
        <f>(L54)/((1+L53)*(1+K53)*(1+J53)*(1+D53)*(1+I53)*(1+H53)*(1+G53)*(1+F53)*(1+E53))</f>
        <v>38.342602621779555</v>
      </c>
      <c r="M56" s="160">
        <f>(M54)/((1+M53)*(1+L53)*(1+K53)*(1+J53)*(1+D53)*(1+I53)*(1+H53)*(1+G53)*(1+F53)*(1+E53))</f>
        <v>36.332377378883407</v>
      </c>
      <c r="N56" s="160">
        <f>(N54+N55)/((1+N53)*(1+M53)*(1+L53)*(1+K53)*(1+J53)*(1+D53)*(1+I53)*(1+H53)*(1+G53)*(1+F53)*(1+E53))</f>
        <v>579.29693597443668</v>
      </c>
    </row>
    <row r="57" spans="3:14" ht="15" x14ac:dyDescent="0.2">
      <c r="C57" s="151" t="s">
        <v>155</v>
      </c>
      <c r="D57" s="141">
        <f>SUM(D56:N56)</f>
        <v>1048.6650972325092</v>
      </c>
      <c r="E57" s="140"/>
      <c r="F57" s="140"/>
      <c r="G57" s="140"/>
      <c r="H57" s="140"/>
      <c r="I57" s="162"/>
      <c r="J57" s="162"/>
      <c r="K57" s="162"/>
      <c r="L57" s="162"/>
      <c r="M57" s="162"/>
      <c r="N57" s="162"/>
    </row>
    <row r="60" spans="3:14" x14ac:dyDescent="0.2">
      <c r="C60" s="125" t="s">
        <v>156</v>
      </c>
      <c r="D60" s="132" t="s">
        <v>132</v>
      </c>
    </row>
    <row r="61" spans="3:14" x14ac:dyDescent="0.2">
      <c r="C61" s="133" t="s">
        <v>133</v>
      </c>
      <c r="D61" s="134">
        <f>+'Leverage finale'!AU50</f>
        <v>5.5328755999999757E-2</v>
      </c>
    </row>
    <row r="62" spans="3:14" x14ac:dyDescent="0.2">
      <c r="C62" s="135" t="s">
        <v>134</v>
      </c>
      <c r="D62" s="80">
        <v>1000</v>
      </c>
    </row>
    <row r="65" spans="3:14" x14ac:dyDescent="0.2">
      <c r="C65" s="125" t="s">
        <v>157</v>
      </c>
      <c r="D65" s="127" t="s">
        <v>123</v>
      </c>
      <c r="E65" s="132" t="s">
        <v>124</v>
      </c>
      <c r="F65" s="127" t="s">
        <v>125</v>
      </c>
      <c r="G65" s="127" t="s">
        <v>126</v>
      </c>
      <c r="H65" s="127" t="s">
        <v>127</v>
      </c>
      <c r="I65" s="177" t="s">
        <v>128</v>
      </c>
      <c r="J65" s="177" t="s">
        <v>129</v>
      </c>
      <c r="K65" s="177" t="s">
        <v>143</v>
      </c>
      <c r="L65" s="177" t="s">
        <v>148</v>
      </c>
      <c r="M65" s="177" t="s">
        <v>153</v>
      </c>
      <c r="N65" s="177" t="s">
        <v>158</v>
      </c>
    </row>
    <row r="66" spans="3:14" x14ac:dyDescent="0.2">
      <c r="C66" s="125" t="s">
        <v>136</v>
      </c>
      <c r="D66" s="134">
        <f t="shared" ref="D66:J66" si="11">+E53</f>
        <v>5.5328755999999757E-2</v>
      </c>
      <c r="E66" s="134">
        <f t="shared" si="11"/>
        <v>6.3184947999999963E-2</v>
      </c>
      <c r="F66" s="134">
        <f t="shared" si="11"/>
        <v>5.5328755999999757E-2</v>
      </c>
      <c r="G66" s="134">
        <f t="shared" si="11"/>
        <v>5.5328755999999757E-2</v>
      </c>
      <c r="H66" s="134">
        <f t="shared" si="11"/>
        <v>5.5328755999999757E-2</v>
      </c>
      <c r="I66" s="134">
        <f t="shared" si="11"/>
        <v>5.5328755999999757E-2</v>
      </c>
      <c r="J66" s="134">
        <f t="shared" si="11"/>
        <v>5.5328755999999757E-2</v>
      </c>
      <c r="K66" s="236">
        <f>+Tableau18[[#This Row],[2035]]</f>
        <v>5.5328755999999757E-2</v>
      </c>
      <c r="L66" s="236">
        <f>+Tableau18[[#This Row],[2036]]</f>
        <v>5.5328755999999757E-2</v>
      </c>
      <c r="M66" s="236">
        <f>+Tableau18[[#This Row],[2037]]</f>
        <v>5.5328755999999757E-2</v>
      </c>
      <c r="N66" s="236">
        <f>+Tableau18[[#This Row],[2038]]</f>
        <v>5.5328755999999757E-2</v>
      </c>
    </row>
    <row r="67" spans="3:14" x14ac:dyDescent="0.2">
      <c r="C67" s="135" t="s">
        <v>137</v>
      </c>
      <c r="D67" s="80">
        <f>$D$61*$D$62</f>
        <v>55.328755999999757</v>
      </c>
      <c r="E67" s="80">
        <f t="shared" ref="E67:I67" si="12">$D$61*$D$62</f>
        <v>55.328755999999757</v>
      </c>
      <c r="F67" s="80">
        <f t="shared" si="12"/>
        <v>55.328755999999757</v>
      </c>
      <c r="G67" s="80">
        <f t="shared" si="12"/>
        <v>55.328755999999757</v>
      </c>
      <c r="H67" s="80">
        <f t="shared" si="12"/>
        <v>55.328755999999757</v>
      </c>
      <c r="I67" s="174">
        <f t="shared" si="12"/>
        <v>55.328755999999757</v>
      </c>
      <c r="J67" s="174">
        <f>$D$61*$D$62</f>
        <v>55.328755999999757</v>
      </c>
      <c r="K67" s="174">
        <f>$D$61*$D$62</f>
        <v>55.328755999999757</v>
      </c>
      <c r="L67" s="174">
        <f>$D$61*$D$62</f>
        <v>55.328755999999757</v>
      </c>
      <c r="M67" s="174">
        <f>$D$61*$D$62</f>
        <v>55.328755999999757</v>
      </c>
      <c r="N67" s="174">
        <f>$D$61*$D$62</f>
        <v>55.328755999999757</v>
      </c>
    </row>
    <row r="68" spans="3:14" x14ac:dyDescent="0.2">
      <c r="C68" s="126" t="s">
        <v>138</v>
      </c>
      <c r="D68" s="80"/>
      <c r="E68" s="80"/>
      <c r="F68" s="80"/>
      <c r="G68" s="80"/>
      <c r="H68" s="80"/>
      <c r="I68" s="237"/>
      <c r="J68" s="175"/>
      <c r="K68" s="175"/>
      <c r="L68" s="175"/>
      <c r="M68" s="175"/>
      <c r="N68" s="241">
        <f>+D62</f>
        <v>1000</v>
      </c>
    </row>
    <row r="69" spans="3:14" ht="15" x14ac:dyDescent="0.2">
      <c r="C69" s="135" t="s">
        <v>159</v>
      </c>
      <c r="D69" s="140">
        <f>D67/(1+D66)</f>
        <v>52.427981030017314</v>
      </c>
      <c r="E69" s="140">
        <f>E67/((1+E66)*(1+D66))</f>
        <v>49.31219269859087</v>
      </c>
      <c r="F69" s="140">
        <f>F67/((1+F66)*(1+E66)*(1+D66))</f>
        <v>46.726853995240589</v>
      </c>
      <c r="G69" s="140">
        <f>G67/((1+G66)*(1+F66)*(1+E66)*(1+D66))</f>
        <v>44.277059380385722</v>
      </c>
      <c r="H69" s="140">
        <f>(H67)/((1+H66)*(1+G66)*(1+F66)*(1+E66)*(1+D66))</f>
        <v>41.955702551125917</v>
      </c>
      <c r="I69" s="160">
        <f>(I67)/((1+D66)*(1+I66)*(1+H66)*(1+G66)*(1+F66)*(1+E66))</f>
        <v>39.756049773674434</v>
      </c>
      <c r="J69" s="178">
        <f>(J67)/((1+J66)*(1+D66)*(1+I66)*(1+H66)*(1+G66)*(1+F66)*(1+E66))</f>
        <v>37.671720350311809</v>
      </c>
      <c r="K69" s="178">
        <f>(K67)/((1+K66)*(1+J66)*(1+D66)*(1+I66)*(1+H66)*(1+G66)*(1+F66)*(1+E66))</f>
        <v>35.696668110417548</v>
      </c>
      <c r="L69" s="178">
        <f>(L67)/((1+L66)*(1+K66)*(1+J66)*(1+D66)*(1+I66)*(1+H66)*(1+G66)*(1+F66)*(1+E66))</f>
        <v>33.82516387188975</v>
      </c>
      <c r="M69" s="178">
        <f>(M67)/((1+M66)*(1+L66)*(1+K66)*(1+J66)*(1+D66)*(1+I66)*(1+H66)*(1+G66)*(1+F66)*(1+E66))</f>
        <v>32.051778822077083</v>
      </c>
      <c r="N69" s="178">
        <f>(N67+N68)/((1+N66)*(1+M66)*(1+L66)*(1+K66)*(1+J66)*(1+D66)*(1+I66)*(1+H66)*(1+G66)*(1+F66)*(1+E66))</f>
        <v>579.29693597443656</v>
      </c>
    </row>
    <row r="70" spans="3:14" ht="15" x14ac:dyDescent="0.2">
      <c r="C70" s="133" t="s">
        <v>160</v>
      </c>
      <c r="D70" s="141">
        <f>SUM(D69:N69)</f>
        <v>992.99810655816759</v>
      </c>
      <c r="E70" s="140"/>
      <c r="F70" s="140"/>
      <c r="G70" s="140"/>
      <c r="H70" s="140"/>
      <c r="I70" s="162"/>
      <c r="J70" s="180"/>
      <c r="K70" s="180"/>
      <c r="L70" s="180"/>
      <c r="M70" s="180"/>
      <c r="N70" s="180"/>
    </row>
    <row r="74" spans="3:14" x14ac:dyDescent="0.2">
      <c r="C74" s="125" t="s">
        <v>161</v>
      </c>
      <c r="D74" s="132" t="s">
        <v>132</v>
      </c>
    </row>
    <row r="75" spans="3:14" x14ac:dyDescent="0.2">
      <c r="C75" s="133" t="s">
        <v>133</v>
      </c>
      <c r="D75" s="134">
        <f>+'Leverage finale'!AU60</f>
        <v>6.3184947999999963E-2</v>
      </c>
    </row>
    <row r="76" spans="3:14" x14ac:dyDescent="0.2">
      <c r="C76" s="135" t="s">
        <v>134</v>
      </c>
      <c r="D76" s="80">
        <v>1000</v>
      </c>
    </row>
    <row r="79" spans="3:14" x14ac:dyDescent="0.2">
      <c r="C79" s="125" t="s">
        <v>162</v>
      </c>
      <c r="D79" s="127" t="s">
        <v>124</v>
      </c>
      <c r="E79" s="132" t="s">
        <v>125</v>
      </c>
      <c r="F79" s="127" t="s">
        <v>126</v>
      </c>
      <c r="G79" s="127" t="s">
        <v>127</v>
      </c>
      <c r="H79" s="127" t="s">
        <v>128</v>
      </c>
      <c r="I79" s="177" t="s">
        <v>129</v>
      </c>
      <c r="J79" s="177" t="s">
        <v>143</v>
      </c>
      <c r="K79" s="177" t="s">
        <v>148</v>
      </c>
      <c r="L79" s="177" t="s">
        <v>153</v>
      </c>
      <c r="M79" s="177" t="s">
        <v>158</v>
      </c>
      <c r="N79" s="177" t="s">
        <v>163</v>
      </c>
    </row>
    <row r="80" spans="3:14" x14ac:dyDescent="0.2">
      <c r="C80" s="125" t="s">
        <v>136</v>
      </c>
      <c r="D80" s="134">
        <f>+E66</f>
        <v>6.3184947999999963E-2</v>
      </c>
      <c r="E80" s="134">
        <f>+F66</f>
        <v>5.5328755999999757E-2</v>
      </c>
      <c r="F80" s="134">
        <f>+G66</f>
        <v>5.5328755999999757E-2</v>
      </c>
      <c r="G80" s="134">
        <f>+H66</f>
        <v>5.5328755999999757E-2</v>
      </c>
      <c r="H80" s="134">
        <f>+I66</f>
        <v>5.5328755999999757E-2</v>
      </c>
      <c r="I80" s="238">
        <f>+'Leverage finale'!AU110</f>
        <v>5.5328755999999757E-2</v>
      </c>
      <c r="J80" s="239">
        <f>+Tableau1815[[#This Row],[2035]]</f>
        <v>5.5328755999999757E-2</v>
      </c>
      <c r="K80" s="239">
        <f>+Tableau1815[[#This Row],[2036]]</f>
        <v>5.5328755999999757E-2</v>
      </c>
      <c r="L80" s="239">
        <f>+Tableau1815[[#This Row],[2037]]</f>
        <v>5.5328755999999757E-2</v>
      </c>
      <c r="M80" s="239">
        <f>+Tableau1815[[#This Row],[2038]]</f>
        <v>5.5328755999999757E-2</v>
      </c>
      <c r="N80" s="239">
        <f>+Tableau1815[[#This Row],[2039]]</f>
        <v>5.5328755999999757E-2</v>
      </c>
    </row>
    <row r="81" spans="3:14" x14ac:dyDescent="0.2">
      <c r="C81" s="135" t="s">
        <v>137</v>
      </c>
      <c r="D81" s="80">
        <f t="shared" ref="D81:N81" si="13">$D$75*$D$76</f>
        <v>63.184947999999963</v>
      </c>
      <c r="E81" s="80">
        <f t="shared" si="13"/>
        <v>63.184947999999963</v>
      </c>
      <c r="F81" s="80">
        <f t="shared" si="13"/>
        <v>63.184947999999963</v>
      </c>
      <c r="G81" s="80">
        <f t="shared" si="13"/>
        <v>63.184947999999963</v>
      </c>
      <c r="H81" s="80">
        <f t="shared" si="13"/>
        <v>63.184947999999963</v>
      </c>
      <c r="I81" s="80">
        <f t="shared" si="13"/>
        <v>63.184947999999963</v>
      </c>
      <c r="J81" s="80">
        <f t="shared" si="13"/>
        <v>63.184947999999963</v>
      </c>
      <c r="K81" s="80">
        <f t="shared" si="13"/>
        <v>63.184947999999963</v>
      </c>
      <c r="L81" s="80">
        <f t="shared" si="13"/>
        <v>63.184947999999963</v>
      </c>
      <c r="M81" s="80">
        <f t="shared" si="13"/>
        <v>63.184947999999963</v>
      </c>
      <c r="N81" s="174">
        <f t="shared" si="13"/>
        <v>63.184947999999963</v>
      </c>
    </row>
    <row r="82" spans="3:14" x14ac:dyDescent="0.2">
      <c r="C82" s="126" t="s">
        <v>138</v>
      </c>
      <c r="D82" s="80"/>
      <c r="E82" s="80"/>
      <c r="F82" s="80"/>
      <c r="G82" s="80"/>
      <c r="H82" s="80"/>
      <c r="I82" s="237"/>
      <c r="J82" s="175"/>
      <c r="K82" s="175"/>
      <c r="L82" s="175"/>
      <c r="M82" s="175"/>
      <c r="N82" s="241">
        <f>+D76</f>
        <v>1000</v>
      </c>
    </row>
    <row r="83" spans="3:14" ht="15" x14ac:dyDescent="0.2">
      <c r="C83" s="135" t="s">
        <v>159</v>
      </c>
      <c r="D83" s="140">
        <f>D81/(1+D80)</f>
        <v>59.429874471849622</v>
      </c>
      <c r="E83" s="140">
        <f>E81/((1+E80)*(1+D80))</f>
        <v>56.314086140423171</v>
      </c>
      <c r="F83" s="140">
        <f>F81/((1+F80)*(1+E80)*(1+D80))</f>
        <v>53.361652300530309</v>
      </c>
      <c r="G83" s="140">
        <f>G81/((1+G80)*(1+F80)*(1+E80)*(1+D80))</f>
        <v>50.564008605987723</v>
      </c>
      <c r="H83" s="140">
        <f>(H81)/((1+H80)*(1+G80)*(1+F80)*(1+E80)*(1+D80))</f>
        <v>47.913039721991375</v>
      </c>
      <c r="I83" s="160">
        <f>(N81)/((1+D80)*(1+I80)*(1+H80)*(1+G80)*(1+F80)*(1+E80))</f>
        <v>45.401055784356345</v>
      </c>
      <c r="J83" s="178">
        <f>(J81)/((1+J80)*(1+D80)*(1+I80)*(1+H80)*(1+G80)*(1+F80)*(1+E80))</f>
        <v>43.020770092951345</v>
      </c>
      <c r="K83" s="178">
        <f>(K81)/((1+K80)*(1+J80)*(1+D80)*(1+I80)*(1+H80)*(1+G80)*(1+F80)*(1+E80))</f>
        <v>40.765277974621355</v>
      </c>
      <c r="L83" s="178">
        <f>(L81)/((1+L80)*(1+K80)*(1+J80)*(1+D80)*(1+I80)*(1+H80)*(1+G80)*(1+F80)*(1+E80))</f>
        <v>38.628036754284523</v>
      </c>
      <c r="M83" s="178">
        <f>(M81)/((1+M80)*(1+L80)*(1+K80)*(1+J80)*(1+D80)*(1+I80)*(1+H80)*(1+G80)*(1+F80)*(1+E80))</f>
        <v>36.60284677610408</v>
      </c>
      <c r="N83" s="178">
        <f>(N81+N82)/((1+N80)*(1+M80)*(1+L80)*(1+K80)*(1+J80)*(1+D80)*(1+I80)*(1+H80)*(1+G80)*(1+F80)*(1+E80))</f>
        <v>583.6094006241035</v>
      </c>
    </row>
    <row r="84" spans="3:14" ht="15" x14ac:dyDescent="0.2">
      <c r="C84" s="133" t="s">
        <v>160</v>
      </c>
      <c r="D84" s="141">
        <f>SUM(D83:N83)</f>
        <v>1055.6100492472033</v>
      </c>
      <c r="E84" s="140"/>
      <c r="F84" s="140"/>
      <c r="G84" s="140"/>
      <c r="H84" s="140"/>
      <c r="I84" s="162"/>
      <c r="J84" s="180"/>
      <c r="K84" s="180"/>
      <c r="L84" s="180"/>
      <c r="M84" s="180"/>
      <c r="N84" s="180"/>
    </row>
    <row r="88" spans="3:14" x14ac:dyDescent="0.2">
      <c r="C88" s="125" t="s">
        <v>161</v>
      </c>
      <c r="D88" s="132" t="s">
        <v>132</v>
      </c>
    </row>
    <row r="89" spans="3:14" x14ac:dyDescent="0.2">
      <c r="C89" s="133" t="s">
        <v>133</v>
      </c>
      <c r="D89" s="134">
        <f>+'Leverage finale'!AU70</f>
        <v>5.5328755999999757E-2</v>
      </c>
    </row>
    <row r="90" spans="3:14" x14ac:dyDescent="0.2">
      <c r="C90" s="135" t="s">
        <v>134</v>
      </c>
      <c r="D90" s="80">
        <v>1000</v>
      </c>
    </row>
    <row r="93" spans="3:14" x14ac:dyDescent="0.2">
      <c r="C93" s="125" t="s">
        <v>164</v>
      </c>
      <c r="D93" s="127" t="s">
        <v>125</v>
      </c>
      <c r="E93" s="132" t="s">
        <v>126</v>
      </c>
      <c r="F93" s="127" t="s">
        <v>127</v>
      </c>
      <c r="G93" s="127" t="s">
        <v>128</v>
      </c>
      <c r="H93" s="132" t="s">
        <v>129</v>
      </c>
      <c r="I93" s="127" t="s">
        <v>143</v>
      </c>
      <c r="J93" s="127" t="s">
        <v>148</v>
      </c>
      <c r="K93" s="132" t="s">
        <v>153</v>
      </c>
      <c r="L93" s="127" t="s">
        <v>158</v>
      </c>
      <c r="M93" s="127" t="s">
        <v>163</v>
      </c>
      <c r="N93" s="132" t="s">
        <v>165</v>
      </c>
    </row>
    <row r="94" spans="3:14" x14ac:dyDescent="0.2">
      <c r="C94" s="125" t="s">
        <v>136</v>
      </c>
      <c r="D94" s="134">
        <f>+E80</f>
        <v>5.5328755999999757E-2</v>
      </c>
      <c r="E94" s="134">
        <f>+F80</f>
        <v>5.5328755999999757E-2</v>
      </c>
      <c r="F94" s="134">
        <f>+G80</f>
        <v>5.5328755999999757E-2</v>
      </c>
      <c r="G94" s="134">
        <f>+H80</f>
        <v>5.5328755999999757E-2</v>
      </c>
      <c r="H94" s="134">
        <f>+I80</f>
        <v>5.5328755999999757E-2</v>
      </c>
      <c r="I94" s="238">
        <f>+Tableau181517[[#This Row],[2035]]</f>
        <v>5.5328755999999757E-2</v>
      </c>
      <c r="J94" s="238">
        <f>+Tableau181517[[#This Row],[2036]]</f>
        <v>5.5328755999999757E-2</v>
      </c>
      <c r="K94" s="238">
        <f>+Tableau181517[[#This Row],[2037]]</f>
        <v>5.5328755999999757E-2</v>
      </c>
      <c r="L94" s="238">
        <f>+Tableau181517[[#This Row],[2038]]</f>
        <v>5.5328755999999757E-2</v>
      </c>
      <c r="M94" s="238">
        <f>+Tableau181517[[#This Row],[2039]]</f>
        <v>5.5328755999999757E-2</v>
      </c>
      <c r="N94" s="238">
        <f>+Tableau181517[[#This Row],[2040]]</f>
        <v>5.5328755999999757E-2</v>
      </c>
    </row>
    <row r="95" spans="3:14" x14ac:dyDescent="0.2">
      <c r="C95" s="135" t="s">
        <v>137</v>
      </c>
      <c r="D95" s="80">
        <f>$D$89*$D$90</f>
        <v>55.328755999999757</v>
      </c>
      <c r="E95" s="80">
        <f t="shared" ref="E95:M95" si="14">$D$89*$D$90</f>
        <v>55.328755999999757</v>
      </c>
      <c r="F95" s="80">
        <f t="shared" si="14"/>
        <v>55.328755999999757</v>
      </c>
      <c r="G95" s="80">
        <f>$D$89*$D$90</f>
        <v>55.328755999999757</v>
      </c>
      <c r="H95" s="80">
        <f t="shared" si="14"/>
        <v>55.328755999999757</v>
      </c>
      <c r="I95" s="80">
        <f>$D$89*$D$90</f>
        <v>55.328755999999757</v>
      </c>
      <c r="J95" s="80">
        <f t="shared" si="14"/>
        <v>55.328755999999757</v>
      </c>
      <c r="K95" s="80">
        <f t="shared" si="14"/>
        <v>55.328755999999757</v>
      </c>
      <c r="L95" s="80">
        <f t="shared" si="14"/>
        <v>55.328755999999757</v>
      </c>
      <c r="M95" s="80">
        <f t="shared" si="14"/>
        <v>55.328755999999757</v>
      </c>
      <c r="N95" s="80">
        <f>$D$89*$D$90</f>
        <v>55.328755999999757</v>
      </c>
    </row>
    <row r="96" spans="3:14" x14ac:dyDescent="0.2">
      <c r="C96" s="126" t="s">
        <v>138</v>
      </c>
      <c r="D96" s="80"/>
      <c r="E96" s="80"/>
      <c r="F96" s="80"/>
      <c r="G96" s="80"/>
      <c r="H96" s="80"/>
      <c r="I96" s="237"/>
      <c r="J96" s="175"/>
      <c r="K96" s="175"/>
      <c r="L96" s="175"/>
      <c r="M96" s="175"/>
      <c r="N96" s="241">
        <f>+D90</f>
        <v>1000</v>
      </c>
    </row>
    <row r="97" spans="3:14" ht="15" x14ac:dyDescent="0.2">
      <c r="C97" s="135" t="s">
        <v>159</v>
      </c>
      <c r="D97" s="140">
        <f>D95/(1+D94)</f>
        <v>52.427981030017314</v>
      </c>
      <c r="E97" s="140">
        <f>E95/((1+E94)*(1+D94))</f>
        <v>49.679287835133451</v>
      </c>
      <c r="F97" s="140">
        <f>F95/((1+F94)*(1+E94)*(1+D94))</f>
        <v>47.074703074928308</v>
      </c>
      <c r="G97" s="140">
        <f>G95/((1+G94)*(1+F94)*(1+E94)*(1+D94))</f>
        <v>44.606671435122273</v>
      </c>
      <c r="H97" s="140">
        <f>(H95)/((1+H94)*(1+G94)*(1+F94)*(1+E94)*(1+D94))</f>
        <v>42.268033711309471</v>
      </c>
      <c r="I97" s="160">
        <f>(I95)/((1+D94)*(1+I94)*(1+H94)*(1+G94)*(1+F94)*(1+E94))</f>
        <v>40.052006041716801</v>
      </c>
      <c r="J97" s="160">
        <f>(J95)/((1+J94)*(1+D94)*(1+I94)*(1+H94)*(1+G94)*(1+F94)*(1+E94))</f>
        <v>37.95216022874753</v>
      </c>
      <c r="K97" s="160">
        <f>(K95)/((1+K94)*(1+J94)*(1+D94)*(1+I94)*(1+H94)*(1+G94)*(1+F94)*(1+E94))</f>
        <v>35.962405092226582</v>
      </c>
      <c r="L97" s="160">
        <f>(L95)/((1+L94)*(1+K94)*(1+J94)*(1+D94)*(1+I94)*(1+H94)*(1+G94)*(1+F94)*(1+E94))</f>
        <v>34.076968800257525</v>
      </c>
      <c r="M97" s="160">
        <f>(M95)/((1+M94)*(1+L94)*(1+K94)*(1+J94)*(1+D94)*(1+I94)*(1+H94)*(1+G94)*(1+F94)*(1+E94))</f>
        <v>32.29038212643713</v>
      </c>
      <c r="N97" s="160">
        <f>(N95+N96)/((1+N94)*(1+M94)*(1+L94)*(1+K94)*(1+J94)*(1+D94)*(1+I94)*(1+H94)*(1+G94)*(1+F94)*(1+E94))</f>
        <v>583.60940062410339</v>
      </c>
    </row>
    <row r="98" spans="3:14" ht="15" x14ac:dyDescent="0.2">
      <c r="C98" s="133" t="s">
        <v>160</v>
      </c>
      <c r="D98" s="141">
        <f>SUM(D97:N97)</f>
        <v>999.99999999999977</v>
      </c>
      <c r="E98" s="140"/>
      <c r="F98" s="140"/>
      <c r="G98" s="140"/>
      <c r="H98" s="140"/>
      <c r="I98" s="162"/>
      <c r="J98" s="162"/>
      <c r="K98" s="162"/>
      <c r="L98" s="162"/>
      <c r="M98" s="162"/>
      <c r="N98" s="162"/>
    </row>
    <row r="102" spans="3:14" x14ac:dyDescent="0.2">
      <c r="C102" s="125" t="s">
        <v>161</v>
      </c>
      <c r="D102" s="132" t="s">
        <v>132</v>
      </c>
    </row>
    <row r="103" spans="3:14" x14ac:dyDescent="0.2">
      <c r="C103" s="133" t="s">
        <v>133</v>
      </c>
      <c r="D103" s="134">
        <f>+'Leverage finale'!AU80</f>
        <v>5.5328755999999757E-2</v>
      </c>
    </row>
    <row r="104" spans="3:14" x14ac:dyDescent="0.2">
      <c r="C104" s="135" t="s">
        <v>134</v>
      </c>
      <c r="D104" s="80">
        <v>1000</v>
      </c>
    </row>
    <row r="107" spans="3:14" x14ac:dyDescent="0.2">
      <c r="C107" s="125" t="s">
        <v>166</v>
      </c>
      <c r="D107" s="127" t="s">
        <v>126</v>
      </c>
      <c r="E107" s="132" t="s">
        <v>127</v>
      </c>
      <c r="F107" s="127" t="s">
        <v>128</v>
      </c>
      <c r="G107" s="127" t="s">
        <v>129</v>
      </c>
      <c r="H107" s="132" t="s">
        <v>143</v>
      </c>
      <c r="I107" s="127" t="s">
        <v>148</v>
      </c>
      <c r="J107" s="127" t="s">
        <v>153</v>
      </c>
      <c r="K107" s="132" t="s">
        <v>158</v>
      </c>
      <c r="L107" s="127" t="s">
        <v>163</v>
      </c>
      <c r="M107" s="127" t="s">
        <v>165</v>
      </c>
      <c r="N107" s="132" t="s">
        <v>167</v>
      </c>
    </row>
    <row r="108" spans="3:14" x14ac:dyDescent="0.2">
      <c r="C108" s="125" t="s">
        <v>136</v>
      </c>
      <c r="D108" s="134">
        <f>+E94</f>
        <v>5.5328755999999757E-2</v>
      </c>
      <c r="E108" s="134">
        <f>+F94</f>
        <v>5.5328755999999757E-2</v>
      </c>
      <c r="F108" s="134">
        <f>+G94</f>
        <v>5.5328755999999757E-2</v>
      </c>
      <c r="G108" s="134">
        <f>+H94</f>
        <v>5.5328755999999757E-2</v>
      </c>
      <c r="H108" s="134">
        <f>+Tableau181519[[#This Row],[2035]]</f>
        <v>5.5328755999999757E-2</v>
      </c>
      <c r="I108" s="238">
        <f>+Tableau181519[[#This Row],[2036]]</f>
        <v>5.5328755999999757E-2</v>
      </c>
      <c r="J108" s="238">
        <f>+Tableau181519[[#This Row],[2037]]</f>
        <v>5.5328755999999757E-2</v>
      </c>
      <c r="K108" s="238">
        <f>+Tableau181519[[#This Row],[2038]]</f>
        <v>5.5328755999999757E-2</v>
      </c>
      <c r="L108" s="238">
        <f>+Tableau181519[[#This Row],[2039]]</f>
        <v>5.5328755999999757E-2</v>
      </c>
      <c r="M108" s="238">
        <f>+Tableau181519[[#This Row],[2040]]</f>
        <v>5.5328755999999757E-2</v>
      </c>
      <c r="N108" s="238">
        <f>+Tableau181519[[#This Row],[2041]]</f>
        <v>5.5328755999999757E-2</v>
      </c>
    </row>
    <row r="109" spans="3:14" x14ac:dyDescent="0.2">
      <c r="C109" s="135" t="s">
        <v>137</v>
      </c>
      <c r="D109" s="80">
        <f>$D$103*$D$104</f>
        <v>55.328755999999757</v>
      </c>
      <c r="E109" s="80">
        <f t="shared" ref="E109:M109" si="15">$D$103*$D$104</f>
        <v>55.328755999999757</v>
      </c>
      <c r="F109" s="80">
        <f t="shared" si="15"/>
        <v>55.328755999999757</v>
      </c>
      <c r="G109" s="80">
        <f>$D$103*$D$104</f>
        <v>55.328755999999757</v>
      </c>
      <c r="H109" s="80">
        <f>$D$103*$D$104</f>
        <v>55.328755999999757</v>
      </c>
      <c r="I109" s="80">
        <f t="shared" si="15"/>
        <v>55.328755999999757</v>
      </c>
      <c r="J109" s="80">
        <f t="shared" si="15"/>
        <v>55.328755999999757</v>
      </c>
      <c r="K109" s="80">
        <f t="shared" si="15"/>
        <v>55.328755999999757</v>
      </c>
      <c r="L109" s="80">
        <f t="shared" si="15"/>
        <v>55.328755999999757</v>
      </c>
      <c r="M109" s="80">
        <f t="shared" si="15"/>
        <v>55.328755999999757</v>
      </c>
      <c r="N109" s="80">
        <f>$D$103*$D$104</f>
        <v>55.328755999999757</v>
      </c>
    </row>
    <row r="110" spans="3:14" x14ac:dyDescent="0.2">
      <c r="C110" s="126" t="s">
        <v>138</v>
      </c>
      <c r="D110" s="80"/>
      <c r="E110" s="80"/>
      <c r="F110" s="80"/>
      <c r="G110" s="80"/>
      <c r="H110" s="80"/>
      <c r="I110" s="237"/>
      <c r="J110" s="175"/>
      <c r="K110" s="175"/>
      <c r="L110" s="175"/>
      <c r="M110" s="175"/>
      <c r="N110" s="241">
        <f>+D104</f>
        <v>1000</v>
      </c>
    </row>
    <row r="111" spans="3:14" ht="15" x14ac:dyDescent="0.2">
      <c r="C111" s="135" t="s">
        <v>159</v>
      </c>
      <c r="D111" s="140">
        <f>D109/(1+D108)</f>
        <v>52.427981030017314</v>
      </c>
      <c r="E111" s="140">
        <f>E109/((1+E108)*(1+D108))</f>
        <v>49.679287835133451</v>
      </c>
      <c r="F111" s="140">
        <f>F109/((1+F108)*(1+E108)*(1+D108))</f>
        <v>47.074703074928308</v>
      </c>
      <c r="G111" s="140">
        <f>G109/((1+G108)*(1+F108)*(1+E108)*(1+D108))</f>
        <v>44.606671435122273</v>
      </c>
      <c r="H111" s="140">
        <f>(H109)/((1+H108)*(1+G108)*(1+F108)*(1+E108)*(1+D108))</f>
        <v>42.268033711309471</v>
      </c>
      <c r="I111" s="160">
        <f>(I109)/((1+D108)*(1+I108)*(1+H108)*(1+G108)*(1+F108)*(1+E108))</f>
        <v>40.052006041716801</v>
      </c>
      <c r="J111" s="178">
        <f>(J109)/((1+J108)*(1+D108)*(1+I108)*(1+H108)*(1+G108)*(1+F108)*(1+E108))</f>
        <v>37.95216022874753</v>
      </c>
      <c r="K111" s="178">
        <f>(K109)/((1+K108)*(1+J108)*(1+D108)*(1+I108)*(1+H108)*(1+G108)*(1+F108)*(1+E108))</f>
        <v>35.962405092226582</v>
      </c>
      <c r="L111" s="178">
        <f>(L109)/((1+L108)*(1+K108)*(1+J108)*(1+D108)*(1+I108)*(1+H108)*(1+G108)*(1+F108)*(1+E108))</f>
        <v>34.076968800257525</v>
      </c>
      <c r="M111" s="178">
        <f>(M109)/((1+M108)*(1+L108)*(1+K108)*(1+J108)*(1+D108)*(1+I108)*(1+H108)*(1+G108)*(1+F108)*(1+E108))</f>
        <v>32.29038212643713</v>
      </c>
      <c r="N111" s="178">
        <f>(N109+N110)/((1+N108)*(1+M108)*(1+L108)*(1+K108)*(1+J108)*(1+D108)*(1+I108)*(1+H108)*(1+G108)*(1+F108)*(1+E108))</f>
        <v>583.60940062410339</v>
      </c>
    </row>
    <row r="112" spans="3:14" ht="15" x14ac:dyDescent="0.2">
      <c r="C112" s="133" t="s">
        <v>160</v>
      </c>
      <c r="D112" s="141">
        <f>SUM(D111:N111)</f>
        <v>999.99999999999977</v>
      </c>
      <c r="E112" s="140"/>
      <c r="F112" s="140"/>
      <c r="G112" s="140"/>
      <c r="H112" s="140"/>
      <c r="I112" s="162"/>
      <c r="J112" s="180"/>
      <c r="K112" s="180"/>
      <c r="L112" s="180"/>
      <c r="M112" s="180"/>
      <c r="N112" s="180"/>
    </row>
    <row r="116" spans="3:14" x14ac:dyDescent="0.2">
      <c r="C116" s="125" t="s">
        <v>161</v>
      </c>
      <c r="D116" s="132" t="s">
        <v>132</v>
      </c>
    </row>
    <row r="117" spans="3:14" x14ac:dyDescent="0.2">
      <c r="C117" s="133" t="s">
        <v>133</v>
      </c>
      <c r="D117" s="134">
        <f>+'Leverage finale'!AU90</f>
        <v>5.5328755999999757E-2</v>
      </c>
    </row>
    <row r="118" spans="3:14" x14ac:dyDescent="0.2">
      <c r="C118" s="135" t="s">
        <v>134</v>
      </c>
      <c r="D118" s="80">
        <v>1000</v>
      </c>
    </row>
    <row r="121" spans="3:14" x14ac:dyDescent="0.2">
      <c r="C121" s="125" t="s">
        <v>168</v>
      </c>
      <c r="D121" s="127" t="s">
        <v>127</v>
      </c>
      <c r="E121" s="132" t="s">
        <v>128</v>
      </c>
      <c r="F121" s="132" t="s">
        <v>129</v>
      </c>
      <c r="G121" s="132" t="s">
        <v>143</v>
      </c>
      <c r="H121" s="132" t="s">
        <v>148</v>
      </c>
      <c r="I121" s="132" t="s">
        <v>153</v>
      </c>
      <c r="J121" s="132" t="s">
        <v>158</v>
      </c>
      <c r="K121" s="132" t="s">
        <v>163</v>
      </c>
      <c r="L121" s="132" t="s">
        <v>165</v>
      </c>
      <c r="M121" s="132" t="s">
        <v>167</v>
      </c>
      <c r="N121" s="132" t="s">
        <v>169</v>
      </c>
    </row>
    <row r="122" spans="3:14" x14ac:dyDescent="0.2">
      <c r="C122" s="125" t="s">
        <v>136</v>
      </c>
      <c r="D122" s="134">
        <f>+E108</f>
        <v>5.5328755999999757E-2</v>
      </c>
      <c r="E122" s="134">
        <f>+F108</f>
        <v>5.5328755999999757E-2</v>
      </c>
      <c r="F122" s="134">
        <f>+G108</f>
        <v>5.5328755999999757E-2</v>
      </c>
      <c r="G122" s="134">
        <f>+Tableau181521[[#This Row],[2035]]</f>
        <v>5.5328755999999757E-2</v>
      </c>
      <c r="H122" s="134">
        <f>+Tableau181521[[#This Row],[2036]]</f>
        <v>5.5328755999999757E-2</v>
      </c>
      <c r="I122" s="134">
        <f>+Tableau181521[[#This Row],[2037]]</f>
        <v>5.5328755999999757E-2</v>
      </c>
      <c r="J122" s="134">
        <f>+Tableau181521[[#This Row],[2038]]</f>
        <v>5.5328755999999757E-2</v>
      </c>
      <c r="K122" s="134">
        <f>+Tableau181521[[#This Row],[2039]]</f>
        <v>5.5328755999999757E-2</v>
      </c>
      <c r="L122" s="134">
        <f>+Tableau181521[[#This Row],[2040]]</f>
        <v>5.5328755999999757E-2</v>
      </c>
      <c r="M122" s="134">
        <f>+Tableau181521[[#This Row],[2041]]</f>
        <v>5.5328755999999757E-2</v>
      </c>
      <c r="N122" s="134">
        <f>+Tableau181521[[#This Row],[2042]]</f>
        <v>5.5328755999999757E-2</v>
      </c>
    </row>
    <row r="123" spans="3:14" x14ac:dyDescent="0.2">
      <c r="C123" s="135" t="s">
        <v>137</v>
      </c>
      <c r="D123" s="80">
        <f t="shared" ref="D123:N123" si="16">$D$117*$D$118</f>
        <v>55.328755999999757</v>
      </c>
      <c r="E123" s="80">
        <f t="shared" si="16"/>
        <v>55.328755999999757</v>
      </c>
      <c r="F123" s="80">
        <f t="shared" si="16"/>
        <v>55.328755999999757</v>
      </c>
      <c r="G123" s="80">
        <f t="shared" si="16"/>
        <v>55.328755999999757</v>
      </c>
      <c r="H123" s="80">
        <f t="shared" si="16"/>
        <v>55.328755999999757</v>
      </c>
      <c r="I123" s="80">
        <f t="shared" si="16"/>
        <v>55.328755999999757</v>
      </c>
      <c r="J123" s="80">
        <f t="shared" si="16"/>
        <v>55.328755999999757</v>
      </c>
      <c r="K123" s="80">
        <f t="shared" si="16"/>
        <v>55.328755999999757</v>
      </c>
      <c r="L123" s="80">
        <f t="shared" si="16"/>
        <v>55.328755999999757</v>
      </c>
      <c r="M123" s="80">
        <f t="shared" si="16"/>
        <v>55.328755999999757</v>
      </c>
      <c r="N123" s="80">
        <f t="shared" si="16"/>
        <v>55.328755999999757</v>
      </c>
    </row>
    <row r="124" spans="3:14" x14ac:dyDescent="0.2">
      <c r="C124" s="126" t="s">
        <v>138</v>
      </c>
      <c r="D124" s="80"/>
      <c r="E124" s="80"/>
      <c r="F124" s="80"/>
      <c r="G124" s="80"/>
      <c r="H124" s="80"/>
      <c r="I124" s="237"/>
      <c r="J124" s="175"/>
      <c r="K124" s="175"/>
      <c r="L124" s="175"/>
      <c r="M124" s="175"/>
      <c r="N124" s="241">
        <f>+D118</f>
        <v>1000</v>
      </c>
    </row>
    <row r="125" spans="3:14" ht="15" x14ac:dyDescent="0.2">
      <c r="C125" s="135" t="s">
        <v>159</v>
      </c>
      <c r="D125" s="140">
        <f>D123/(1+D122)</f>
        <v>52.427981030017314</v>
      </c>
      <c r="E125" s="140">
        <f>E123/((1+E122)*(1+D122))</f>
        <v>49.679287835133451</v>
      </c>
      <c r="F125" s="140">
        <f>F123/((1+F122)*(1+E122)*(1+D122))</f>
        <v>47.074703074928308</v>
      </c>
      <c r="G125" s="140">
        <f>G123/((1+G122)*(1+F122)*(1+E122)*(1+D122))</f>
        <v>44.606671435122273</v>
      </c>
      <c r="H125" s="140">
        <f>(H123)/((1+H122)*(1+G122)*(1+F122)*(1+E122)*(1+D122))</f>
        <v>42.268033711309471</v>
      </c>
      <c r="I125" s="160">
        <f>(I123)/((1+D122)*(1+I122)*(1+H122)*(1+G122)*(1+F122)*(1+E122))</f>
        <v>40.052006041716801</v>
      </c>
      <c r="J125" s="178">
        <f>(J123)/((1+J122)*(1+D122)*(1+I122)*(1+H122)*(1+G122)*(1+F122)*(1+E122))</f>
        <v>37.95216022874753</v>
      </c>
      <c r="K125" s="178">
        <f>(K123)/((1+K122)*(1+J122)*(1+D122)*(1+I122)*(1+H122)*(1+G122)*(1+F122)*(1+E122))</f>
        <v>35.962405092226582</v>
      </c>
      <c r="L125" s="178">
        <f>(L123)/((1+L122)*(1+K122)*(1+J122)*(1+D122)*(1+I122)*(1+H122)*(1+G122)*(1+F122)*(1+E122))</f>
        <v>34.076968800257525</v>
      </c>
      <c r="M125" s="178">
        <f>(M123)/((1+M122)*(1+L122)*(1+K122)*(1+J122)*(1+D122)*(1+I122)*(1+H122)*(1+G122)*(1+F122)*(1+E122))</f>
        <v>32.29038212643713</v>
      </c>
      <c r="N125" s="178">
        <f>(N123+N124)/((1+N122)*(1+M122)*(1+L122)*(1+K122)*(1+J122)*(1+D122)*(1+I122)*(1+H122)*(1+G122)*(1+F122)*(1+E122))</f>
        <v>583.60940062410339</v>
      </c>
    </row>
    <row r="126" spans="3:14" ht="15" x14ac:dyDescent="0.2">
      <c r="C126" s="133" t="s">
        <v>160</v>
      </c>
      <c r="D126" s="141">
        <f>SUM(D125:N125)</f>
        <v>999.99999999999977</v>
      </c>
      <c r="E126" s="140"/>
      <c r="F126" s="140"/>
      <c r="G126" s="140"/>
      <c r="H126" s="140"/>
      <c r="I126" s="162"/>
      <c r="J126" s="180"/>
      <c r="K126" s="180"/>
      <c r="L126" s="180"/>
      <c r="M126" s="180"/>
      <c r="N126" s="180"/>
    </row>
    <row r="130" spans="3:14" x14ac:dyDescent="0.2">
      <c r="C130" s="125" t="s">
        <v>161</v>
      </c>
      <c r="D130" s="132" t="s">
        <v>132</v>
      </c>
    </row>
    <row r="131" spans="3:14" x14ac:dyDescent="0.2">
      <c r="C131" s="133" t="s">
        <v>133</v>
      </c>
      <c r="D131" s="134">
        <f>+'Leverage finale'!AU100</f>
        <v>5.5328755999999757E-2</v>
      </c>
    </row>
    <row r="132" spans="3:14" x14ac:dyDescent="0.2">
      <c r="C132" s="135" t="s">
        <v>134</v>
      </c>
      <c r="D132" s="80">
        <v>1000</v>
      </c>
    </row>
    <row r="135" spans="3:14" x14ac:dyDescent="0.2">
      <c r="C135" s="125" t="s">
        <v>170</v>
      </c>
      <c r="D135" s="127" t="s">
        <v>128</v>
      </c>
      <c r="E135" s="132" t="s">
        <v>129</v>
      </c>
      <c r="F135" s="127" t="s">
        <v>143</v>
      </c>
      <c r="G135" s="127" t="s">
        <v>148</v>
      </c>
      <c r="H135" s="132" t="s">
        <v>153</v>
      </c>
      <c r="I135" s="127" t="s">
        <v>158</v>
      </c>
      <c r="J135" s="127" t="s">
        <v>163</v>
      </c>
      <c r="K135" s="132" t="s">
        <v>165</v>
      </c>
      <c r="L135" s="127" t="s">
        <v>167</v>
      </c>
      <c r="M135" s="127" t="s">
        <v>169</v>
      </c>
      <c r="N135" s="132" t="s">
        <v>171</v>
      </c>
    </row>
    <row r="136" spans="3:14" x14ac:dyDescent="0.2">
      <c r="C136" s="125" t="s">
        <v>136</v>
      </c>
      <c r="D136" s="134">
        <f>+H122</f>
        <v>5.5328755999999757E-2</v>
      </c>
      <c r="E136" s="134">
        <f>+I122</f>
        <v>5.5328755999999757E-2</v>
      </c>
      <c r="F136" s="134">
        <f>+Tableau181523[[#This Row],[2035]]</f>
        <v>5.5328755999999757E-2</v>
      </c>
      <c r="G136" s="134">
        <f>+Tableau181523[[#This Row],[2036]]</f>
        <v>5.5328755999999757E-2</v>
      </c>
      <c r="H136" s="134">
        <f>+Tableau181523[[#This Row],[2037]]</f>
        <v>5.5328755999999757E-2</v>
      </c>
      <c r="I136" s="134">
        <f>+Tableau181523[[#This Row],[2038]]</f>
        <v>5.5328755999999757E-2</v>
      </c>
      <c r="J136" s="134">
        <f>+Tableau181523[[#This Row],[2039]]</f>
        <v>5.5328755999999757E-2</v>
      </c>
      <c r="K136" s="134">
        <f>+Tableau181523[[#This Row],[2040]]</f>
        <v>5.5328755999999757E-2</v>
      </c>
      <c r="L136" s="134">
        <f>+Tableau181523[[#This Row],[2041]]</f>
        <v>5.5328755999999757E-2</v>
      </c>
      <c r="M136" s="134">
        <f>+Tableau181523[[#This Row],[2042]]</f>
        <v>5.5328755999999757E-2</v>
      </c>
      <c r="N136" s="134">
        <f>+Tableau181523[[#This Row],[2043]]</f>
        <v>5.5328755999999757E-2</v>
      </c>
    </row>
    <row r="137" spans="3:14" x14ac:dyDescent="0.2">
      <c r="C137" s="135" t="s">
        <v>137</v>
      </c>
      <c r="D137" s="80">
        <f t="shared" ref="D137:N137" si="17">$D$131*$D$132</f>
        <v>55.328755999999757</v>
      </c>
      <c r="E137" s="80">
        <f t="shared" si="17"/>
        <v>55.328755999999757</v>
      </c>
      <c r="F137" s="80">
        <f t="shared" si="17"/>
        <v>55.328755999999757</v>
      </c>
      <c r="G137" s="80">
        <f t="shared" si="17"/>
        <v>55.328755999999757</v>
      </c>
      <c r="H137" s="80">
        <f t="shared" si="17"/>
        <v>55.328755999999757</v>
      </c>
      <c r="I137" s="80">
        <f t="shared" si="17"/>
        <v>55.328755999999757</v>
      </c>
      <c r="J137" s="80">
        <f t="shared" si="17"/>
        <v>55.328755999999757</v>
      </c>
      <c r="K137" s="80">
        <f t="shared" si="17"/>
        <v>55.328755999999757</v>
      </c>
      <c r="L137" s="80">
        <f t="shared" si="17"/>
        <v>55.328755999999757</v>
      </c>
      <c r="M137" s="80">
        <f t="shared" si="17"/>
        <v>55.328755999999757</v>
      </c>
      <c r="N137" s="80">
        <f t="shared" si="17"/>
        <v>55.328755999999757</v>
      </c>
    </row>
    <row r="138" spans="3:14" x14ac:dyDescent="0.2">
      <c r="C138" s="126" t="s">
        <v>138</v>
      </c>
      <c r="D138" s="80"/>
      <c r="E138" s="80"/>
      <c r="F138" s="80"/>
      <c r="G138" s="80"/>
      <c r="H138" s="80"/>
      <c r="I138" s="237"/>
      <c r="J138" s="175"/>
      <c r="K138" s="175"/>
      <c r="L138" s="175"/>
      <c r="M138" s="175"/>
      <c r="N138" s="241">
        <f>+D132</f>
        <v>1000</v>
      </c>
    </row>
    <row r="139" spans="3:14" ht="15" x14ac:dyDescent="0.2">
      <c r="C139" s="135" t="s">
        <v>159</v>
      </c>
      <c r="D139" s="140">
        <f>D137/(1+D136)</f>
        <v>52.427981030017314</v>
      </c>
      <c r="E139" s="140">
        <f>E137/((1+E136)*(1+D136))</f>
        <v>49.679287835133451</v>
      </c>
      <c r="F139" s="140">
        <f>F137/((1+F136)*(1+E136)*(1+D136))</f>
        <v>47.074703074928308</v>
      </c>
      <c r="G139" s="140">
        <f>G137/((1+G136)*(1+F136)*(1+E136)*(1+D136))</f>
        <v>44.606671435122273</v>
      </c>
      <c r="H139" s="140">
        <f>(H137)/((1+H136)*(1+G136)*(1+F136)*(1+E136)*(1+D136))</f>
        <v>42.268033711309471</v>
      </c>
      <c r="I139" s="160">
        <f>(I137)/((1+D136)*(1+I136)*(1+H136)*(1+G136)*(1+F136)*(1+E136))</f>
        <v>40.052006041716801</v>
      </c>
      <c r="J139" s="160">
        <f>(J137)/((1+J136)*(1+D136)*(1+I136)*(1+H136)*(1+G136)*(1+F136)*(1+E136))</f>
        <v>37.95216022874753</v>
      </c>
      <c r="K139" s="160">
        <f>(K137)/((1+K136)*(1+J136)*(1+D136)*(1+I136)*(1+H136)*(1+G136)*(1+F136)*(1+E136))</f>
        <v>35.962405092226582</v>
      </c>
      <c r="L139" s="160">
        <f>(L137)/((1+L136)*(1+K136)*(1+J136)*(1+D136)*(1+I136)*(1+H136)*(1+G136)*(1+F136)*(1+E136))</f>
        <v>34.076968800257525</v>
      </c>
      <c r="M139" s="160">
        <f>(M137)/((1+M136)*(1+L136)*(1+K136)*(1+J136)*(1+D136)*(1+I136)*(1+H136)*(1+G136)*(1+F136)*(1+E136))</f>
        <v>32.29038212643713</v>
      </c>
      <c r="N139" s="160">
        <f>(N137+N138)/((1+N136)*(1+M136)*(1+L136)*(1+K136)*(1+J136)*(1+D136)*(1+I136)*(1+H136)*(1+G136)*(1+F136)*(1+E136))</f>
        <v>583.60940062410339</v>
      </c>
    </row>
    <row r="140" spans="3:14" ht="15" x14ac:dyDescent="0.2">
      <c r="C140" s="133" t="s">
        <v>160</v>
      </c>
      <c r="D140" s="141">
        <f>SUM(D139:N139)</f>
        <v>999.99999999999977</v>
      </c>
      <c r="E140" s="140"/>
      <c r="F140" s="140"/>
      <c r="G140" s="140"/>
      <c r="H140" s="140"/>
      <c r="I140" s="162"/>
      <c r="J140" s="162"/>
      <c r="K140" s="162"/>
      <c r="L140" s="162"/>
      <c r="M140" s="162"/>
      <c r="N140" s="162"/>
    </row>
    <row r="144" spans="3:14" x14ac:dyDescent="0.2">
      <c r="C144" s="125" t="s">
        <v>161</v>
      </c>
      <c r="D144" s="132" t="s">
        <v>132</v>
      </c>
    </row>
    <row r="145" spans="3:14" x14ac:dyDescent="0.2">
      <c r="C145" s="133" t="s">
        <v>133</v>
      </c>
      <c r="D145" s="134">
        <f>+'Leverage finale'!AU110</f>
        <v>5.5328755999999757E-2</v>
      </c>
    </row>
    <row r="146" spans="3:14" x14ac:dyDescent="0.2">
      <c r="C146" s="135" t="s">
        <v>134</v>
      </c>
      <c r="D146" s="80">
        <v>1000</v>
      </c>
    </row>
    <row r="149" spans="3:14" x14ac:dyDescent="0.2">
      <c r="C149" s="125" t="s">
        <v>172</v>
      </c>
      <c r="D149" s="127" t="s">
        <v>129</v>
      </c>
      <c r="E149" s="132" t="s">
        <v>143</v>
      </c>
      <c r="F149" s="127" t="s">
        <v>148</v>
      </c>
      <c r="G149" s="132" t="s">
        <v>153</v>
      </c>
      <c r="H149" s="127" t="s">
        <v>158</v>
      </c>
      <c r="I149" s="132" t="s">
        <v>163</v>
      </c>
      <c r="J149" s="127" t="s">
        <v>165</v>
      </c>
      <c r="K149" s="132" t="s">
        <v>167</v>
      </c>
      <c r="L149" s="127" t="s">
        <v>169</v>
      </c>
      <c r="M149" s="132" t="s">
        <v>171</v>
      </c>
      <c r="N149" s="127" t="s">
        <v>173</v>
      </c>
    </row>
    <row r="150" spans="3:14" x14ac:dyDescent="0.2">
      <c r="C150" s="125" t="s">
        <v>136</v>
      </c>
      <c r="D150" s="134">
        <f t="shared" ref="D150:M150" si="18">+E136</f>
        <v>5.5328755999999757E-2</v>
      </c>
      <c r="E150" s="134">
        <f t="shared" si="18"/>
        <v>5.5328755999999757E-2</v>
      </c>
      <c r="F150" s="134">
        <f t="shared" si="18"/>
        <v>5.5328755999999757E-2</v>
      </c>
      <c r="G150" s="134">
        <f t="shared" si="18"/>
        <v>5.5328755999999757E-2</v>
      </c>
      <c r="H150" s="134">
        <f t="shared" si="18"/>
        <v>5.5328755999999757E-2</v>
      </c>
      <c r="I150" s="134">
        <f t="shared" si="18"/>
        <v>5.5328755999999757E-2</v>
      </c>
      <c r="J150" s="134">
        <f t="shared" si="18"/>
        <v>5.5328755999999757E-2</v>
      </c>
      <c r="K150" s="134">
        <f t="shared" si="18"/>
        <v>5.5328755999999757E-2</v>
      </c>
      <c r="L150" s="134">
        <f t="shared" si="18"/>
        <v>5.5328755999999757E-2</v>
      </c>
      <c r="M150" s="134">
        <f t="shared" si="18"/>
        <v>5.5328755999999757E-2</v>
      </c>
      <c r="N150" s="134">
        <f>+N136</f>
        <v>5.5328755999999757E-2</v>
      </c>
    </row>
    <row r="151" spans="3:14" x14ac:dyDescent="0.2">
      <c r="C151" s="135" t="s">
        <v>137</v>
      </c>
      <c r="D151" s="80">
        <f t="shared" ref="D151:N151" si="19">$D$145*$D$146</f>
        <v>55.328755999999757</v>
      </c>
      <c r="E151" s="80">
        <f t="shared" si="19"/>
        <v>55.328755999999757</v>
      </c>
      <c r="F151" s="80">
        <f t="shared" si="19"/>
        <v>55.328755999999757</v>
      </c>
      <c r="G151" s="80">
        <f t="shared" si="19"/>
        <v>55.328755999999757</v>
      </c>
      <c r="H151" s="80">
        <f t="shared" si="19"/>
        <v>55.328755999999757</v>
      </c>
      <c r="I151" s="80">
        <f t="shared" si="19"/>
        <v>55.328755999999757</v>
      </c>
      <c r="J151" s="80">
        <f t="shared" si="19"/>
        <v>55.328755999999757</v>
      </c>
      <c r="K151" s="80">
        <f t="shared" si="19"/>
        <v>55.328755999999757</v>
      </c>
      <c r="L151" s="80">
        <f t="shared" si="19"/>
        <v>55.328755999999757</v>
      </c>
      <c r="M151" s="80">
        <f t="shared" si="19"/>
        <v>55.328755999999757</v>
      </c>
      <c r="N151" s="80">
        <f t="shared" si="19"/>
        <v>55.328755999999757</v>
      </c>
    </row>
    <row r="152" spans="3:14" x14ac:dyDescent="0.2">
      <c r="C152" s="126" t="s">
        <v>138</v>
      </c>
      <c r="D152" s="80"/>
      <c r="E152" s="80"/>
      <c r="F152" s="80"/>
      <c r="G152" s="80"/>
      <c r="H152" s="80"/>
      <c r="I152" s="237"/>
      <c r="J152" s="175"/>
      <c r="K152" s="175"/>
      <c r="L152" s="175"/>
      <c r="M152" s="175"/>
      <c r="N152" s="241">
        <f>+D146</f>
        <v>1000</v>
      </c>
    </row>
    <row r="153" spans="3:14" ht="15" x14ac:dyDescent="0.2">
      <c r="C153" s="135" t="s">
        <v>159</v>
      </c>
      <c r="D153" s="140">
        <f>D151/(1+D150)</f>
        <v>52.427981030017314</v>
      </c>
      <c r="E153" s="140">
        <f>E151/((1+E150)*(1+D150))</f>
        <v>49.679287835133451</v>
      </c>
      <c r="F153" s="140">
        <f>F151/((1+F150)*(1+E150)*(1+D150))</f>
        <v>47.074703074928308</v>
      </c>
      <c r="G153" s="140">
        <f>G151/((1+G150)*(1+F150)*(1+E150)*(1+D150))</f>
        <v>44.606671435122273</v>
      </c>
      <c r="H153" s="140">
        <f>(H151)/((1+H150)*(1+G150)*(1+F150)*(1+E150)*(1+D150))</f>
        <v>42.268033711309471</v>
      </c>
      <c r="I153" s="160">
        <f>(I151)/((1+D150)*(1+I150)*(1+H150)*(1+G150)*(1+F150)*(1+E150))</f>
        <v>40.052006041716801</v>
      </c>
      <c r="J153" s="160">
        <f>(J151)/((1+J150)*(1+D150)*(1+I150)*(1+H150)*(1+G150)*(1+F150)*(1+E150))</f>
        <v>37.95216022874753</v>
      </c>
      <c r="K153" s="160">
        <f>(K151)/((1+K150)*(1+J150)*(1+D150)*(1+I150)*(1+H150)*(1+G150)*(1+F150)*(1+E150))</f>
        <v>35.962405092226582</v>
      </c>
      <c r="L153" s="160">
        <f>(L151)/((1+L150)*(1+K150)*(1+J150)*(1+D150)*(1+I150)*(1+H150)*(1+G150)*(1+F150)*(1+E150))</f>
        <v>34.076968800257525</v>
      </c>
      <c r="M153" s="160">
        <f>(M151)/((1+M150)*(1+L150)*(1+K150)*(1+J150)*(1+D150)*(1+I150)*(1+H150)*(1+G150)*(1+F150)*(1+E150))</f>
        <v>32.29038212643713</v>
      </c>
      <c r="N153" s="160">
        <f>(N151+N152)/((1+N150)*(1+M150)*(1+L150)*(1+K150)*(1+J150)*(1+D150)*(1+I150)*(1+H150)*(1+G150)*(1+F150)*(1+E150))</f>
        <v>583.60940062410339</v>
      </c>
    </row>
    <row r="154" spans="3:14" ht="15" x14ac:dyDescent="0.2">
      <c r="C154" s="133" t="s">
        <v>160</v>
      </c>
      <c r="D154" s="141">
        <f>SUM(D153:N153)</f>
        <v>999.99999999999977</v>
      </c>
      <c r="E154" s="140"/>
      <c r="F154" s="140"/>
      <c r="G154" s="140"/>
      <c r="H154" s="140"/>
      <c r="I154" s="162"/>
      <c r="J154" s="162"/>
      <c r="K154" s="162"/>
      <c r="L154" s="162"/>
      <c r="M154" s="162"/>
      <c r="N154" s="162"/>
    </row>
    <row r="160" spans="3:14" x14ac:dyDescent="0.2">
      <c r="C160" s="454" t="s">
        <v>174</v>
      </c>
    </row>
    <row r="161" spans="3:14" x14ac:dyDescent="0.2">
      <c r="C161" s="152" t="s">
        <v>175</v>
      </c>
      <c r="D161" s="153" t="s">
        <v>119</v>
      </c>
      <c r="E161" s="153" t="s">
        <v>120</v>
      </c>
      <c r="F161" s="153" t="s">
        <v>121</v>
      </c>
      <c r="G161" s="153" t="s">
        <v>122</v>
      </c>
      <c r="H161" s="154" t="s">
        <v>123</v>
      </c>
      <c r="I161" s="153" t="s">
        <v>124</v>
      </c>
      <c r="J161" s="153" t="s">
        <v>125</v>
      </c>
      <c r="K161" s="153" t="s">
        <v>126</v>
      </c>
      <c r="L161" s="153" t="s">
        <v>127</v>
      </c>
      <c r="M161" s="153" t="s">
        <v>128</v>
      </c>
      <c r="N161" s="153" t="s">
        <v>129</v>
      </c>
    </row>
    <row r="162" spans="3:14" x14ac:dyDescent="0.2">
      <c r="C162" s="155" t="s">
        <v>176</v>
      </c>
      <c r="D162" s="156">
        <f>D3/D17</f>
        <v>42.125063825947663</v>
      </c>
      <c r="E162" s="156">
        <f>E3/D31</f>
        <v>3.5076992092596422</v>
      </c>
      <c r="F162" s="156">
        <f>F3/D44</f>
        <v>3.8512079230159446</v>
      </c>
      <c r="G162" s="156">
        <f>G3/D57</f>
        <v>4.3886000780436349</v>
      </c>
      <c r="H162" s="156">
        <f>H3/D70</f>
        <v>3.4189725924456495</v>
      </c>
      <c r="I162" s="173">
        <f>I3/D84</f>
        <v>2.4039043833756382</v>
      </c>
      <c r="J162" s="173">
        <f>J3/D98</f>
        <v>2.9341851379726003</v>
      </c>
      <c r="K162" s="173">
        <f>K3/D112</f>
        <v>2.2042641679252126</v>
      </c>
      <c r="L162" s="173">
        <f>L3/D126</f>
        <v>2.1981694917470165</v>
      </c>
      <c r="M162" s="173">
        <f>M3/D140</f>
        <v>4.0499370869357962</v>
      </c>
      <c r="N162" s="173">
        <f>N3/D154</f>
        <v>2.7291462614338968</v>
      </c>
    </row>
    <row r="163" spans="3:14" x14ac:dyDescent="0.2">
      <c r="C163" s="155" t="s">
        <v>177</v>
      </c>
      <c r="D163" s="128">
        <f>D17</f>
        <v>1020.3760359289606</v>
      </c>
      <c r="E163" s="128">
        <f>D31</f>
        <v>1061.7855469542271</v>
      </c>
      <c r="F163" s="128">
        <f>D44</f>
        <v>1036.5071462009214</v>
      </c>
      <c r="G163" s="128">
        <f>D57</f>
        <v>1048.6650972325092</v>
      </c>
      <c r="H163" s="128">
        <f>D70</f>
        <v>992.99810655816759</v>
      </c>
      <c r="I163" s="128">
        <f>D84</f>
        <v>1055.6100492472033</v>
      </c>
      <c r="J163" s="128">
        <f>D98</f>
        <v>999.99999999999977</v>
      </c>
      <c r="K163" s="128">
        <f>D112</f>
        <v>999.99999999999977</v>
      </c>
      <c r="L163" s="128">
        <f>D126</f>
        <v>999.99999999999977</v>
      </c>
      <c r="M163" s="128">
        <f>+D140</f>
        <v>999.99999999999977</v>
      </c>
      <c r="N163" s="128">
        <f>+D154</f>
        <v>999.99999999999977</v>
      </c>
    </row>
    <row r="164" spans="3:14" x14ac:dyDescent="0.2">
      <c r="C164" s="157" t="s">
        <v>178</v>
      </c>
      <c r="D164" s="128">
        <f>D163*D162</f>
        <v>42983.405639974932</v>
      </c>
      <c r="E164" s="128">
        <f t="shared" ref="E164:J164" si="20">E162*E163</f>
        <v>3724.4243234546593</v>
      </c>
      <c r="F164" s="128">
        <f t="shared" si="20"/>
        <v>3991.8045337116346</v>
      </c>
      <c r="G164" s="128">
        <f t="shared" si="20"/>
        <v>4602.171727556226</v>
      </c>
      <c r="H164" s="128">
        <f t="shared" si="20"/>
        <v>3395.0333106727994</v>
      </c>
      <c r="I164" s="128">
        <f t="shared" si="20"/>
        <v>2537.5856245207251</v>
      </c>
      <c r="J164" s="243">
        <f t="shared" si="20"/>
        <v>2934.1851379725995</v>
      </c>
      <c r="K164" s="128">
        <f t="shared" ref="K164:M164" si="21">K162*K163</f>
        <v>2204.264167925212</v>
      </c>
      <c r="L164" s="128">
        <f t="shared" si="21"/>
        <v>2198.1694917470159</v>
      </c>
      <c r="M164" s="128">
        <f t="shared" si="21"/>
        <v>4049.9370869357954</v>
      </c>
      <c r="N164" s="128">
        <f>N162*N163</f>
        <v>2729.1462614338961</v>
      </c>
    </row>
    <row r="165" spans="3:14" x14ac:dyDescent="0.2">
      <c r="C165" s="158" t="s">
        <v>179</v>
      </c>
      <c r="D165" s="159">
        <f>+D2</f>
        <v>42983.405639974932</v>
      </c>
      <c r="E165" s="159">
        <f t="shared" ref="E165:H165" si="22">+E2</f>
        <v>46707.829963429591</v>
      </c>
      <c r="F165" s="159">
        <f t="shared" si="22"/>
        <v>50699.634497141225</v>
      </c>
      <c r="G165" s="159">
        <f t="shared" si="22"/>
        <v>55301.806224697451</v>
      </c>
      <c r="H165" s="159">
        <f t="shared" si="22"/>
        <v>58696.839535370251</v>
      </c>
      <c r="I165" s="159">
        <f>+I2</f>
        <v>61234.425159890976</v>
      </c>
      <c r="J165" s="159">
        <f t="shared" ref="J165:M165" si="23">+J2</f>
        <v>64168.610297863575</v>
      </c>
      <c r="K165" s="159">
        <f t="shared" si="23"/>
        <v>66372.874465788787</v>
      </c>
      <c r="L165" s="159">
        <f t="shared" si="23"/>
        <v>68571.043957535803</v>
      </c>
      <c r="M165" s="159">
        <f t="shared" si="23"/>
        <v>72620.981044471599</v>
      </c>
      <c r="N165" s="159">
        <f>+N2</f>
        <v>75350.127305905495</v>
      </c>
    </row>
    <row r="168" spans="3:14" x14ac:dyDescent="0.2">
      <c r="C168" s="379"/>
    </row>
  </sheetData>
  <phoneticPr fontId="21" type="noConversion"/>
  <pageMargins left="0.7" right="0.7" top="0.75" bottom="0.75" header="0.3" footer="0.3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3CF7-787D-2642-AC33-14419F54849F}">
  <dimension ref="C2:T122"/>
  <sheetViews>
    <sheetView topLeftCell="A9" zoomScale="125" workbookViewId="0">
      <selection activeCell="F19" sqref="F19"/>
    </sheetView>
  </sheetViews>
  <sheetFormatPr baseColWidth="10" defaultColWidth="11" defaultRowHeight="16" x14ac:dyDescent="0.2"/>
  <cols>
    <col min="1" max="2" width="13.1640625" customWidth="1"/>
    <col min="3" max="3" width="22.6640625" bestFit="1" customWidth="1"/>
    <col min="4" max="4" width="22.1640625" customWidth="1"/>
    <col min="5" max="5" width="23.6640625" customWidth="1"/>
    <col min="6" max="6" width="28.83203125" customWidth="1"/>
    <col min="7" max="7" width="91.33203125" customWidth="1"/>
    <col min="8" max="9" width="15.1640625" bestFit="1" customWidth="1"/>
    <col min="12" max="12" width="12" customWidth="1"/>
    <col min="13" max="13" width="25" bestFit="1" customWidth="1"/>
    <col min="14" max="14" width="20.5" bestFit="1" customWidth="1"/>
    <col min="16" max="16" width="16.83203125" customWidth="1"/>
    <col min="17" max="17" width="12.5" customWidth="1"/>
    <col min="18" max="18" width="15.1640625" customWidth="1"/>
    <col min="19" max="19" width="14.5" customWidth="1"/>
    <col min="20" max="20" width="30.33203125" customWidth="1"/>
  </cols>
  <sheetData>
    <row r="2" spans="3:15" x14ac:dyDescent="0.2">
      <c r="C2" s="380"/>
      <c r="D2" s="183"/>
      <c r="E2" s="183"/>
      <c r="F2" s="183"/>
      <c r="G2" s="183"/>
    </row>
    <row r="3" spans="3:15" x14ac:dyDescent="0.2">
      <c r="C3" s="183"/>
      <c r="D3" s="183"/>
      <c r="E3" s="183"/>
      <c r="F3" s="183"/>
      <c r="G3" s="183"/>
    </row>
    <row r="4" spans="3:15" x14ac:dyDescent="0.2">
      <c r="C4" s="505" t="s">
        <v>180</v>
      </c>
      <c r="D4" s="506"/>
      <c r="E4" s="506"/>
      <c r="F4" s="506"/>
      <c r="G4" s="183"/>
    </row>
    <row r="5" spans="3:15" x14ac:dyDescent="0.2">
      <c r="C5" s="506"/>
      <c r="D5" s="506"/>
      <c r="E5" s="506"/>
      <c r="F5" s="506"/>
      <c r="G5" s="183"/>
    </row>
    <row r="6" spans="3:15" x14ac:dyDescent="0.2">
      <c r="C6" s="506"/>
      <c r="D6" s="506"/>
      <c r="E6" s="506"/>
      <c r="F6" s="506"/>
      <c r="G6" s="183"/>
    </row>
    <row r="7" spans="3:15" x14ac:dyDescent="0.2">
      <c r="C7" s="506"/>
      <c r="D7" s="506"/>
      <c r="E7" s="506"/>
      <c r="F7" s="506"/>
      <c r="G7" s="183"/>
    </row>
    <row r="8" spans="3:15" x14ac:dyDescent="0.2">
      <c r="C8" s="183"/>
      <c r="D8" s="183"/>
      <c r="E8" s="183"/>
      <c r="F8" s="183"/>
      <c r="G8" s="183"/>
    </row>
    <row r="9" spans="3:15" x14ac:dyDescent="0.2">
      <c r="C9" s="183"/>
      <c r="D9" s="183"/>
      <c r="E9" s="183"/>
      <c r="F9" s="183"/>
      <c r="G9" s="183"/>
    </row>
    <row r="10" spans="3:15" ht="17" thickBot="1" x14ac:dyDescent="0.25"/>
    <row r="11" spans="3:15" x14ac:dyDescent="0.2">
      <c r="C11" s="499" t="s">
        <v>181</v>
      </c>
      <c r="D11" s="500"/>
      <c r="E11" s="500"/>
      <c r="F11" s="500"/>
      <c r="G11" s="501"/>
    </row>
    <row r="12" spans="3:15" x14ac:dyDescent="0.2">
      <c r="C12" s="456" t="s">
        <v>182</v>
      </c>
      <c r="D12" s="457" t="s">
        <v>183</v>
      </c>
      <c r="E12" s="457" t="s">
        <v>184</v>
      </c>
      <c r="F12" s="457"/>
      <c r="G12" s="458" t="s">
        <v>185</v>
      </c>
    </row>
    <row r="13" spans="3:15" x14ac:dyDescent="0.2">
      <c r="C13" s="8" t="s">
        <v>186</v>
      </c>
      <c r="D13" s="77">
        <f>8433-'Excess Cash'!I5</f>
        <v>4693.8000000000011</v>
      </c>
      <c r="G13" s="9" t="s">
        <v>187</v>
      </c>
      <c r="L13" s="245"/>
    </row>
    <row r="14" spans="3:15" ht="18" x14ac:dyDescent="0.2">
      <c r="C14" s="8" t="s">
        <v>188</v>
      </c>
      <c r="D14" s="77">
        <v>247910</v>
      </c>
      <c r="E14" s="123" t="s">
        <v>189</v>
      </c>
      <c r="G14" s="9"/>
      <c r="I14" s="11"/>
      <c r="L14" s="244"/>
      <c r="M14" s="244"/>
      <c r="N14" s="249"/>
      <c r="O14" s="248"/>
    </row>
    <row r="15" spans="3:15" x14ac:dyDescent="0.2">
      <c r="C15" s="385" t="s">
        <v>190</v>
      </c>
      <c r="D15" s="467">
        <f>D13/(D13+D14)</f>
        <v>1.8581668209266849E-2</v>
      </c>
      <c r="E15" s="468"/>
      <c r="F15" s="468"/>
      <c r="G15" s="469"/>
      <c r="L15" s="246"/>
      <c r="M15" s="10"/>
    </row>
    <row r="16" spans="3:15" x14ac:dyDescent="0.2">
      <c r="M16" s="247"/>
    </row>
    <row r="18" spans="3:20" ht="15" customHeight="1" x14ac:dyDescent="0.2">
      <c r="L18" s="16"/>
    </row>
    <row r="22" spans="3:20" ht="35" customHeight="1" x14ac:dyDescent="0.2">
      <c r="C22" s="502" t="s">
        <v>191</v>
      </c>
      <c r="D22" s="503"/>
      <c r="E22" s="503"/>
      <c r="F22" s="503"/>
      <c r="G22" s="504"/>
      <c r="T22" s="14"/>
    </row>
    <row r="23" spans="3:20" x14ac:dyDescent="0.2">
      <c r="C23" s="456" t="s">
        <v>182</v>
      </c>
      <c r="D23" s="457"/>
      <c r="E23" s="457" t="s">
        <v>192</v>
      </c>
      <c r="F23" s="457"/>
      <c r="G23" s="455" t="s">
        <v>185</v>
      </c>
      <c r="I23" s="497" t="s">
        <v>193</v>
      </c>
      <c r="J23" s="498"/>
    </row>
    <row r="24" spans="3:20" x14ac:dyDescent="0.2">
      <c r="C24" s="381" t="s">
        <v>194</v>
      </c>
      <c r="D24" s="122">
        <v>4.07E-2</v>
      </c>
      <c r="E24" s="123" t="s">
        <v>195</v>
      </c>
      <c r="G24" s="9"/>
      <c r="I24" s="15" t="s">
        <v>196</v>
      </c>
      <c r="J24" s="15" t="s">
        <v>197</v>
      </c>
    </row>
    <row r="25" spans="3:20" ht="45" customHeight="1" x14ac:dyDescent="0.2">
      <c r="C25" s="381" t="s">
        <v>198</v>
      </c>
      <c r="D25" s="253">
        <f>J25</f>
        <v>4.2479687500000009E-2</v>
      </c>
      <c r="G25" s="9"/>
      <c r="I25" s="471" t="s">
        <v>199</v>
      </c>
      <c r="J25" s="472">
        <v>4.2479687500000009E-2</v>
      </c>
    </row>
    <row r="26" spans="3:20" x14ac:dyDescent="0.2">
      <c r="C26" s="381" t="s">
        <v>200</v>
      </c>
      <c r="D26">
        <f>'BETA Calculation chosen'!O18</f>
        <v>1.2211484945597921</v>
      </c>
      <c r="F26" s="4" t="s">
        <v>201</v>
      </c>
      <c r="G26" s="382"/>
    </row>
    <row r="27" spans="3:20" x14ac:dyDescent="0.2">
      <c r="C27" s="385" t="s">
        <v>100</v>
      </c>
      <c r="D27" s="470">
        <f>D24+D26*D25</f>
        <v>9.2574006439995429E-2</v>
      </c>
      <c r="E27" s="468"/>
      <c r="F27" s="468"/>
      <c r="G27" s="469"/>
      <c r="M27" s="7"/>
    </row>
    <row r="30" spans="3:20" x14ac:dyDescent="0.2">
      <c r="C30" s="14"/>
      <c r="D30" s="2"/>
    </row>
    <row r="31" spans="3:20" x14ac:dyDescent="0.2">
      <c r="C31" s="1"/>
      <c r="D31" s="218"/>
    </row>
    <row r="34" spans="4:4" x14ac:dyDescent="0.2">
      <c r="D34" s="2"/>
    </row>
    <row r="122" spans="12:12" x14ac:dyDescent="0.2">
      <c r="L122" s="14"/>
    </row>
  </sheetData>
  <mergeCells count="4">
    <mergeCell ref="I23:J23"/>
    <mergeCell ref="C11:G11"/>
    <mergeCell ref="C22:G22"/>
    <mergeCell ref="C4:F7"/>
  </mergeCells>
  <hyperlinks>
    <hyperlink ref="E24" r:id="rId1" xr:uid="{D7BC3597-9130-074A-B7B7-079028D9FBDD}"/>
    <hyperlink ref="E14" r:id="rId2" xr:uid="{FBDD3AB2-45C3-9D42-8C74-0FA8631F138C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E344-8BA4-DC40-B488-0BD1CB7271BB}">
  <dimension ref="A1:I5"/>
  <sheetViews>
    <sheetView zoomScale="114" workbookViewId="0">
      <selection activeCell="C14" sqref="C14"/>
    </sheetView>
  </sheetViews>
  <sheetFormatPr baseColWidth="10" defaultColWidth="11" defaultRowHeight="16" x14ac:dyDescent="0.2"/>
  <cols>
    <col min="1" max="1" width="25.1640625" bestFit="1" customWidth="1"/>
    <col min="2" max="8" width="11.33203125" bestFit="1" customWidth="1"/>
    <col min="9" max="9" width="12.33203125" bestFit="1" customWidth="1"/>
  </cols>
  <sheetData>
    <row r="1" spans="1:9" x14ac:dyDescent="0.2">
      <c r="A1" t="s">
        <v>202</v>
      </c>
    </row>
    <row r="2" spans="1:9" ht="19" x14ac:dyDescent="0.25">
      <c r="B2" s="387">
        <v>2018</v>
      </c>
      <c r="C2" s="389">
        <v>2019</v>
      </c>
      <c r="D2" s="389">
        <v>2020</v>
      </c>
      <c r="E2" s="389">
        <v>2021</v>
      </c>
      <c r="F2" s="389">
        <v>2022</v>
      </c>
      <c r="G2" s="389">
        <v>2023</v>
      </c>
      <c r="H2" s="389">
        <v>2024</v>
      </c>
      <c r="I2" s="390">
        <v>2025</v>
      </c>
    </row>
    <row r="3" spans="1:9" ht="19" x14ac:dyDescent="0.25">
      <c r="A3" s="387" t="s">
        <v>203</v>
      </c>
      <c r="B3" s="459">
        <f>2543+1978</f>
        <v>4521</v>
      </c>
      <c r="C3" s="460">
        <f>2669+1673</f>
        <v>4342</v>
      </c>
      <c r="D3" s="460">
        <f>4145+3802</f>
        <v>7947</v>
      </c>
      <c r="E3" s="460">
        <f>6195+5771</f>
        <v>11966</v>
      </c>
      <c r="F3" s="460">
        <f>5464+5073</f>
        <v>10537</v>
      </c>
      <c r="G3" s="460">
        <f>7016+5492</f>
        <v>12508</v>
      </c>
      <c r="H3" s="460">
        <f>8472+5722</f>
        <v>14194</v>
      </c>
      <c r="I3" s="461">
        <f>8848+5184</f>
        <v>14032</v>
      </c>
    </row>
    <row r="4" spans="1:9" ht="19" x14ac:dyDescent="0.25">
      <c r="A4" s="388" t="s">
        <v>204</v>
      </c>
      <c r="B4" s="462">
        <v>21984</v>
      </c>
      <c r="C4" s="77">
        <v>30737</v>
      </c>
      <c r="D4" s="77">
        <v>55126</v>
      </c>
      <c r="E4" s="77">
        <v>66301</v>
      </c>
      <c r="F4" s="77">
        <v>95209</v>
      </c>
      <c r="G4" s="77">
        <v>98849</v>
      </c>
      <c r="H4" s="77">
        <v>99823</v>
      </c>
      <c r="I4" s="463">
        <v>102928</v>
      </c>
    </row>
    <row r="5" spans="1:9" ht="19" x14ac:dyDescent="0.25">
      <c r="A5" s="391" t="s">
        <v>205</v>
      </c>
      <c r="B5" s="464">
        <f>MAX(B3-0.1*B4,0)</f>
        <v>2322.6</v>
      </c>
      <c r="C5" s="465">
        <f t="shared" ref="C5:I5" si="0">MAX(C3-0.1*C4,0)</f>
        <v>1268.2999999999997</v>
      </c>
      <c r="D5" s="465">
        <f t="shared" si="0"/>
        <v>2434.3999999999996</v>
      </c>
      <c r="E5" s="465">
        <f t="shared" si="0"/>
        <v>5335.9</v>
      </c>
      <c r="F5" s="465">
        <f t="shared" si="0"/>
        <v>1016.1000000000004</v>
      </c>
      <c r="G5" s="465">
        <f t="shared" si="0"/>
        <v>2623.0999999999985</v>
      </c>
      <c r="H5" s="465">
        <f t="shared" si="0"/>
        <v>4211.6999999999989</v>
      </c>
      <c r="I5" s="466">
        <f t="shared" si="0"/>
        <v>3739.1999999999989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0C54-4EE3-3647-8342-89B3289B72E4}">
  <dimension ref="A2:E18"/>
  <sheetViews>
    <sheetView topLeftCell="A51" zoomScale="63" workbookViewId="0">
      <selection activeCell="E9" sqref="E9"/>
    </sheetView>
  </sheetViews>
  <sheetFormatPr baseColWidth="10" defaultColWidth="11" defaultRowHeight="16" x14ac:dyDescent="0.2"/>
  <cols>
    <col min="1" max="1" width="30.1640625" customWidth="1"/>
    <col min="2" max="2" width="27.5" customWidth="1"/>
    <col min="4" max="4" width="27.33203125" bestFit="1" customWidth="1"/>
    <col min="5" max="5" width="22.1640625" customWidth="1"/>
    <col min="6" max="7" width="11.6640625" bestFit="1" customWidth="1"/>
  </cols>
  <sheetData>
    <row r="2" spans="1:5" x14ac:dyDescent="0.2">
      <c r="A2" s="272" t="s">
        <v>206</v>
      </c>
    </row>
    <row r="3" spans="1:5" x14ac:dyDescent="0.2">
      <c r="A3" s="271" t="s">
        <v>207</v>
      </c>
      <c r="B3" s="273">
        <f>'Unlevered Cost of Capital'!D14</f>
        <v>247910</v>
      </c>
      <c r="C3" s="268"/>
      <c r="D3" s="511" t="s">
        <v>208</v>
      </c>
      <c r="E3" s="513" t="s">
        <v>209</v>
      </c>
    </row>
    <row r="4" spans="1:5" x14ac:dyDescent="0.2">
      <c r="A4" s="163" t="s">
        <v>210</v>
      </c>
      <c r="B4" s="269">
        <v>952</v>
      </c>
      <c r="C4" s="267"/>
      <c r="D4" s="512"/>
      <c r="E4" s="514"/>
    </row>
    <row r="5" spans="1:5" x14ac:dyDescent="0.2">
      <c r="A5" s="166" t="s">
        <v>211</v>
      </c>
      <c r="B5" s="394">
        <f>B3/B4</f>
        <v>260.40966386554624</v>
      </c>
      <c r="C5" s="260"/>
      <c r="D5" s="270"/>
      <c r="E5" s="393">
        <f>B8/B4</f>
        <v>226.05202095982912</v>
      </c>
    </row>
    <row r="6" spans="1:5" x14ac:dyDescent="0.2">
      <c r="A6" s="167"/>
      <c r="B6" s="168"/>
      <c r="C6" s="168"/>
      <c r="D6" s="261"/>
      <c r="E6" s="254"/>
    </row>
    <row r="7" spans="1:5" x14ac:dyDescent="0.2">
      <c r="A7" s="170"/>
      <c r="B7" s="169"/>
      <c r="C7" s="165"/>
      <c r="D7" s="507" t="s">
        <v>212</v>
      </c>
      <c r="E7" s="509" t="s">
        <v>213</v>
      </c>
    </row>
    <row r="8" spans="1:5" x14ac:dyDescent="0.2">
      <c r="A8" s="163" t="s">
        <v>214</v>
      </c>
      <c r="B8" s="172">
        <f>'Leverage finale'!C52</f>
        <v>215201.52395375734</v>
      </c>
      <c r="C8" s="165"/>
      <c r="D8" s="508"/>
      <c r="E8" s="510"/>
    </row>
    <row r="9" spans="1:5" x14ac:dyDescent="0.2">
      <c r="A9" s="163" t="s">
        <v>215</v>
      </c>
      <c r="B9" s="172">
        <f>'Leverage finale'!C55</f>
        <v>42983.405639974932</v>
      </c>
      <c r="C9" s="165"/>
      <c r="D9" s="164" t="s">
        <v>216</v>
      </c>
      <c r="E9" s="392">
        <f>B9/E5</f>
        <v>190.1482917846302</v>
      </c>
    </row>
    <row r="10" spans="1:5" x14ac:dyDescent="0.2">
      <c r="A10" s="167"/>
      <c r="B10" s="168"/>
      <c r="C10" s="168"/>
      <c r="D10" s="262"/>
      <c r="E10" s="255"/>
    </row>
    <row r="11" spans="1:5" x14ac:dyDescent="0.2">
      <c r="A11" s="167"/>
      <c r="B11" s="259"/>
      <c r="C11" s="260"/>
      <c r="D11" s="263" t="s">
        <v>217</v>
      </c>
      <c r="E11" s="264">
        <f>E5-B5</f>
        <v>-34.357642905717114</v>
      </c>
    </row>
    <row r="12" spans="1:5" x14ac:dyDescent="0.2">
      <c r="D12" s="265" t="s">
        <v>218</v>
      </c>
      <c r="E12" s="266">
        <f>E11/B5</f>
        <v>-0.13193689664088859</v>
      </c>
    </row>
    <row r="15" spans="1:5" x14ac:dyDescent="0.2">
      <c r="B15" s="2"/>
    </row>
    <row r="16" spans="1:5" x14ac:dyDescent="0.2">
      <c r="B16" s="2"/>
    </row>
    <row r="18" spans="3:3" x14ac:dyDescent="0.2">
      <c r="C18" s="258"/>
    </row>
  </sheetData>
  <mergeCells count="4">
    <mergeCell ref="D7:D8"/>
    <mergeCell ref="E7:E8"/>
    <mergeCell ref="D3:D4"/>
    <mergeCell ref="E3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159B-17E0-FE4E-8D3F-9B0C517329AC}">
  <dimension ref="A1:AS1078"/>
  <sheetViews>
    <sheetView topLeftCell="W105" zoomScaleNormal="75" workbookViewId="0">
      <selection activeCell="AL100" sqref="AL100"/>
    </sheetView>
  </sheetViews>
  <sheetFormatPr baseColWidth="10" defaultColWidth="11" defaultRowHeight="16" x14ac:dyDescent="0.2"/>
  <cols>
    <col min="1" max="1" width="19" bestFit="1" customWidth="1"/>
    <col min="2" max="2" width="15.83203125" customWidth="1"/>
    <col min="3" max="3" width="22" customWidth="1"/>
    <col min="4" max="7" width="24.83203125" bestFit="1" customWidth="1"/>
    <col min="8" max="8" width="21.33203125" bestFit="1" customWidth="1"/>
    <col min="9" max="13" width="21.33203125" customWidth="1"/>
    <col min="14" max="14" width="21.33203125" bestFit="1" customWidth="1"/>
    <col min="15" max="20" width="21.5" bestFit="1" customWidth="1"/>
    <col min="21" max="25" width="21.5" customWidth="1"/>
    <col min="26" max="26" width="40.5" bestFit="1" customWidth="1"/>
    <col min="27" max="27" width="28.1640625" bestFit="1" customWidth="1"/>
    <col min="28" max="28" width="20.83203125" bestFit="1" customWidth="1"/>
    <col min="29" max="29" width="21.83203125" bestFit="1" customWidth="1"/>
    <col min="30" max="30" width="21.33203125" bestFit="1" customWidth="1"/>
    <col min="31" max="31" width="16.33203125" bestFit="1" customWidth="1"/>
    <col min="32" max="32" width="18.83203125" bestFit="1" customWidth="1"/>
    <col min="33" max="33" width="39.83203125" bestFit="1" customWidth="1"/>
    <col min="34" max="34" width="25" bestFit="1" customWidth="1"/>
    <col min="35" max="35" width="19" bestFit="1" customWidth="1"/>
    <col min="36" max="36" width="31.83203125" bestFit="1" customWidth="1"/>
    <col min="37" max="37" width="10.5" bestFit="1" customWidth="1"/>
    <col min="38" max="38" width="10.33203125" customWidth="1"/>
    <col min="39" max="39" width="33.5" bestFit="1" customWidth="1"/>
    <col min="40" max="40" width="10.5" bestFit="1" customWidth="1"/>
    <col min="41" max="42" width="10.33203125" bestFit="1" customWidth="1"/>
    <col min="43" max="43" width="25.6640625" bestFit="1" customWidth="1"/>
    <col min="44" max="44" width="10.33203125" bestFit="1" customWidth="1"/>
    <col min="45" max="45" width="10.1640625" bestFit="1" customWidth="1"/>
    <col min="46" max="49" width="9" bestFit="1" customWidth="1"/>
    <col min="50" max="50" width="10" bestFit="1" customWidth="1"/>
  </cols>
  <sheetData>
    <row r="1" spans="2:45" ht="1" hidden="1" customHeight="1" x14ac:dyDescent="0.2"/>
    <row r="2" spans="2:45" ht="37" hidden="1" customHeight="1" x14ac:dyDescent="0.25">
      <c r="C2" s="5" t="s">
        <v>219</v>
      </c>
      <c r="AA2" s="35"/>
      <c r="AB2" s="35"/>
      <c r="AC2" s="35"/>
      <c r="AD2" s="35"/>
      <c r="AE2" s="35"/>
    </row>
    <row r="3" spans="2:45" ht="19" hidden="1" x14ac:dyDescent="0.25">
      <c r="B3" s="5" t="s">
        <v>3</v>
      </c>
      <c r="C3" s="5">
        <v>2018</v>
      </c>
      <c r="D3" s="5">
        <v>2019</v>
      </c>
      <c r="E3" s="5">
        <v>2020</v>
      </c>
      <c r="F3" s="5">
        <v>2021</v>
      </c>
      <c r="G3" s="5">
        <v>2022</v>
      </c>
      <c r="H3" s="5">
        <v>2023</v>
      </c>
      <c r="I3" s="5"/>
      <c r="J3" s="5"/>
      <c r="K3" s="5"/>
      <c r="L3" s="5"/>
      <c r="M3" s="5"/>
      <c r="N3" s="5">
        <v>2024</v>
      </c>
      <c r="O3" s="5">
        <v>2025</v>
      </c>
      <c r="P3" s="32">
        <v>2026</v>
      </c>
      <c r="Q3" s="32">
        <v>2027</v>
      </c>
      <c r="R3" s="32">
        <v>2028</v>
      </c>
      <c r="S3" s="32">
        <v>2029</v>
      </c>
      <c r="T3" s="32">
        <v>2030</v>
      </c>
      <c r="U3" s="32"/>
      <c r="V3" s="32"/>
      <c r="W3" s="32"/>
      <c r="X3" s="32"/>
      <c r="Y3" s="32"/>
      <c r="AA3" s="110" t="s">
        <v>4</v>
      </c>
      <c r="AB3" s="111"/>
      <c r="AC3" s="38" t="s">
        <v>5</v>
      </c>
      <c r="AD3" s="38" t="s">
        <v>6</v>
      </c>
      <c r="AE3" s="39" t="s">
        <v>7</v>
      </c>
      <c r="AH3" s="36" t="s">
        <v>8</v>
      </c>
      <c r="AI3" s="37" t="s">
        <v>9</v>
      </c>
      <c r="AJ3" s="37" t="s">
        <v>10</v>
      </c>
      <c r="AK3" s="37" t="s">
        <v>11</v>
      </c>
      <c r="AL3" s="37" t="s">
        <v>12</v>
      </c>
      <c r="AM3" s="37" t="s">
        <v>13</v>
      </c>
      <c r="AN3" s="37" t="s">
        <v>14</v>
      </c>
      <c r="AO3" s="37" t="s">
        <v>15</v>
      </c>
      <c r="AP3" s="37" t="s">
        <v>16</v>
      </c>
      <c r="AQ3" s="37" t="s">
        <v>17</v>
      </c>
      <c r="AR3" s="37" t="s">
        <v>18</v>
      </c>
      <c r="AS3" s="37" t="s">
        <v>19</v>
      </c>
    </row>
    <row r="4" spans="2:45" hidden="1" x14ac:dyDescent="0.2">
      <c r="AA4" s="44" t="s">
        <v>21</v>
      </c>
      <c r="AB4" s="45" t="s">
        <v>22</v>
      </c>
      <c r="AC4" s="46"/>
      <c r="AD4" s="46"/>
      <c r="AE4" s="47"/>
      <c r="AH4" s="41" t="s">
        <v>23</v>
      </c>
      <c r="AI4" s="42"/>
      <c r="AJ4" s="43">
        <f>MAX(MIN($N$14/AI8,100000),-100000)</f>
        <v>2.750307643237675</v>
      </c>
      <c r="AK4" s="43">
        <f t="shared" ref="AK4:AS4" si="0">MAX(MIN($N$14/AJ8,100000),-100000)</f>
        <v>1.7037674441365809</v>
      </c>
      <c r="AL4" s="43">
        <f t="shared" si="0"/>
        <v>1.1115940524307186</v>
      </c>
      <c r="AM4" s="43">
        <f t="shared" si="0"/>
        <v>0.87314759032584555</v>
      </c>
      <c r="AN4" s="43">
        <f t="shared" si="0"/>
        <v>0.87314759032584555</v>
      </c>
      <c r="AO4" s="43">
        <f t="shared" si="0"/>
        <v>0.87314759032584555</v>
      </c>
      <c r="AP4" s="43">
        <f t="shared" si="0"/>
        <v>0.87314759032584555</v>
      </c>
      <c r="AQ4" s="43">
        <f t="shared" si="0"/>
        <v>0.87314759032584555</v>
      </c>
      <c r="AR4" s="43">
        <f t="shared" si="0"/>
        <v>0.87314759032584555</v>
      </c>
      <c r="AS4" s="43">
        <f t="shared" si="0"/>
        <v>0.87314759032584555</v>
      </c>
    </row>
    <row r="5" spans="2:45" hidden="1" x14ac:dyDescent="0.2">
      <c r="C5">
        <v>0</v>
      </c>
      <c r="D5" s="6">
        <f t="shared" ref="D5:O5" si="1">+(D6-C6)/C6</f>
        <v>0.26015180265654647</v>
      </c>
      <c r="E5" s="6">
        <f t="shared" si="1"/>
        <v>0.28730612859509108</v>
      </c>
      <c r="F5" s="6">
        <f t="shared" si="1"/>
        <v>0.24295239209264241</v>
      </c>
      <c r="G5" s="6">
        <f t="shared" si="1"/>
        <v>0.24656502917372483</v>
      </c>
      <c r="H5" s="6">
        <f t="shared" si="1"/>
        <v>0.18345160803261362</v>
      </c>
      <c r="I5" s="6"/>
      <c r="J5" s="6"/>
      <c r="K5" s="6"/>
      <c r="L5" s="6"/>
      <c r="M5" s="6"/>
      <c r="N5" s="6">
        <f>+(N6-H6)/H6</f>
        <v>0.11179510079101812</v>
      </c>
      <c r="O5" s="6">
        <f t="shared" si="1"/>
        <v>8.7156094902028289E-2</v>
      </c>
      <c r="P5" s="6">
        <f>(P6-O6)/P6</f>
        <v>8.1283666971571966E-2</v>
      </c>
      <c r="Q5" s="6">
        <f>(Q6-P6)/Q6</f>
        <v>8.3336037175233413E-2</v>
      </c>
      <c r="R5" s="6">
        <f>(R6-Q6)/R6</f>
        <v>8.8724679933623415E-2</v>
      </c>
      <c r="S5" s="6">
        <f>(S6-R6)/S6</f>
        <v>8.983713814954572E-2</v>
      </c>
      <c r="T5" s="6">
        <f>(T6-S6)/T6</f>
        <v>8.4309500304567742E-2</v>
      </c>
      <c r="U5" s="6"/>
      <c r="V5" s="6"/>
      <c r="W5" s="6"/>
      <c r="X5" s="6"/>
      <c r="Y5" s="6"/>
      <c r="AA5" s="50">
        <v>-100000</v>
      </c>
      <c r="AB5" s="51">
        <v>0.19999900000000001</v>
      </c>
      <c r="AC5" s="51" t="s">
        <v>26</v>
      </c>
      <c r="AD5" s="52">
        <v>0.12</v>
      </c>
      <c r="AE5" s="53">
        <v>0.9</v>
      </c>
      <c r="AH5" s="37" t="s">
        <v>27</v>
      </c>
      <c r="AI5" s="48"/>
      <c r="AJ5" s="49" t="str">
        <f t="shared" ref="AJ5:AS5" si="2">VLOOKUP(AJ4,$AA$5:$AE$17,3)</f>
        <v>BBB</v>
      </c>
      <c r="AK5" s="49" t="str">
        <f t="shared" si="2"/>
        <v>B</v>
      </c>
      <c r="AL5" s="49" t="str">
        <f t="shared" si="2"/>
        <v>CCC</v>
      </c>
      <c r="AM5" s="49" t="str">
        <f t="shared" si="2"/>
        <v>CCC</v>
      </c>
      <c r="AN5" s="49" t="str">
        <f t="shared" si="2"/>
        <v>CCC</v>
      </c>
      <c r="AO5" s="49" t="str">
        <f t="shared" si="2"/>
        <v>CCC</v>
      </c>
      <c r="AP5" s="49" t="str">
        <f t="shared" si="2"/>
        <v>CCC</v>
      </c>
      <c r="AQ5" s="49" t="str">
        <f t="shared" si="2"/>
        <v>CCC</v>
      </c>
      <c r="AR5" s="49" t="str">
        <f t="shared" si="2"/>
        <v>CCC</v>
      </c>
      <c r="AS5" s="49" t="str">
        <f t="shared" si="2"/>
        <v>CCC</v>
      </c>
    </row>
    <row r="6" spans="2:45" hidden="1" x14ac:dyDescent="0.2">
      <c r="C6">
        <v>10540</v>
      </c>
      <c r="D6">
        <v>13282</v>
      </c>
      <c r="E6">
        <v>17098</v>
      </c>
      <c r="F6">
        <v>21252</v>
      </c>
      <c r="G6">
        <v>26492</v>
      </c>
      <c r="H6">
        <v>31352</v>
      </c>
      <c r="N6">
        <v>34857</v>
      </c>
      <c r="O6">
        <v>37895</v>
      </c>
      <c r="P6" s="73">
        <v>41247.769999999997</v>
      </c>
      <c r="Q6" s="73">
        <v>44997.7</v>
      </c>
      <c r="R6" s="73">
        <v>49378.82</v>
      </c>
      <c r="S6" s="73">
        <v>54252.73</v>
      </c>
      <c r="T6" s="73">
        <v>59247.89</v>
      </c>
      <c r="U6" s="73"/>
      <c r="V6" s="73"/>
      <c r="W6" s="73"/>
      <c r="X6" s="73"/>
      <c r="Y6" s="73"/>
      <c r="AA6" s="44">
        <v>0.2</v>
      </c>
      <c r="AB6" s="45">
        <v>0.64999899999999999</v>
      </c>
      <c r="AC6" s="45" t="s">
        <v>29</v>
      </c>
      <c r="AD6" s="55">
        <v>0.105</v>
      </c>
      <c r="AE6" s="56">
        <v>0.3</v>
      </c>
      <c r="AH6" s="41" t="s">
        <v>30</v>
      </c>
      <c r="AI6" s="42"/>
      <c r="AJ6" s="54">
        <f t="shared" ref="AJ6:AS6" si="3">VLOOKUP(AJ4,$AA$4:$AE$17,4)</f>
        <v>2.5000000000000001E-2</v>
      </c>
      <c r="AK6" s="54">
        <f t="shared" si="3"/>
        <v>0.06</v>
      </c>
      <c r="AL6" s="54">
        <f t="shared" si="3"/>
        <v>8.7499999999999994E-2</v>
      </c>
      <c r="AM6" s="54">
        <f t="shared" si="3"/>
        <v>8.7499999999999994E-2</v>
      </c>
      <c r="AN6" s="54">
        <f t="shared" si="3"/>
        <v>8.7499999999999994E-2</v>
      </c>
      <c r="AO6" s="54">
        <f t="shared" si="3"/>
        <v>8.7499999999999994E-2</v>
      </c>
      <c r="AP6" s="54">
        <f t="shared" si="3"/>
        <v>8.7499999999999994E-2</v>
      </c>
      <c r="AQ6" s="54">
        <f t="shared" si="3"/>
        <v>8.7499999999999994E-2</v>
      </c>
      <c r="AR6" s="54">
        <f t="shared" si="3"/>
        <v>8.7499999999999994E-2</v>
      </c>
      <c r="AS6" s="54">
        <f t="shared" si="3"/>
        <v>8.7499999999999994E-2</v>
      </c>
    </row>
    <row r="7" spans="2:45" hidden="1" x14ac:dyDescent="0.2">
      <c r="C7">
        <v>2773</v>
      </c>
      <c r="D7">
        <v>3451</v>
      </c>
      <c r="E7">
        <v>4235</v>
      </c>
      <c r="F7">
        <v>5438</v>
      </c>
      <c r="G7">
        <v>7026</v>
      </c>
      <c r="H7">
        <v>8360</v>
      </c>
      <c r="N7">
        <v>8541</v>
      </c>
      <c r="O7">
        <v>8643</v>
      </c>
      <c r="P7" s="73">
        <f>P6-P9*P6</f>
        <v>8051.564704000004</v>
      </c>
      <c r="Q7" s="73">
        <f>Q6-Q9*Q6</f>
        <v>8671.0567899999951</v>
      </c>
      <c r="R7" s="73">
        <f>R6-R9*R6</f>
        <v>9525.1743779999961</v>
      </c>
      <c r="S7" s="73">
        <f>S6-S9*S6</f>
        <v>11083.832739000005</v>
      </c>
      <c r="T7" s="73">
        <f>T6-T9*T6</f>
        <v>11523.714605000001</v>
      </c>
      <c r="U7" s="73"/>
      <c r="V7" s="73"/>
      <c r="W7" s="73"/>
      <c r="X7" s="73"/>
      <c r="Y7" s="73"/>
      <c r="AA7" s="50">
        <v>0.65</v>
      </c>
      <c r="AB7" s="51">
        <v>0.79999900000000002</v>
      </c>
      <c r="AC7" s="51" t="s">
        <v>32</v>
      </c>
      <c r="AD7" s="52">
        <v>9.5000000000000001E-2</v>
      </c>
      <c r="AE7" s="53">
        <v>0.2</v>
      </c>
      <c r="AH7" s="37" t="s">
        <v>33</v>
      </c>
      <c r="AI7" s="48"/>
      <c r="AJ7" s="57">
        <f t="shared" ref="AJ7:AS7" si="4">AJ6+$AH$74</f>
        <v>6.5700000000000008E-2</v>
      </c>
      <c r="AK7" s="57">
        <f t="shared" si="4"/>
        <v>0.1007</v>
      </c>
      <c r="AL7" s="57">
        <f t="shared" si="4"/>
        <v>0.12819999999999998</v>
      </c>
      <c r="AM7" s="57">
        <f t="shared" si="4"/>
        <v>0.12819999999999998</v>
      </c>
      <c r="AN7" s="57">
        <f t="shared" si="4"/>
        <v>0.12819999999999998</v>
      </c>
      <c r="AO7" s="57">
        <f t="shared" si="4"/>
        <v>0.12819999999999998</v>
      </c>
      <c r="AP7" s="57">
        <f t="shared" si="4"/>
        <v>0.12819999999999998</v>
      </c>
      <c r="AQ7" s="57">
        <f t="shared" si="4"/>
        <v>0.12819999999999998</v>
      </c>
      <c r="AR7" s="57">
        <f t="shared" si="4"/>
        <v>0.12819999999999998</v>
      </c>
      <c r="AS7" s="57">
        <f t="shared" si="4"/>
        <v>0.12819999999999998</v>
      </c>
    </row>
    <row r="8" spans="2:45" hidden="1" x14ac:dyDescent="0.2">
      <c r="C8" s="6">
        <f t="shared" ref="C8:T8" si="5">+C7/C6</f>
        <v>0.26309297912713475</v>
      </c>
      <c r="D8" s="6">
        <f t="shared" si="5"/>
        <v>0.25982532751091703</v>
      </c>
      <c r="E8" s="6">
        <f t="shared" si="5"/>
        <v>0.24768978827933091</v>
      </c>
      <c r="F8" s="6">
        <f t="shared" si="5"/>
        <v>0.25588179936006022</v>
      </c>
      <c r="G8" s="6">
        <f t="shared" si="5"/>
        <v>0.2652121395138155</v>
      </c>
      <c r="H8" s="6">
        <f t="shared" si="5"/>
        <v>0.26664965552436848</v>
      </c>
      <c r="I8" s="6"/>
      <c r="J8" s="6"/>
      <c r="K8" s="6"/>
      <c r="L8" s="6"/>
      <c r="M8" s="6"/>
      <c r="N8" s="6">
        <f t="shared" si="5"/>
        <v>0.2450296927446424</v>
      </c>
      <c r="O8" s="6">
        <f t="shared" si="5"/>
        <v>0.22807758279456392</v>
      </c>
      <c r="P8" s="6">
        <f t="shared" si="5"/>
        <v>0.19520000000000012</v>
      </c>
      <c r="Q8" s="6">
        <f t="shared" si="5"/>
        <v>0.1926999999999999</v>
      </c>
      <c r="R8" s="6">
        <f t="shared" si="5"/>
        <v>0.19289999999999993</v>
      </c>
      <c r="S8" s="6">
        <f t="shared" si="5"/>
        <v>0.20430000000000009</v>
      </c>
      <c r="T8" s="6">
        <f t="shared" si="5"/>
        <v>0.19450000000000001</v>
      </c>
      <c r="U8" s="6"/>
      <c r="V8" s="6"/>
      <c r="W8" s="6"/>
      <c r="X8" s="6"/>
      <c r="Y8" s="6"/>
      <c r="AA8" s="44">
        <v>0.8</v>
      </c>
      <c r="AB8" s="45">
        <v>1.2499990000000001</v>
      </c>
      <c r="AC8" s="45" t="s">
        <v>35</v>
      </c>
      <c r="AD8" s="55">
        <v>8.7499999999999994E-2</v>
      </c>
      <c r="AE8" s="56">
        <v>9.9000000000000005E-2</v>
      </c>
      <c r="AH8" s="41" t="s">
        <v>36</v>
      </c>
      <c r="AI8" s="58">
        <f>$AH$74*$C$54</f>
        <v>1821.9779930150023</v>
      </c>
      <c r="AJ8" s="58">
        <f t="shared" ref="AJ8:AS8" si="6">$C$54*AJ7</f>
        <v>2941.1290943755689</v>
      </c>
      <c r="AK8" s="58">
        <f t="shared" si="6"/>
        <v>4507.940636280362</v>
      </c>
      <c r="AL8" s="58">
        <f t="shared" si="6"/>
        <v>5739.0068477769837</v>
      </c>
      <c r="AM8" s="58">
        <f t="shared" si="6"/>
        <v>5739.0068477769837</v>
      </c>
      <c r="AN8" s="58">
        <f t="shared" si="6"/>
        <v>5739.0068477769837</v>
      </c>
      <c r="AO8" s="58">
        <f t="shared" si="6"/>
        <v>5739.0068477769837</v>
      </c>
      <c r="AP8" s="58">
        <f t="shared" si="6"/>
        <v>5739.0068477769837</v>
      </c>
      <c r="AQ8" s="58">
        <f t="shared" si="6"/>
        <v>5739.0068477769837</v>
      </c>
      <c r="AR8" s="58">
        <f t="shared" si="6"/>
        <v>5739.0068477769837</v>
      </c>
      <c r="AS8" s="58">
        <f t="shared" si="6"/>
        <v>5739.0068477769837</v>
      </c>
    </row>
    <row r="9" spans="2:45" hidden="1" x14ac:dyDescent="0.2">
      <c r="B9" s="28"/>
      <c r="C9" s="29">
        <f t="shared" ref="C9:N9" si="7">+C10/C6</f>
        <v>0.7369070208728653</v>
      </c>
      <c r="D9" s="29">
        <f t="shared" si="7"/>
        <v>0.74017467248908297</v>
      </c>
      <c r="E9" s="29">
        <f t="shared" si="7"/>
        <v>0.75231021172066903</v>
      </c>
      <c r="F9" s="29">
        <f t="shared" si="7"/>
        <v>0.74411820063993972</v>
      </c>
      <c r="G9" s="29">
        <f t="shared" si="7"/>
        <v>0.7347878604861845</v>
      </c>
      <c r="H9" s="29">
        <f t="shared" si="7"/>
        <v>0.73335034447563152</v>
      </c>
      <c r="I9" s="29"/>
      <c r="J9" s="29"/>
      <c r="K9" s="29"/>
      <c r="L9" s="29"/>
      <c r="M9" s="29"/>
      <c r="N9" s="29">
        <f t="shared" si="7"/>
        <v>0.75497030725535763</v>
      </c>
      <c r="O9" s="31">
        <v>0.8054</v>
      </c>
      <c r="P9" s="31">
        <v>0.80479999999999996</v>
      </c>
      <c r="Q9" s="31">
        <v>0.80730000000000002</v>
      </c>
      <c r="R9" s="31">
        <v>0.80710000000000004</v>
      </c>
      <c r="S9" s="31">
        <v>0.79569999999999996</v>
      </c>
      <c r="T9" s="31">
        <v>0.80549999999999999</v>
      </c>
      <c r="U9" s="31"/>
      <c r="V9" s="31"/>
      <c r="W9" s="31"/>
      <c r="X9" s="31"/>
      <c r="Y9" s="31"/>
      <c r="AA9" s="50">
        <v>1.25</v>
      </c>
      <c r="AB9" s="51">
        <v>1.4999990000000001</v>
      </c>
      <c r="AC9" s="51" t="s">
        <v>39</v>
      </c>
      <c r="AD9" s="52">
        <v>6.7500000000000004E-2</v>
      </c>
      <c r="AE9" s="53">
        <v>7.0000000000000007E-2</v>
      </c>
      <c r="AH9" s="37" t="s">
        <v>40</v>
      </c>
      <c r="AI9" s="49"/>
      <c r="AJ9" s="57">
        <f t="shared" ref="AJ9:AS9" si="8">VLOOKUP(AJ4,$AA$5:$AE$17,5)</f>
        <v>4.0000000000000001E-3</v>
      </c>
      <c r="AK9" s="57">
        <f t="shared" si="8"/>
        <v>5.1999999999999998E-2</v>
      </c>
      <c r="AL9" s="57">
        <f t="shared" si="8"/>
        <v>9.9000000000000005E-2</v>
      </c>
      <c r="AM9" s="57">
        <f t="shared" si="8"/>
        <v>9.9000000000000005E-2</v>
      </c>
      <c r="AN9" s="57">
        <f t="shared" si="8"/>
        <v>9.9000000000000005E-2</v>
      </c>
      <c r="AO9" s="57">
        <f t="shared" si="8"/>
        <v>9.9000000000000005E-2</v>
      </c>
      <c r="AP9" s="57">
        <f t="shared" si="8"/>
        <v>9.9000000000000005E-2</v>
      </c>
      <c r="AQ9" s="57">
        <f t="shared" si="8"/>
        <v>9.9000000000000005E-2</v>
      </c>
      <c r="AR9" s="57">
        <f t="shared" si="8"/>
        <v>9.9000000000000005E-2</v>
      </c>
      <c r="AS9" s="57">
        <f t="shared" si="8"/>
        <v>9.9000000000000005E-2</v>
      </c>
    </row>
    <row r="10" spans="2:45" hidden="1" x14ac:dyDescent="0.2">
      <c r="C10">
        <f t="shared" ref="C10:T10" si="9">+C6-C7</f>
        <v>7767</v>
      </c>
      <c r="D10">
        <f t="shared" si="9"/>
        <v>9831</v>
      </c>
      <c r="E10">
        <f t="shared" si="9"/>
        <v>12863</v>
      </c>
      <c r="F10">
        <f t="shared" si="9"/>
        <v>15814</v>
      </c>
      <c r="G10">
        <f t="shared" si="9"/>
        <v>19466</v>
      </c>
      <c r="H10">
        <f t="shared" si="9"/>
        <v>22992</v>
      </c>
      <c r="N10">
        <f t="shared" si="9"/>
        <v>26316</v>
      </c>
      <c r="O10">
        <f>+O6-O7</f>
        <v>29252</v>
      </c>
      <c r="P10" s="73">
        <f>+P6-P7</f>
        <v>33196.205295999993</v>
      </c>
      <c r="Q10" s="73">
        <f t="shared" si="9"/>
        <v>36326.643210000002</v>
      </c>
      <c r="R10" s="73">
        <f t="shared" si="9"/>
        <v>39853.645622000004</v>
      </c>
      <c r="S10" s="73">
        <f t="shared" si="9"/>
        <v>43168.897260999998</v>
      </c>
      <c r="T10" s="73">
        <f t="shared" si="9"/>
        <v>47724.175394999998</v>
      </c>
      <c r="U10" s="73"/>
      <c r="V10" s="73"/>
      <c r="W10" s="73"/>
      <c r="X10" s="73"/>
      <c r="Y10" s="73"/>
      <c r="AA10" s="44">
        <v>1.5</v>
      </c>
      <c r="AB10" s="45">
        <v>1.7499990000000001</v>
      </c>
      <c r="AC10" s="45" t="s">
        <v>42</v>
      </c>
      <c r="AD10" s="55">
        <v>0.06</v>
      </c>
      <c r="AE10" s="56">
        <v>5.1999999999999998E-2</v>
      </c>
      <c r="AH10" s="41" t="s">
        <v>43</v>
      </c>
      <c r="AI10" s="60"/>
      <c r="AJ10" s="61">
        <f t="shared" ref="AJ10:AS10" si="10">(1-AJ9+AJ9*$AH$78)*(1+AJ7)-1</f>
        <v>6.3184947999999963E-2</v>
      </c>
      <c r="AK10" s="61">
        <f t="shared" si="10"/>
        <v>6.6930523999999991E-2</v>
      </c>
      <c r="AL10" s="61">
        <f t="shared" si="10"/>
        <v>6.230183800000022E-2</v>
      </c>
      <c r="AM10" s="61">
        <f t="shared" si="10"/>
        <v>6.230183800000022E-2</v>
      </c>
      <c r="AN10" s="61">
        <f t="shared" si="10"/>
        <v>6.230183800000022E-2</v>
      </c>
      <c r="AO10" s="61">
        <f t="shared" si="10"/>
        <v>6.230183800000022E-2</v>
      </c>
      <c r="AP10" s="61">
        <f t="shared" si="10"/>
        <v>6.230183800000022E-2</v>
      </c>
      <c r="AQ10" s="61">
        <f t="shared" si="10"/>
        <v>6.230183800000022E-2</v>
      </c>
      <c r="AR10" s="61">
        <f t="shared" si="10"/>
        <v>6.230183800000022E-2</v>
      </c>
      <c r="AS10" s="61">
        <f t="shared" si="10"/>
        <v>6.230183800000022E-2</v>
      </c>
    </row>
    <row r="11" spans="2:45" hidden="1" x14ac:dyDescent="0.2">
      <c r="C11">
        <v>7313</v>
      </c>
      <c r="D11">
        <v>9296</v>
      </c>
      <c r="E11">
        <v>12566</v>
      </c>
      <c r="F11">
        <v>15359</v>
      </c>
      <c r="G11">
        <v>18918</v>
      </c>
      <c r="H11">
        <v>21962</v>
      </c>
      <c r="N11">
        <v>21305</v>
      </c>
      <c r="O11">
        <v>22047</v>
      </c>
      <c r="P11" s="73">
        <f>+P6*P12</f>
        <v>26034.229740444116</v>
      </c>
      <c r="Q11" s="73">
        <f>+Q6*Q12</f>
        <v>27361.155638439537</v>
      </c>
      <c r="R11" s="73">
        <f>+R6*R12</f>
        <v>29973.199125355986</v>
      </c>
      <c r="S11" s="73">
        <f>+S6*S12</f>
        <v>33387.652581390845</v>
      </c>
      <c r="T11" s="73">
        <f>+T6*T12</f>
        <v>36150.525934623955</v>
      </c>
      <c r="U11" s="73"/>
      <c r="V11" s="73"/>
      <c r="W11" s="73"/>
      <c r="X11" s="73"/>
      <c r="Y11" s="73"/>
      <c r="AA11" s="50">
        <v>1.75</v>
      </c>
      <c r="AB11" s="51">
        <v>1.9999990000000001</v>
      </c>
      <c r="AC11" s="51" t="s">
        <v>45</v>
      </c>
      <c r="AD11" s="52">
        <v>5.5E-2</v>
      </c>
      <c r="AE11" s="53">
        <v>0.03</v>
      </c>
    </row>
    <row r="12" spans="2:45" hidden="1" x14ac:dyDescent="0.2">
      <c r="C12" s="6">
        <f t="shared" ref="C12:N12" si="11">+C11/C6</f>
        <v>0.69383301707779887</v>
      </c>
      <c r="D12" s="6">
        <f t="shared" si="11"/>
        <v>0.69989459418762234</v>
      </c>
      <c r="E12" s="6">
        <f t="shared" si="11"/>
        <v>0.73493975903614461</v>
      </c>
      <c r="F12" s="6">
        <f t="shared" si="11"/>
        <v>0.72270845096932057</v>
      </c>
      <c r="G12" s="6">
        <f t="shared" si="11"/>
        <v>0.71410237052695158</v>
      </c>
      <c r="H12" s="6">
        <f t="shared" si="11"/>
        <v>0.7004975759122225</v>
      </c>
      <c r="I12" s="6"/>
      <c r="J12" s="6"/>
      <c r="K12" s="6"/>
      <c r="L12" s="6"/>
      <c r="M12" s="6"/>
      <c r="N12" s="6">
        <f t="shared" si="11"/>
        <v>0.61121152135869405</v>
      </c>
      <c r="O12" s="6">
        <f>+O11/O6</f>
        <v>0.58179179311254781</v>
      </c>
      <c r="P12" s="6">
        <f>+AVERAGE(H12:O12)</f>
        <v>0.63116696346115486</v>
      </c>
      <c r="Q12" s="6">
        <f>+AVERAGE(N12:P12)</f>
        <v>0.60805675931079894</v>
      </c>
      <c r="R12" s="6">
        <f>+AVERAGE(O12:Q12)</f>
        <v>0.60700517196150061</v>
      </c>
      <c r="S12" s="6">
        <f>+AVERAGE(P12:R12)</f>
        <v>0.61540963157781814</v>
      </c>
      <c r="T12" s="6">
        <f>+AVERAGE(Q12:S12)</f>
        <v>0.6101571876167059</v>
      </c>
      <c r="U12" s="6"/>
      <c r="V12" s="6"/>
      <c r="W12" s="6"/>
      <c r="X12" s="6"/>
      <c r="Y12" s="6"/>
      <c r="AA12" s="44">
        <v>2.5</v>
      </c>
      <c r="AB12" s="45">
        <v>2.9999989999999999</v>
      </c>
      <c r="AC12" s="45" t="s">
        <v>47</v>
      </c>
      <c r="AD12" s="55">
        <v>2.5000000000000001E-2</v>
      </c>
      <c r="AE12" s="56">
        <v>4.0000000000000001E-3</v>
      </c>
    </row>
    <row r="13" spans="2:45" hidden="1" x14ac:dyDescent="0.2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>
        <v>12498</v>
      </c>
      <c r="P13" s="33">
        <v>14029.39</v>
      </c>
      <c r="Q13" s="33">
        <v>15720.75</v>
      </c>
      <c r="R13" s="33">
        <v>17726.86</v>
      </c>
      <c r="S13" s="34">
        <v>20720.8</v>
      </c>
      <c r="T13" s="34">
        <v>23559.75</v>
      </c>
      <c r="U13" s="34"/>
      <c r="V13" s="34"/>
      <c r="W13" s="34"/>
      <c r="X13" s="34"/>
      <c r="Y13" s="34"/>
      <c r="AA13" s="50">
        <v>3</v>
      </c>
      <c r="AB13" s="51">
        <v>4.2499989999999999</v>
      </c>
      <c r="AC13" s="51" t="s">
        <v>49</v>
      </c>
      <c r="AD13" s="52">
        <v>1.6500000000000001E-2</v>
      </c>
      <c r="AE13" s="53">
        <v>3.0000000000000001E-3</v>
      </c>
      <c r="AH13" s="36" t="s">
        <v>50</v>
      </c>
      <c r="AI13" s="37" t="s">
        <v>9</v>
      </c>
      <c r="AJ13" s="37" t="s">
        <v>10</v>
      </c>
      <c r="AK13" s="37" t="s">
        <v>11</v>
      </c>
      <c r="AL13" s="37" t="s">
        <v>12</v>
      </c>
      <c r="AM13" s="37" t="s">
        <v>13</v>
      </c>
      <c r="AN13" s="37" t="s">
        <v>14</v>
      </c>
      <c r="AO13" s="37" t="s">
        <v>15</v>
      </c>
      <c r="AP13" s="37" t="s">
        <v>16</v>
      </c>
      <c r="AQ13" s="37" t="s">
        <v>17</v>
      </c>
      <c r="AR13" s="37" t="s">
        <v>18</v>
      </c>
      <c r="AS13" s="37" t="s">
        <v>19</v>
      </c>
    </row>
    <row r="14" spans="2:45" hidden="1" x14ac:dyDescent="0.2">
      <c r="C14">
        <f t="shared" ref="C14:T14" si="12">+C10-C11</f>
        <v>454</v>
      </c>
      <c r="D14">
        <f t="shared" si="12"/>
        <v>535</v>
      </c>
      <c r="E14">
        <f t="shared" si="12"/>
        <v>297</v>
      </c>
      <c r="F14">
        <f t="shared" si="12"/>
        <v>455</v>
      </c>
      <c r="G14">
        <f t="shared" si="12"/>
        <v>548</v>
      </c>
      <c r="H14">
        <f t="shared" si="12"/>
        <v>1030</v>
      </c>
      <c r="N14">
        <f t="shared" si="12"/>
        <v>5011</v>
      </c>
      <c r="O14">
        <f t="shared" si="12"/>
        <v>7205</v>
      </c>
      <c r="P14" s="73">
        <f>+P10-P11</f>
        <v>7161.9755555558768</v>
      </c>
      <c r="Q14" s="73">
        <f>+Q10-Q11</f>
        <v>8965.4875715604649</v>
      </c>
      <c r="R14" s="73">
        <f t="shared" si="12"/>
        <v>9880.4464966440173</v>
      </c>
      <c r="S14" s="73">
        <f t="shared" si="12"/>
        <v>9781.2446796091535</v>
      </c>
      <c r="T14" s="73">
        <f t="shared" si="12"/>
        <v>11573.649460376044</v>
      </c>
      <c r="U14" s="73"/>
      <c r="V14" s="73"/>
      <c r="W14" s="73"/>
      <c r="X14" s="73"/>
      <c r="Y14" s="73"/>
      <c r="AA14" s="44">
        <v>4.25</v>
      </c>
      <c r="AB14" s="45">
        <v>5.4999989999999999</v>
      </c>
      <c r="AC14" s="45" t="s">
        <v>52</v>
      </c>
      <c r="AD14" s="55">
        <v>1.4E-2</v>
      </c>
      <c r="AE14" s="56">
        <v>2E-3</v>
      </c>
      <c r="AH14" s="41" t="s">
        <v>23</v>
      </c>
      <c r="AI14" s="42"/>
      <c r="AJ14" s="43">
        <f t="shared" ref="AJ14:AS14" si="13">MAX(MIN($O$14/AI18,100000),-100000)</f>
        <v>3.5636788893963782</v>
      </c>
      <c r="AK14" s="43">
        <f t="shared" si="13"/>
        <v>2.5356945943781923</v>
      </c>
      <c r="AL14" s="43">
        <f t="shared" si="13"/>
        <v>2.2076366940400698</v>
      </c>
      <c r="AM14" s="43">
        <f t="shared" si="13"/>
        <v>1.5155875736513331</v>
      </c>
      <c r="AN14" s="43">
        <f t="shared" si="13"/>
        <v>1.4403349632416347</v>
      </c>
      <c r="AO14" s="43">
        <f t="shared" si="13"/>
        <v>1.3404965877858837</v>
      </c>
      <c r="AP14" s="43">
        <f t="shared" si="13"/>
        <v>1.3404965877858837</v>
      </c>
      <c r="AQ14" s="43">
        <f t="shared" si="13"/>
        <v>1.3404965877858837</v>
      </c>
      <c r="AR14" s="43">
        <f t="shared" si="13"/>
        <v>1.3404965877858837</v>
      </c>
      <c r="AS14" s="43">
        <f t="shared" si="13"/>
        <v>1.3404965877858837</v>
      </c>
    </row>
    <row r="15" spans="2:45" hidden="1" x14ac:dyDescent="0.2">
      <c r="C15" s="6">
        <f>+C14/C6</f>
        <v>4.3074003795066415E-2</v>
      </c>
      <c r="D15" s="6">
        <f t="shared" ref="D15:H15" si="14">+D14/D6</f>
        <v>4.0280078301460624E-2</v>
      </c>
      <c r="E15" s="6">
        <f t="shared" si="14"/>
        <v>1.7370452684524505E-2</v>
      </c>
      <c r="F15" s="6">
        <f t="shared" si="14"/>
        <v>2.1409749670619236E-2</v>
      </c>
      <c r="G15" s="6">
        <f t="shared" si="14"/>
        <v>2.0685489959232976E-2</v>
      </c>
      <c r="H15" s="6">
        <f t="shared" si="14"/>
        <v>3.2852768563409032E-2</v>
      </c>
      <c r="I15" s="6"/>
      <c r="J15" s="6"/>
      <c r="K15" s="6"/>
      <c r="L15" s="6"/>
      <c r="M15" s="6"/>
      <c r="N15" s="6">
        <f>+N14/N6</f>
        <v>0.14375878589666352</v>
      </c>
      <c r="O15" s="6">
        <f t="shared" ref="O15:T15" si="15">+O13/O6</f>
        <v>0.32980604301359018</v>
      </c>
      <c r="P15" s="6">
        <f>+P13/P6</f>
        <v>0.34012481159587538</v>
      </c>
      <c r="Q15" s="6">
        <f>+Q13/Q6</f>
        <v>0.34936785657933628</v>
      </c>
      <c r="R15" s="6">
        <f t="shared" si="15"/>
        <v>0.35899723808709888</v>
      </c>
      <c r="S15" s="6">
        <f t="shared" si="15"/>
        <v>0.38193101066066165</v>
      </c>
      <c r="T15" s="6">
        <f t="shared" si="15"/>
        <v>0.39764707232611995</v>
      </c>
      <c r="U15" s="6"/>
      <c r="V15" s="6"/>
      <c r="W15" s="6"/>
      <c r="X15" s="6"/>
      <c r="Y15" s="6"/>
      <c r="AA15" s="50">
        <v>5.5</v>
      </c>
      <c r="AB15" s="51">
        <v>6.4999989999999999</v>
      </c>
      <c r="AC15" s="51" t="s">
        <v>55</v>
      </c>
      <c r="AD15" s="52">
        <v>1.2999999999999999E-2</v>
      </c>
      <c r="AE15" s="53">
        <v>1.5E-3</v>
      </c>
      <c r="AH15" s="37" t="s">
        <v>27</v>
      </c>
      <c r="AI15" s="48"/>
      <c r="AJ15" s="49" t="str">
        <f t="shared" ref="AJ15:AS15" si="16">VLOOKUP(AJ14,$AA$5:$AE$17,3)</f>
        <v>A-</v>
      </c>
      <c r="AK15" s="49" t="str">
        <f t="shared" si="16"/>
        <v>BBB</v>
      </c>
      <c r="AL15" s="49" t="str">
        <f t="shared" si="16"/>
        <v>B+</v>
      </c>
      <c r="AM15" s="49" t="str">
        <f t="shared" si="16"/>
        <v>B</v>
      </c>
      <c r="AN15" s="49" t="str">
        <f t="shared" si="16"/>
        <v>B-</v>
      </c>
      <c r="AO15" s="49" t="str">
        <f t="shared" si="16"/>
        <v>B-</v>
      </c>
      <c r="AP15" s="49" t="str">
        <f t="shared" si="16"/>
        <v>B-</v>
      </c>
      <c r="AQ15" s="49" t="str">
        <f t="shared" si="16"/>
        <v>B-</v>
      </c>
      <c r="AR15" s="49" t="str">
        <f t="shared" si="16"/>
        <v>B-</v>
      </c>
      <c r="AS15" s="49" t="str">
        <f t="shared" si="16"/>
        <v>B-</v>
      </c>
    </row>
    <row r="16" spans="2:45" hidden="1" x14ac:dyDescent="0.2">
      <c r="B16" s="28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>
        <v>12731</v>
      </c>
      <c r="P16" s="33">
        <v>14060.64</v>
      </c>
      <c r="Q16" s="33">
        <v>15762.05</v>
      </c>
      <c r="R16" s="33">
        <v>17811.23</v>
      </c>
      <c r="S16" s="34">
        <v>20224.55</v>
      </c>
      <c r="T16" s="34">
        <v>22452.55</v>
      </c>
      <c r="U16" s="34"/>
      <c r="V16" s="34"/>
      <c r="W16" s="34"/>
      <c r="X16" s="34"/>
      <c r="Y16" s="34"/>
      <c r="AA16" s="44">
        <v>6.5</v>
      </c>
      <c r="AB16" s="45">
        <v>8.4999990000000007</v>
      </c>
      <c r="AC16" s="45" t="s">
        <v>57</v>
      </c>
      <c r="AD16" s="55">
        <v>1.15E-2</v>
      </c>
      <c r="AE16" s="56">
        <v>5.0000000000000001E-4</v>
      </c>
      <c r="AH16" s="41" t="s">
        <v>30</v>
      </c>
      <c r="AI16" s="42"/>
      <c r="AJ16" s="54">
        <f>VLOOKUP(AJ14,$AA$5:$AE$17,4)</f>
        <v>1.6500000000000001E-2</v>
      </c>
      <c r="AK16" s="54">
        <f t="shared" ref="AK16:AS16" si="17">VLOOKUP(AK14,$AA$4:$AE$17,4)</f>
        <v>2.5000000000000001E-2</v>
      </c>
      <c r="AL16" s="54">
        <f t="shared" si="17"/>
        <v>5.5E-2</v>
      </c>
      <c r="AM16" s="54">
        <f t="shared" si="17"/>
        <v>0.06</v>
      </c>
      <c r="AN16" s="54">
        <f t="shared" si="17"/>
        <v>6.7500000000000004E-2</v>
      </c>
      <c r="AO16" s="54">
        <f t="shared" si="17"/>
        <v>6.7500000000000004E-2</v>
      </c>
      <c r="AP16" s="54">
        <f t="shared" si="17"/>
        <v>6.7500000000000004E-2</v>
      </c>
      <c r="AQ16" s="54">
        <f t="shared" si="17"/>
        <v>6.7500000000000004E-2</v>
      </c>
      <c r="AR16" s="54">
        <f t="shared" si="17"/>
        <v>6.7500000000000004E-2</v>
      </c>
      <c r="AS16" s="54">
        <f t="shared" si="17"/>
        <v>6.7500000000000004E-2</v>
      </c>
    </row>
    <row r="17" spans="2:45" hidden="1" x14ac:dyDescent="0.2">
      <c r="C17">
        <v>420</v>
      </c>
      <c r="D17">
        <v>983</v>
      </c>
      <c r="E17">
        <v>706</v>
      </c>
      <c r="F17">
        <v>2561</v>
      </c>
      <c r="G17">
        <v>1532</v>
      </c>
      <c r="H17">
        <v>660</v>
      </c>
      <c r="N17">
        <v>4950</v>
      </c>
      <c r="O17">
        <v>7438</v>
      </c>
      <c r="P17">
        <v>8887.15</v>
      </c>
      <c r="Q17">
        <v>10449.59</v>
      </c>
      <c r="R17">
        <v>12731.48</v>
      </c>
      <c r="S17">
        <v>13635.45</v>
      </c>
      <c r="T17">
        <v>15430.1</v>
      </c>
      <c r="AA17" s="64">
        <v>8.5</v>
      </c>
      <c r="AB17" s="65">
        <v>100000</v>
      </c>
      <c r="AC17" s="65" t="s">
        <v>59</v>
      </c>
      <c r="AD17" s="66">
        <v>6.4999999999999997E-3</v>
      </c>
      <c r="AE17" s="67">
        <v>1E-4</v>
      </c>
      <c r="AH17" s="37" t="s">
        <v>33</v>
      </c>
      <c r="AI17" s="48"/>
      <c r="AJ17" s="57">
        <f t="shared" ref="AJ17:AS17" si="18">AJ16+$AH$74</f>
        <v>5.7200000000000001E-2</v>
      </c>
      <c r="AK17" s="57">
        <f t="shared" si="18"/>
        <v>6.5700000000000008E-2</v>
      </c>
      <c r="AL17" s="57">
        <f t="shared" si="18"/>
        <v>9.5700000000000007E-2</v>
      </c>
      <c r="AM17" s="57">
        <f t="shared" si="18"/>
        <v>0.1007</v>
      </c>
      <c r="AN17" s="57">
        <f t="shared" si="18"/>
        <v>0.1082</v>
      </c>
      <c r="AO17" s="57">
        <f t="shared" si="18"/>
        <v>0.1082</v>
      </c>
      <c r="AP17" s="57">
        <f t="shared" si="18"/>
        <v>0.1082</v>
      </c>
      <c r="AQ17" s="57">
        <f t="shared" si="18"/>
        <v>0.1082</v>
      </c>
      <c r="AR17" s="57">
        <f t="shared" si="18"/>
        <v>0.1082</v>
      </c>
      <c r="AS17" s="57">
        <f t="shared" si="18"/>
        <v>0.1082</v>
      </c>
    </row>
    <row r="18" spans="2:45" hidden="1" x14ac:dyDescent="0.2">
      <c r="C18" s="6">
        <f t="shared" ref="C18:T18" si="19">+C17/C6</f>
        <v>3.9848197343453511E-2</v>
      </c>
      <c r="D18" s="6">
        <f t="shared" si="19"/>
        <v>7.4009938262309893E-2</v>
      </c>
      <c r="E18" s="6">
        <f t="shared" si="19"/>
        <v>4.1291379108667682E-2</v>
      </c>
      <c r="F18" s="6">
        <f t="shared" si="19"/>
        <v>0.12050630528891398</v>
      </c>
      <c r="G18" s="6">
        <f t="shared" si="19"/>
        <v>5.7828778499169557E-2</v>
      </c>
      <c r="H18" s="6">
        <f t="shared" si="19"/>
        <v>2.1051288594029088E-2</v>
      </c>
      <c r="I18" s="6"/>
      <c r="J18" s="6"/>
      <c r="K18" s="6"/>
      <c r="L18" s="6"/>
      <c r="M18" s="6"/>
      <c r="N18" s="6">
        <f t="shared" si="19"/>
        <v>0.14200877872450296</v>
      </c>
      <c r="O18" s="6">
        <f t="shared" si="19"/>
        <v>0.1962791925056076</v>
      </c>
      <c r="P18" s="6">
        <f t="shared" si="19"/>
        <v>0.21545770838035608</v>
      </c>
      <c r="Q18" s="6">
        <f t="shared" si="19"/>
        <v>0.2322249803878865</v>
      </c>
      <c r="R18" s="6">
        <f t="shared" si="19"/>
        <v>0.25783281171968064</v>
      </c>
      <c r="S18" s="6">
        <f t="shared" si="19"/>
        <v>0.25133205278333459</v>
      </c>
      <c r="T18" s="6">
        <f t="shared" si="19"/>
        <v>0.26043290318018075</v>
      </c>
      <c r="U18" s="6"/>
      <c r="V18" s="6"/>
      <c r="W18" s="6"/>
      <c r="X18" s="6"/>
      <c r="Y18" s="6"/>
      <c r="AH18" s="41" t="s">
        <v>36</v>
      </c>
      <c r="AI18" s="58">
        <f>+$D$54*$AH$74</f>
        <v>2021.7870980009634</v>
      </c>
      <c r="AJ18" s="58">
        <f t="shared" ref="AJ18:AS18" si="20">$D$54*AJ17</f>
        <v>2841.4305161094621</v>
      </c>
      <c r="AK18" s="58">
        <f t="shared" si="20"/>
        <v>3263.6710648320222</v>
      </c>
      <c r="AL18" s="58">
        <f t="shared" si="20"/>
        <v>4753.9318250292927</v>
      </c>
      <c r="AM18" s="58">
        <f t="shared" si="20"/>
        <v>5002.3086183955038</v>
      </c>
      <c r="AN18" s="58">
        <f t="shared" si="20"/>
        <v>5374.8738084448214</v>
      </c>
      <c r="AO18" s="58">
        <f t="shared" si="20"/>
        <v>5374.8738084448214</v>
      </c>
      <c r="AP18" s="58">
        <f t="shared" si="20"/>
        <v>5374.8738084448214</v>
      </c>
      <c r="AQ18" s="58">
        <f t="shared" si="20"/>
        <v>5374.8738084448214</v>
      </c>
      <c r="AR18" s="58">
        <f t="shared" si="20"/>
        <v>5374.8738084448214</v>
      </c>
      <c r="AS18" s="58">
        <f t="shared" si="20"/>
        <v>5374.8738084448214</v>
      </c>
    </row>
    <row r="19" spans="2:45" hidden="1" x14ac:dyDescent="0.2">
      <c r="C19">
        <v>-60</v>
      </c>
      <c r="D19">
        <v>127</v>
      </c>
      <c r="E19">
        <v>-580</v>
      </c>
      <c r="F19">
        <v>1511</v>
      </c>
      <c r="G19">
        <v>-88</v>
      </c>
      <c r="H19">
        <v>-452</v>
      </c>
      <c r="N19">
        <v>-814</v>
      </c>
      <c r="O19">
        <v>-1241</v>
      </c>
      <c r="P19">
        <f>+P20-P17</f>
        <v>-2018.6499999999996</v>
      </c>
      <c r="Q19">
        <f>+Q20-Q17</f>
        <v>-2296.9899999999998</v>
      </c>
      <c r="R19">
        <f>+R20-R17</f>
        <v>-3049.17</v>
      </c>
      <c r="S19">
        <f>+S20-S17</f>
        <v>-2656.7800000000007</v>
      </c>
      <c r="T19">
        <f>+T20-T17</f>
        <v>-2980.7700000000004</v>
      </c>
      <c r="AH19" s="37" t="s">
        <v>40</v>
      </c>
      <c r="AI19" s="49"/>
      <c r="AJ19" s="57">
        <f t="shared" ref="AJ19:AS19" si="21">VLOOKUP(AJ14,$AA$5:$AE$17,5)</f>
        <v>3.0000000000000001E-3</v>
      </c>
      <c r="AK19" s="57">
        <f t="shared" si="21"/>
        <v>4.0000000000000001E-3</v>
      </c>
      <c r="AL19" s="57">
        <f t="shared" si="21"/>
        <v>0.03</v>
      </c>
      <c r="AM19" s="57">
        <f t="shared" si="21"/>
        <v>5.1999999999999998E-2</v>
      </c>
      <c r="AN19" s="57">
        <f t="shared" si="21"/>
        <v>7.0000000000000007E-2</v>
      </c>
      <c r="AO19" s="57">
        <f t="shared" si="21"/>
        <v>7.0000000000000007E-2</v>
      </c>
      <c r="AP19" s="57">
        <f t="shared" si="21"/>
        <v>7.0000000000000007E-2</v>
      </c>
      <c r="AQ19" s="57">
        <f t="shared" si="21"/>
        <v>7.0000000000000007E-2</v>
      </c>
      <c r="AR19" s="57">
        <f t="shared" si="21"/>
        <v>7.0000000000000007E-2</v>
      </c>
      <c r="AS19" s="57">
        <f t="shared" si="21"/>
        <v>7.0000000000000007E-2</v>
      </c>
    </row>
    <row r="20" spans="2:45" hidden="1" x14ac:dyDescent="0.2">
      <c r="C20">
        <f t="shared" ref="C20:O20" si="22">+C17+C19</f>
        <v>360</v>
      </c>
      <c r="D20">
        <f t="shared" si="22"/>
        <v>1110</v>
      </c>
      <c r="E20">
        <f t="shared" si="22"/>
        <v>126</v>
      </c>
      <c r="F20">
        <f t="shared" si="22"/>
        <v>4072</v>
      </c>
      <c r="G20">
        <f t="shared" si="22"/>
        <v>1444</v>
      </c>
      <c r="H20">
        <f t="shared" si="22"/>
        <v>208</v>
      </c>
      <c r="N20">
        <f t="shared" si="22"/>
        <v>4136</v>
      </c>
      <c r="O20">
        <f t="shared" si="22"/>
        <v>6197</v>
      </c>
      <c r="P20">
        <v>6868.5</v>
      </c>
      <c r="Q20">
        <v>8152.6</v>
      </c>
      <c r="R20">
        <v>9682.31</v>
      </c>
      <c r="S20">
        <v>10978.67</v>
      </c>
      <c r="T20">
        <v>12449.33</v>
      </c>
      <c r="AH20" s="41" t="s">
        <v>43</v>
      </c>
      <c r="AI20" s="60"/>
      <c r="AJ20" s="61">
        <f t="shared" ref="AJ20:AS20" si="23">(1-AJ19+AJ19*$AH$78)*(1+AJ17)-1</f>
        <v>5.5328755999999757E-2</v>
      </c>
      <c r="AK20" s="61">
        <f t="shared" si="23"/>
        <v>6.3184947999999963E-2</v>
      </c>
      <c r="AL20" s="61">
        <f t="shared" si="23"/>
        <v>7.6306109999999761E-2</v>
      </c>
      <c r="AM20" s="61">
        <f t="shared" si="23"/>
        <v>6.6930523999999991E-2</v>
      </c>
      <c r="AN20" s="61">
        <f t="shared" si="23"/>
        <v>6.2431339999999835E-2</v>
      </c>
      <c r="AO20" s="61">
        <f t="shared" si="23"/>
        <v>6.2431339999999835E-2</v>
      </c>
      <c r="AP20" s="61">
        <f t="shared" si="23"/>
        <v>6.2431339999999835E-2</v>
      </c>
      <c r="AQ20" s="61">
        <f t="shared" si="23"/>
        <v>6.2431339999999835E-2</v>
      </c>
      <c r="AR20" s="61">
        <f t="shared" si="23"/>
        <v>6.2431339999999835E-2</v>
      </c>
      <c r="AS20" s="61">
        <f t="shared" si="23"/>
        <v>6.2431339999999835E-2</v>
      </c>
    </row>
    <row r="21" spans="2:45" hidden="1" x14ac:dyDescent="0.2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74">
        <f>+O22*(1+P5)</f>
        <v>14156.165767991821</v>
      </c>
      <c r="Q21" s="74">
        <f>+P21*(1+Q5)</f>
        <v>15335.884524691954</v>
      </c>
      <c r="R21" s="74">
        <f>+Q21*(1+R5)</f>
        <v>16696.555970644255</v>
      </c>
      <c r="S21" s="74">
        <f>+R21*(1+S5)</f>
        <v>18196.526776000646</v>
      </c>
      <c r="T21" s="74">
        <f>+S21*(1+T5)</f>
        <v>19730.66685576395</v>
      </c>
      <c r="U21" s="74"/>
      <c r="V21" s="74"/>
      <c r="W21" s="74"/>
      <c r="X21" s="74"/>
      <c r="Y21" s="74"/>
    </row>
    <row r="22" spans="2:45" hidden="1" x14ac:dyDescent="0.2">
      <c r="C22">
        <v>2738</v>
      </c>
      <c r="D22">
        <v>3398</v>
      </c>
      <c r="E22">
        <v>4331</v>
      </c>
      <c r="F22">
        <v>4801</v>
      </c>
      <c r="G22">
        <v>6000</v>
      </c>
      <c r="H22">
        <v>7111</v>
      </c>
      <c r="N22">
        <v>10234</v>
      </c>
      <c r="O22">
        <v>13092</v>
      </c>
      <c r="P22">
        <v>14563.34</v>
      </c>
      <c r="Q22">
        <v>15855.26</v>
      </c>
      <c r="R22">
        <v>17566.88</v>
      </c>
      <c r="S22">
        <v>18236.25</v>
      </c>
      <c r="T22">
        <v>20608.25</v>
      </c>
    </row>
    <row r="23" spans="2:45" hidden="1" x14ac:dyDescent="0.2">
      <c r="C23">
        <v>417</v>
      </c>
      <c r="D23">
        <v>431</v>
      </c>
      <c r="E23">
        <v>342</v>
      </c>
      <c r="F23">
        <v>238</v>
      </c>
      <c r="G23">
        <v>802</v>
      </c>
      <c r="H23">
        <v>1188</v>
      </c>
      <c r="N23">
        <v>437</v>
      </c>
      <c r="O23">
        <v>77</v>
      </c>
      <c r="P23" s="74">
        <f>+AVERAGE(H23:O23)*(1+P5)</f>
        <v>613.44826706187189</v>
      </c>
      <c r="Q23" s="74">
        <f>+P23*(1+Q5)</f>
        <v>664.57061465082256</v>
      </c>
      <c r="R23" s="74">
        <f>+Q23*(1+R5)</f>
        <v>723.53442972900814</v>
      </c>
      <c r="S23" s="74">
        <f>+R23*(1+S5)</f>
        <v>788.53469224852586</v>
      </c>
      <c r="T23" s="74">
        <f>+S23*(1+T5)</f>
        <v>855.01565812481522</v>
      </c>
      <c r="U23" s="74"/>
      <c r="V23" s="74"/>
      <c r="W23" s="74"/>
      <c r="X23" s="74"/>
      <c r="Y23" s="74"/>
      <c r="AH23" s="36" t="s">
        <v>69</v>
      </c>
      <c r="AI23" s="37" t="s">
        <v>9</v>
      </c>
      <c r="AJ23" s="37" t="s">
        <v>10</v>
      </c>
      <c r="AK23" s="37" t="s">
        <v>11</v>
      </c>
      <c r="AL23" s="37" t="s">
        <v>12</v>
      </c>
      <c r="AM23" s="37" t="s">
        <v>13</v>
      </c>
      <c r="AN23" s="37" t="s">
        <v>14</v>
      </c>
      <c r="AO23" s="37" t="s">
        <v>15</v>
      </c>
      <c r="AP23" s="37" t="s">
        <v>16</v>
      </c>
      <c r="AQ23" s="37" t="s">
        <v>17</v>
      </c>
      <c r="AR23" s="37" t="s">
        <v>18</v>
      </c>
      <c r="AS23" s="37" t="s">
        <v>19</v>
      </c>
    </row>
    <row r="24" spans="2:45" hidden="1" x14ac:dyDescent="0.2">
      <c r="D24" s="6">
        <f t="shared" ref="D24:T24" si="24">+(D23-C23)/C23</f>
        <v>3.3573141486810551E-2</v>
      </c>
      <c r="E24" s="6">
        <f t="shared" si="24"/>
        <v>-0.20649651972157773</v>
      </c>
      <c r="F24" s="6">
        <f t="shared" si="24"/>
        <v>-0.30409356725146197</v>
      </c>
      <c r="G24" s="6">
        <f t="shared" si="24"/>
        <v>2.3697478991596639</v>
      </c>
      <c r="H24" s="6">
        <f t="shared" si="24"/>
        <v>0.48129675810473815</v>
      </c>
      <c r="I24" s="6"/>
      <c r="J24" s="6"/>
      <c r="K24" s="6"/>
      <c r="L24" s="6"/>
      <c r="M24" s="6"/>
      <c r="N24" s="6">
        <f>+(N23-H23)/H23</f>
        <v>-0.63215488215488214</v>
      </c>
      <c r="O24" s="6">
        <f t="shared" si="24"/>
        <v>-0.82379862700228834</v>
      </c>
      <c r="P24" s="6">
        <f t="shared" si="24"/>
        <v>6.966860611193141</v>
      </c>
      <c r="Q24" s="6">
        <f t="shared" si="24"/>
        <v>8.3336037175233413E-2</v>
      </c>
      <c r="R24" s="6">
        <f t="shared" si="24"/>
        <v>8.872467993362336E-2</v>
      </c>
      <c r="S24" s="6">
        <f t="shared" si="24"/>
        <v>8.9837138149545762E-2</v>
      </c>
      <c r="T24" s="6">
        <f t="shared" si="24"/>
        <v>8.4309500304567797E-2</v>
      </c>
      <c r="U24" s="6"/>
      <c r="V24" s="6"/>
      <c r="W24" s="6"/>
      <c r="X24" s="6"/>
      <c r="Y24" s="6"/>
      <c r="AH24" s="41" t="s">
        <v>23</v>
      </c>
      <c r="AI24" s="42"/>
      <c r="AJ24" s="43">
        <f t="shared" ref="AJ24:AS24" si="25">MAX(MIN($P$14/AI28,100000),-100000)</f>
        <v>3.2041706470823095</v>
      </c>
      <c r="AK24" s="43">
        <f t="shared" si="25"/>
        <v>2.2798906527316429</v>
      </c>
      <c r="AL24" s="43">
        <f t="shared" si="25"/>
        <v>1.3626932637016715</v>
      </c>
      <c r="AM24" s="43">
        <f t="shared" si="25"/>
        <v>1.2052656685420517</v>
      </c>
      <c r="AN24" s="43">
        <f t="shared" si="25"/>
        <v>1.0172367030908736</v>
      </c>
      <c r="AO24" s="43">
        <f t="shared" si="25"/>
        <v>1.0172367030908736</v>
      </c>
      <c r="AP24" s="43">
        <f t="shared" si="25"/>
        <v>1.0172367030908736</v>
      </c>
      <c r="AQ24" s="43">
        <f t="shared" si="25"/>
        <v>1.0172367030908736</v>
      </c>
      <c r="AR24" s="43">
        <f t="shared" si="25"/>
        <v>1.0172367030908736</v>
      </c>
      <c r="AS24" s="43">
        <f t="shared" si="25"/>
        <v>1.0172367030908736</v>
      </c>
    </row>
    <row r="25" spans="2:45" hidden="1" x14ac:dyDescent="0.2">
      <c r="C25">
        <f t="shared" ref="C25:T25" si="26">+C22-C23</f>
        <v>2321</v>
      </c>
      <c r="D25">
        <f t="shared" si="26"/>
        <v>2967</v>
      </c>
      <c r="E25">
        <f t="shared" si="26"/>
        <v>3989</v>
      </c>
      <c r="F25">
        <f t="shared" si="26"/>
        <v>4563</v>
      </c>
      <c r="G25">
        <f t="shared" si="26"/>
        <v>5198</v>
      </c>
      <c r="H25">
        <f t="shared" si="26"/>
        <v>5923</v>
      </c>
      <c r="N25">
        <f t="shared" si="26"/>
        <v>9797</v>
      </c>
      <c r="O25">
        <f t="shared" si="26"/>
        <v>13015</v>
      </c>
      <c r="P25" s="20">
        <f t="shared" si="26"/>
        <v>13949.891732938127</v>
      </c>
      <c r="Q25" s="20">
        <f t="shared" si="26"/>
        <v>15190.689385349178</v>
      </c>
      <c r="R25" s="20">
        <f t="shared" si="26"/>
        <v>16843.345570270994</v>
      </c>
      <c r="S25" s="20">
        <f t="shared" si="26"/>
        <v>17447.715307751474</v>
      </c>
      <c r="T25" s="20">
        <f t="shared" si="26"/>
        <v>19753.234341875184</v>
      </c>
      <c r="U25" s="20"/>
      <c r="V25" s="20"/>
      <c r="W25" s="20"/>
      <c r="X25" s="20"/>
      <c r="Y25" s="20"/>
      <c r="AH25" s="37" t="s">
        <v>27</v>
      </c>
      <c r="AI25" s="48"/>
      <c r="AJ25" s="49" t="str">
        <f t="shared" ref="AJ25:AS25" si="27">VLOOKUP(AJ24,$AA$5:$AE$17,3)</f>
        <v>A-</v>
      </c>
      <c r="AK25" s="49" t="str">
        <f t="shared" si="27"/>
        <v>B+</v>
      </c>
      <c r="AL25" s="49" t="str">
        <f t="shared" si="27"/>
        <v>B-</v>
      </c>
      <c r="AM25" s="49" t="str">
        <f t="shared" si="27"/>
        <v>CCC</v>
      </c>
      <c r="AN25" s="49" t="str">
        <f t="shared" si="27"/>
        <v>CCC</v>
      </c>
      <c r="AO25" s="49" t="str">
        <f t="shared" si="27"/>
        <v>CCC</v>
      </c>
      <c r="AP25" s="49" t="str">
        <f t="shared" si="27"/>
        <v>CCC</v>
      </c>
      <c r="AQ25" s="49" t="str">
        <f t="shared" si="27"/>
        <v>CCC</v>
      </c>
      <c r="AR25" s="49" t="str">
        <f t="shared" si="27"/>
        <v>CCC</v>
      </c>
      <c r="AS25" s="49" t="str">
        <f t="shared" si="27"/>
        <v>CCC</v>
      </c>
    </row>
    <row r="26" spans="2:45" hidden="1" x14ac:dyDescent="0.2">
      <c r="T26">
        <f>+T25*(1+AH79)/(AH73-AH79)</f>
        <v>350547.99794282333</v>
      </c>
      <c r="AH26" s="41" t="s">
        <v>30</v>
      </c>
      <c r="AI26" s="42"/>
      <c r="AJ26" s="54">
        <f t="shared" ref="AJ26:AS26" si="28">VLOOKUP(AJ24,$AA$5:$AE$17,4)</f>
        <v>1.6500000000000001E-2</v>
      </c>
      <c r="AK26" s="54">
        <f t="shared" si="28"/>
        <v>5.5E-2</v>
      </c>
      <c r="AL26" s="54">
        <f t="shared" si="28"/>
        <v>6.7500000000000004E-2</v>
      </c>
      <c r="AM26" s="54">
        <f t="shared" si="28"/>
        <v>8.7499999999999994E-2</v>
      </c>
      <c r="AN26" s="54">
        <f t="shared" si="28"/>
        <v>8.7499999999999994E-2</v>
      </c>
      <c r="AO26" s="54">
        <f t="shared" si="28"/>
        <v>8.7499999999999994E-2</v>
      </c>
      <c r="AP26" s="54">
        <f t="shared" si="28"/>
        <v>8.7499999999999994E-2</v>
      </c>
      <c r="AQ26" s="54">
        <f t="shared" si="28"/>
        <v>8.7499999999999994E-2</v>
      </c>
      <c r="AR26" s="54">
        <f t="shared" si="28"/>
        <v>8.7499999999999994E-2</v>
      </c>
      <c r="AS26" s="54">
        <f t="shared" si="28"/>
        <v>8.7499999999999994E-2</v>
      </c>
    </row>
    <row r="27" spans="2:45" hidden="1" x14ac:dyDescent="0.2">
      <c r="C27">
        <f t="shared" ref="C27:R27" si="29">+C25</f>
        <v>2321</v>
      </c>
      <c r="D27">
        <f t="shared" si="29"/>
        <v>2967</v>
      </c>
      <c r="E27">
        <f t="shared" si="29"/>
        <v>3989</v>
      </c>
      <c r="F27">
        <f t="shared" si="29"/>
        <v>4563</v>
      </c>
      <c r="G27">
        <f t="shared" si="29"/>
        <v>5198</v>
      </c>
      <c r="H27">
        <f t="shared" si="29"/>
        <v>5923</v>
      </c>
      <c r="N27">
        <f t="shared" si="29"/>
        <v>9797</v>
      </c>
      <c r="O27">
        <f t="shared" si="29"/>
        <v>13015</v>
      </c>
      <c r="P27" s="20">
        <f t="shared" si="29"/>
        <v>13949.891732938127</v>
      </c>
      <c r="Q27" s="20">
        <f t="shared" si="29"/>
        <v>15190.689385349178</v>
      </c>
      <c r="R27" s="20">
        <f t="shared" si="29"/>
        <v>16843.345570270994</v>
      </c>
      <c r="S27" s="20">
        <f>+S25</f>
        <v>17447.715307751474</v>
      </c>
      <c r="T27" s="20">
        <f>+T25+T26</f>
        <v>370301.23228469852</v>
      </c>
      <c r="U27" s="20"/>
      <c r="V27" s="20"/>
      <c r="W27" s="20"/>
      <c r="X27" s="20"/>
      <c r="Y27" s="20"/>
      <c r="AH27" s="37" t="s">
        <v>33</v>
      </c>
      <c r="AI27" s="48"/>
      <c r="AJ27" s="57">
        <f t="shared" ref="AJ27:AS27" si="30">AJ26+$AH$74</f>
        <v>5.7200000000000001E-2</v>
      </c>
      <c r="AK27" s="57">
        <f t="shared" si="30"/>
        <v>9.5700000000000007E-2</v>
      </c>
      <c r="AL27" s="57">
        <f t="shared" si="30"/>
        <v>0.1082</v>
      </c>
      <c r="AM27" s="57">
        <f t="shared" si="30"/>
        <v>0.12819999999999998</v>
      </c>
      <c r="AN27" s="57">
        <f t="shared" si="30"/>
        <v>0.12819999999999998</v>
      </c>
      <c r="AO27" s="57">
        <f t="shared" si="30"/>
        <v>0.12819999999999998</v>
      </c>
      <c r="AP27" s="57">
        <f t="shared" si="30"/>
        <v>0.12819999999999998</v>
      </c>
      <c r="AQ27" s="57">
        <f t="shared" si="30"/>
        <v>0.12819999999999998</v>
      </c>
      <c r="AR27" s="57">
        <f t="shared" si="30"/>
        <v>0.12819999999999998</v>
      </c>
      <c r="AS27" s="57">
        <f t="shared" si="30"/>
        <v>0.12819999999999998</v>
      </c>
    </row>
    <row r="28" spans="2:45" hidden="1" x14ac:dyDescent="0.2">
      <c r="B28" s="88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>
        <f>+NPV($AH$73,O27:T27)</f>
        <v>275968.44487717858</v>
      </c>
      <c r="P28" s="89">
        <f>+NPV($AH$73,P27:T27)</f>
        <v>288500.94947047404</v>
      </c>
      <c r="Q28" s="89">
        <f>+NPV($AH$73,Q27:T27)</f>
        <v>301258.74649176036</v>
      </c>
      <c r="R28" s="89">
        <f>+NPV($AH$73,R27:T27)</f>
        <v>313956.78624424437</v>
      </c>
      <c r="S28" s="89">
        <f>+NPV($AH$73,S27:T27)</f>
        <v>326177.67822562827</v>
      </c>
      <c r="T28" s="89">
        <f>+NPV($AH$73,T27)</f>
        <v>338925.53740251885</v>
      </c>
      <c r="U28" s="77"/>
      <c r="V28" s="77"/>
      <c r="W28" s="77"/>
      <c r="X28" s="77"/>
      <c r="Y28" s="77"/>
      <c r="AH28" s="41" t="s">
        <v>36</v>
      </c>
      <c r="AI28" s="59">
        <f>$AH$74*$E$54</f>
        <v>2235.2041587040662</v>
      </c>
      <c r="AJ28" s="58">
        <f t="shared" ref="AJ28:AS28" si="31">$E$54*AJ27</f>
        <v>3141.3680068273366</v>
      </c>
      <c r="AK28" s="58">
        <f t="shared" si="31"/>
        <v>5255.7503191149672</v>
      </c>
      <c r="AL28" s="58">
        <f t="shared" si="31"/>
        <v>5942.2380828447167</v>
      </c>
      <c r="AM28" s="58">
        <f t="shared" si="31"/>
        <v>7040.6185048123161</v>
      </c>
      <c r="AN28" s="58">
        <f t="shared" si="31"/>
        <v>7040.6185048123161</v>
      </c>
      <c r="AO28" s="58">
        <f t="shared" si="31"/>
        <v>7040.6185048123161</v>
      </c>
      <c r="AP28" s="58">
        <f t="shared" si="31"/>
        <v>7040.6185048123161</v>
      </c>
      <c r="AQ28" s="58">
        <f t="shared" si="31"/>
        <v>7040.6185048123161</v>
      </c>
      <c r="AR28" s="58">
        <f t="shared" si="31"/>
        <v>7040.6185048123161</v>
      </c>
      <c r="AS28" s="58">
        <f t="shared" si="31"/>
        <v>7040.6185048123161</v>
      </c>
    </row>
    <row r="29" spans="2:45" hidden="1" x14ac:dyDescent="0.2"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AH29" s="37" t="s">
        <v>40</v>
      </c>
      <c r="AI29" s="49"/>
      <c r="AJ29" s="57">
        <f t="shared" ref="AJ29:AS29" si="32">VLOOKUP(AJ24,$AA$5:$AE$17,5)</f>
        <v>3.0000000000000001E-3</v>
      </c>
      <c r="AK29" s="57">
        <f t="shared" si="32"/>
        <v>0.03</v>
      </c>
      <c r="AL29" s="57">
        <f t="shared" si="32"/>
        <v>7.0000000000000007E-2</v>
      </c>
      <c r="AM29" s="57">
        <f t="shared" si="32"/>
        <v>9.9000000000000005E-2</v>
      </c>
      <c r="AN29" s="57">
        <f t="shared" si="32"/>
        <v>9.9000000000000005E-2</v>
      </c>
      <c r="AO29" s="57">
        <f t="shared" si="32"/>
        <v>9.9000000000000005E-2</v>
      </c>
      <c r="AP29" s="57">
        <f t="shared" si="32"/>
        <v>9.9000000000000005E-2</v>
      </c>
      <c r="AQ29" s="57">
        <f t="shared" si="32"/>
        <v>9.9000000000000005E-2</v>
      </c>
      <c r="AR29" s="57">
        <f t="shared" si="32"/>
        <v>9.9000000000000005E-2</v>
      </c>
      <c r="AS29" s="57">
        <f t="shared" si="32"/>
        <v>9.9000000000000005E-2</v>
      </c>
    </row>
    <row r="30" spans="2:45" hidden="1" x14ac:dyDescent="0.2">
      <c r="B30" s="45"/>
      <c r="C30" s="62"/>
      <c r="D30" s="62"/>
      <c r="E30" s="62"/>
      <c r="F30" s="62"/>
      <c r="G30" s="90" t="s">
        <v>74</v>
      </c>
      <c r="H30" s="90">
        <f>'Excess Cash'!I5</f>
        <v>3739.1999999999989</v>
      </c>
      <c r="I30" s="90"/>
      <c r="J30" s="90"/>
      <c r="K30" s="90"/>
      <c r="L30" s="90"/>
      <c r="M30" s="90"/>
      <c r="N30" s="90" t="s">
        <v>220</v>
      </c>
      <c r="O30" s="91">
        <f>H30+O28</f>
        <v>279707.64487717859</v>
      </c>
      <c r="P30" s="92"/>
      <c r="Q30" s="92"/>
      <c r="R30" s="92"/>
      <c r="S30" s="92"/>
      <c r="T30" s="92"/>
      <c r="U30" s="92"/>
      <c r="V30" s="92"/>
      <c r="W30" s="92"/>
      <c r="X30" s="92"/>
      <c r="Y30" s="92"/>
      <c r="AH30" s="41" t="s">
        <v>43</v>
      </c>
      <c r="AI30" s="60"/>
      <c r="AJ30" s="61">
        <f t="shared" ref="AJ30:AS30" si="33">(1-AJ29+AJ29*$AH$78)*(1+AJ27)-1</f>
        <v>5.5328755999999757E-2</v>
      </c>
      <c r="AK30" s="61">
        <f t="shared" si="33"/>
        <v>7.6306109999999761E-2</v>
      </c>
      <c r="AL30" s="61">
        <f t="shared" si="33"/>
        <v>6.2431339999999835E-2</v>
      </c>
      <c r="AM30" s="61">
        <f t="shared" si="33"/>
        <v>6.230183800000022E-2</v>
      </c>
      <c r="AN30" s="61">
        <f t="shared" si="33"/>
        <v>6.230183800000022E-2</v>
      </c>
      <c r="AO30" s="61">
        <f t="shared" si="33"/>
        <v>6.230183800000022E-2</v>
      </c>
      <c r="AP30" s="61">
        <f t="shared" si="33"/>
        <v>6.230183800000022E-2</v>
      </c>
      <c r="AQ30" s="61">
        <f t="shared" si="33"/>
        <v>6.230183800000022E-2</v>
      </c>
      <c r="AR30" s="61">
        <f t="shared" si="33"/>
        <v>6.230183800000022E-2</v>
      </c>
      <c r="AS30" s="61">
        <f t="shared" si="33"/>
        <v>6.230183800000022E-2</v>
      </c>
    </row>
    <row r="31" spans="2:45" hidden="1" x14ac:dyDescent="0.2">
      <c r="B31" s="51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92"/>
      <c r="U31" s="92"/>
      <c r="V31" s="92"/>
      <c r="W31" s="92"/>
      <c r="X31" s="92"/>
      <c r="Y31" s="92"/>
    </row>
    <row r="32" spans="2:45" hidden="1" x14ac:dyDescent="0.2">
      <c r="B32" s="45"/>
      <c r="C32" s="62"/>
      <c r="D32" s="93"/>
      <c r="E32" s="93"/>
      <c r="F32" s="93"/>
      <c r="G32" s="93"/>
      <c r="H32" s="93"/>
      <c r="I32" s="93"/>
      <c r="J32" s="93"/>
      <c r="K32" s="93"/>
      <c r="L32" s="93"/>
      <c r="M32" s="93"/>
      <c r="O32" s="94">
        <f>+AS8</f>
        <v>5739.0068477769837</v>
      </c>
      <c r="P32" s="94">
        <f>+AS18</f>
        <v>5374.8738084448214</v>
      </c>
      <c r="Q32" s="94">
        <f>+AS28</f>
        <v>7040.6185048123161</v>
      </c>
      <c r="R32" s="94">
        <f>+AS38</f>
        <v>6653.3633803899957</v>
      </c>
      <c r="S32" s="94">
        <f>+AS48</f>
        <v>7385.0756086949696</v>
      </c>
      <c r="T32" s="94">
        <f>+AS58</f>
        <v>9763.2055649272261</v>
      </c>
      <c r="U32" s="92"/>
      <c r="V32" s="92"/>
      <c r="W32" s="92"/>
      <c r="X32" s="92"/>
      <c r="Y32" s="92"/>
    </row>
    <row r="33" spans="2:45" hidden="1" x14ac:dyDescent="0.2">
      <c r="B33" s="51"/>
      <c r="C33" s="63"/>
      <c r="D33" s="95"/>
      <c r="E33" s="95"/>
      <c r="F33" s="95"/>
      <c r="G33" s="95"/>
      <c r="H33" s="95"/>
      <c r="I33" s="95"/>
      <c r="J33" s="95"/>
      <c r="K33" s="95"/>
      <c r="L33" s="95"/>
      <c r="M33" s="95"/>
      <c r="O33" s="113">
        <f t="shared" ref="O33:T33" si="34">$AH$72*$O$32</f>
        <v>946.0514292037484</v>
      </c>
      <c r="P33" s="112">
        <f t="shared" si="34"/>
        <v>946.0514292037484</v>
      </c>
      <c r="Q33" s="112">
        <f t="shared" si="34"/>
        <v>946.0514292037484</v>
      </c>
      <c r="R33" s="112">
        <f t="shared" si="34"/>
        <v>946.0514292037484</v>
      </c>
      <c r="S33" s="112">
        <f t="shared" si="34"/>
        <v>946.0514292037484</v>
      </c>
      <c r="T33" s="112">
        <f t="shared" si="34"/>
        <v>946.0514292037484</v>
      </c>
      <c r="U33" s="95"/>
      <c r="V33" s="95"/>
      <c r="W33" s="95"/>
      <c r="X33" s="95"/>
      <c r="Y33" s="95"/>
      <c r="AH33" s="36" t="s">
        <v>77</v>
      </c>
      <c r="AI33" s="37" t="s">
        <v>9</v>
      </c>
      <c r="AJ33" s="37" t="s">
        <v>10</v>
      </c>
      <c r="AK33" s="37" t="s">
        <v>11</v>
      </c>
      <c r="AL33" s="37" t="s">
        <v>12</v>
      </c>
      <c r="AM33" s="37" t="s">
        <v>13</v>
      </c>
      <c r="AN33" s="37" t="s">
        <v>14</v>
      </c>
      <c r="AO33" s="37" t="s">
        <v>15</v>
      </c>
      <c r="AP33" s="37" t="s">
        <v>16</v>
      </c>
      <c r="AQ33" s="37" t="s">
        <v>17</v>
      </c>
      <c r="AR33" s="37" t="s">
        <v>18</v>
      </c>
      <c r="AS33" s="37" t="s">
        <v>19</v>
      </c>
    </row>
    <row r="34" spans="2:45" hidden="1" x14ac:dyDescent="0.2">
      <c r="B34" s="45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O34" s="37"/>
      <c r="P34" s="96"/>
      <c r="Q34" s="96"/>
      <c r="R34" s="96"/>
      <c r="S34" s="96"/>
      <c r="T34" s="97">
        <f>AH72*H54</f>
        <v>12554.008302029737</v>
      </c>
      <c r="U34" s="221"/>
      <c r="V34" s="221"/>
      <c r="W34" s="221"/>
      <c r="X34" s="221"/>
      <c r="Y34" s="221"/>
      <c r="AH34" s="41" t="s">
        <v>23</v>
      </c>
      <c r="AI34" s="42"/>
      <c r="AJ34" s="43">
        <f t="shared" ref="AJ34:AS34" si="35">MAX(MIN($Q$14/AI38,100000),-100000)</f>
        <v>3.582329429218547</v>
      </c>
      <c r="AK34" s="43">
        <f t="shared" si="35"/>
        <v>2.5489651707901202</v>
      </c>
      <c r="AL34" s="43">
        <f t="shared" si="35"/>
        <v>2.2191903770044878</v>
      </c>
      <c r="AM34" s="43">
        <f t="shared" si="35"/>
        <v>1.5235194124262785</v>
      </c>
      <c r="AN34" s="43">
        <f t="shared" si="35"/>
        <v>1.4478729669234844</v>
      </c>
      <c r="AO34" s="43">
        <f t="shared" si="35"/>
        <v>1.3475120865914498</v>
      </c>
      <c r="AP34" s="43">
        <f t="shared" si="35"/>
        <v>1.3475120865914498</v>
      </c>
      <c r="AQ34" s="43">
        <f t="shared" si="35"/>
        <v>1.3475120865914498</v>
      </c>
      <c r="AR34" s="43">
        <f t="shared" si="35"/>
        <v>1.3475120865914498</v>
      </c>
      <c r="AS34" s="43">
        <f t="shared" si="35"/>
        <v>1.3475120865914498</v>
      </c>
    </row>
    <row r="35" spans="2:45" hidden="1" x14ac:dyDescent="0.2">
      <c r="B35" s="51"/>
      <c r="C35" s="63"/>
      <c r="D35" s="95"/>
      <c r="E35" s="95"/>
      <c r="F35" s="95"/>
      <c r="G35" s="95"/>
      <c r="H35" s="95"/>
      <c r="I35" s="95"/>
      <c r="J35" s="95"/>
      <c r="K35" s="95"/>
      <c r="L35" s="95"/>
      <c r="M35" s="95"/>
      <c r="O35" s="98">
        <f t="shared" ref="O35:T35" si="36">O33+O34</f>
        <v>946.0514292037484</v>
      </c>
      <c r="P35" s="98">
        <f t="shared" si="36"/>
        <v>946.0514292037484</v>
      </c>
      <c r="Q35" s="98">
        <f t="shared" si="36"/>
        <v>946.0514292037484</v>
      </c>
      <c r="R35" s="98">
        <f t="shared" si="36"/>
        <v>946.0514292037484</v>
      </c>
      <c r="S35" s="98">
        <f t="shared" si="36"/>
        <v>946.0514292037484</v>
      </c>
      <c r="T35" s="114">
        <f t="shared" si="36"/>
        <v>13500.059731233485</v>
      </c>
      <c r="U35" s="222"/>
      <c r="V35" s="222"/>
      <c r="W35" s="222"/>
      <c r="X35" s="222"/>
      <c r="Y35" s="222"/>
      <c r="AH35" s="37" t="s">
        <v>27</v>
      </c>
      <c r="AI35" s="48"/>
      <c r="AJ35" s="49" t="str">
        <f t="shared" ref="AJ35:AS35" si="37">VLOOKUP(AJ34,$AA$5:$AE$17,3)</f>
        <v>A-</v>
      </c>
      <c r="AK35" s="49" t="str">
        <f t="shared" si="37"/>
        <v>BBB</v>
      </c>
      <c r="AL35" s="49" t="str">
        <f t="shared" si="37"/>
        <v>B+</v>
      </c>
      <c r="AM35" s="49" t="str">
        <f t="shared" si="37"/>
        <v>B</v>
      </c>
      <c r="AN35" s="49" t="str">
        <f t="shared" si="37"/>
        <v>B-</v>
      </c>
      <c r="AO35" s="49" t="str">
        <f t="shared" si="37"/>
        <v>B-</v>
      </c>
      <c r="AP35" s="49" t="str">
        <f t="shared" si="37"/>
        <v>B-</v>
      </c>
      <c r="AQ35" s="49" t="str">
        <f t="shared" si="37"/>
        <v>B-</v>
      </c>
      <c r="AR35" s="49" t="str">
        <f t="shared" si="37"/>
        <v>B-</v>
      </c>
      <c r="AS35" s="49" t="str">
        <f t="shared" si="37"/>
        <v>B-</v>
      </c>
    </row>
    <row r="36" spans="2:45" hidden="1" x14ac:dyDescent="0.2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O36" s="99">
        <f>+$AS$10</f>
        <v>6.230183800000022E-2</v>
      </c>
      <c r="P36" s="99">
        <f>+$AS$20</f>
        <v>6.2431339999999835E-2</v>
      </c>
      <c r="Q36" s="99">
        <f>+$AS$30</f>
        <v>6.230183800000022E-2</v>
      </c>
      <c r="R36" s="99">
        <f>+$AS$30</f>
        <v>6.230183800000022E-2</v>
      </c>
      <c r="S36" s="99">
        <f>+$AS$40</f>
        <v>6.2431339999999835E-2</v>
      </c>
      <c r="T36" s="99">
        <f>+$AS$50</f>
        <v>6.2431339999999835E-2</v>
      </c>
      <c r="U36" s="223"/>
      <c r="V36" s="223"/>
      <c r="W36" s="223"/>
      <c r="X36" s="223"/>
      <c r="Y36" s="223"/>
      <c r="AH36" s="41" t="s">
        <v>30</v>
      </c>
      <c r="AI36" s="42"/>
      <c r="AJ36" s="54">
        <f t="shared" ref="AJ36:AS36" si="38">VLOOKUP(AJ34,$AA$4:$AE$17,4)</f>
        <v>1.6500000000000001E-2</v>
      </c>
      <c r="AK36" s="54">
        <f t="shared" si="38"/>
        <v>2.5000000000000001E-2</v>
      </c>
      <c r="AL36" s="54">
        <f t="shared" si="38"/>
        <v>5.5E-2</v>
      </c>
      <c r="AM36" s="54">
        <f t="shared" si="38"/>
        <v>0.06</v>
      </c>
      <c r="AN36" s="54">
        <f t="shared" si="38"/>
        <v>6.7500000000000004E-2</v>
      </c>
      <c r="AO36" s="54">
        <f t="shared" si="38"/>
        <v>6.7500000000000004E-2</v>
      </c>
      <c r="AP36" s="54">
        <f t="shared" si="38"/>
        <v>6.7500000000000004E-2</v>
      </c>
      <c r="AQ36" s="54">
        <f t="shared" si="38"/>
        <v>6.7500000000000004E-2</v>
      </c>
      <c r="AR36" s="54">
        <f t="shared" si="38"/>
        <v>6.7500000000000004E-2</v>
      </c>
      <c r="AS36" s="54">
        <f t="shared" si="38"/>
        <v>6.7500000000000004E-2</v>
      </c>
    </row>
    <row r="37" spans="2:45" hidden="1" x14ac:dyDescent="0.2">
      <c r="B37" s="63"/>
      <c r="C37" s="71"/>
      <c r="D37" s="72"/>
      <c r="E37" s="72"/>
      <c r="F37" s="63"/>
      <c r="G37" s="71"/>
      <c r="H37" s="72"/>
      <c r="I37" s="72"/>
      <c r="J37" s="72"/>
      <c r="K37" s="72"/>
      <c r="L37" s="72"/>
      <c r="M37" s="72"/>
      <c r="O37" s="100">
        <f t="shared" ref="O37:T37" si="39">IF(O3=2025,O36,(1+$AH$73)*(((1+O36)/(1+$AH$73))^(1/(O3-2024)))-1)</f>
        <v>6.230183800000022E-2</v>
      </c>
      <c r="P37" s="100">
        <f t="shared" si="39"/>
        <v>7.7397264573849212E-2</v>
      </c>
      <c r="Q37" s="100">
        <f t="shared" si="39"/>
        <v>8.238862680334802E-2</v>
      </c>
      <c r="R37" s="100">
        <f t="shared" si="39"/>
        <v>8.4926035213919615E-2</v>
      </c>
      <c r="S37" s="100">
        <f t="shared" si="39"/>
        <v>8.6477822490024447E-2</v>
      </c>
      <c r="T37" s="100">
        <f t="shared" si="39"/>
        <v>8.7491485882890796E-2</v>
      </c>
      <c r="U37" s="224"/>
      <c r="V37" s="224"/>
      <c r="W37" s="224"/>
      <c r="X37" s="224"/>
      <c r="Y37" s="224"/>
      <c r="AH37" s="37" t="s">
        <v>33</v>
      </c>
      <c r="AI37" s="48"/>
      <c r="AJ37" s="57">
        <f t="shared" ref="AJ37:AS37" si="40">AJ36+$AH$74</f>
        <v>5.7200000000000001E-2</v>
      </c>
      <c r="AK37" s="57">
        <f t="shared" si="40"/>
        <v>6.5700000000000008E-2</v>
      </c>
      <c r="AL37" s="57">
        <f t="shared" si="40"/>
        <v>9.5700000000000007E-2</v>
      </c>
      <c r="AM37" s="57">
        <f t="shared" si="40"/>
        <v>0.1007</v>
      </c>
      <c r="AN37" s="57">
        <f t="shared" si="40"/>
        <v>0.1082</v>
      </c>
      <c r="AO37" s="57">
        <f t="shared" si="40"/>
        <v>0.1082</v>
      </c>
      <c r="AP37" s="57">
        <f t="shared" si="40"/>
        <v>0.1082</v>
      </c>
      <c r="AQ37" s="57">
        <f t="shared" si="40"/>
        <v>0.1082</v>
      </c>
      <c r="AR37" s="57">
        <f t="shared" si="40"/>
        <v>0.1082</v>
      </c>
      <c r="AS37" s="57">
        <f t="shared" si="40"/>
        <v>0.1082</v>
      </c>
    </row>
    <row r="38" spans="2:45" hidden="1" x14ac:dyDescent="0.2">
      <c r="B38" s="70"/>
      <c r="C38" s="70"/>
      <c r="D38" s="68"/>
      <c r="E38" s="62"/>
      <c r="F38" s="70"/>
      <c r="G38" s="70"/>
      <c r="H38" s="68"/>
      <c r="I38" s="68"/>
      <c r="J38" s="68"/>
      <c r="K38" s="68"/>
      <c r="L38" s="68"/>
      <c r="M38" s="68"/>
      <c r="O38" s="115">
        <f t="shared" ref="O38:T38" si="41">O35/(1+O37)^(O3-2024)</f>
        <v>890.56744078018642</v>
      </c>
      <c r="P38" s="115">
        <f t="shared" si="41"/>
        <v>815.01013421992093</v>
      </c>
      <c r="Q38" s="115">
        <f t="shared" si="41"/>
        <v>746.045105258484</v>
      </c>
      <c r="R38" s="115">
        <f t="shared" si="41"/>
        <v>682.83255949807119</v>
      </c>
      <c r="S38" s="115">
        <f t="shared" si="41"/>
        <v>624.89984529270077</v>
      </c>
      <c r="T38" s="115">
        <f t="shared" si="41"/>
        <v>8161.6975522929097</v>
      </c>
      <c r="U38" s="95"/>
      <c r="V38" s="95"/>
      <c r="W38" s="95"/>
      <c r="X38" s="95"/>
      <c r="Y38" s="95"/>
      <c r="AH38" s="41" t="s">
        <v>36</v>
      </c>
      <c r="AI38" s="58">
        <f>$AH$74*$F$54</f>
        <v>2502.697685599564</v>
      </c>
      <c r="AJ38" s="58">
        <f t="shared" ref="AJ38:AS38" si="42">$F$54*AJ37</f>
        <v>3517.3048554372249</v>
      </c>
      <c r="AK38" s="58">
        <f t="shared" si="42"/>
        <v>4039.9812762626871</v>
      </c>
      <c r="AL38" s="58">
        <f t="shared" si="42"/>
        <v>5884.7215850584344</v>
      </c>
      <c r="AM38" s="58">
        <f t="shared" si="42"/>
        <v>6192.1783031910581</v>
      </c>
      <c r="AN38" s="58">
        <f t="shared" si="42"/>
        <v>6653.3633803899957</v>
      </c>
      <c r="AO38" s="58">
        <f t="shared" si="42"/>
        <v>6653.3633803899957</v>
      </c>
      <c r="AP38" s="58">
        <f t="shared" si="42"/>
        <v>6653.3633803899957</v>
      </c>
      <c r="AQ38" s="58">
        <f t="shared" si="42"/>
        <v>6653.3633803899957</v>
      </c>
      <c r="AR38" s="58">
        <f t="shared" si="42"/>
        <v>6653.3633803899957</v>
      </c>
      <c r="AS38" s="58">
        <f t="shared" si="42"/>
        <v>6653.3633803899957</v>
      </c>
    </row>
    <row r="39" spans="2:45" hidden="1" x14ac:dyDescent="0.2">
      <c r="B39" s="101"/>
      <c r="C39" s="69"/>
      <c r="D39" s="63"/>
      <c r="E39" s="63"/>
      <c r="F39" s="101"/>
      <c r="G39" s="69"/>
      <c r="H39" s="63"/>
      <c r="I39" s="63"/>
      <c r="J39" s="63"/>
      <c r="K39" s="63"/>
      <c r="L39" s="63"/>
      <c r="M39" s="63"/>
      <c r="O39" s="102">
        <f>SUM(O38:T38)</f>
        <v>11921.052637342273</v>
      </c>
      <c r="P39" s="103"/>
      <c r="Q39" s="103"/>
      <c r="R39" s="103"/>
      <c r="S39" s="104"/>
      <c r="T39" s="104"/>
      <c r="AH39" s="37" t="s">
        <v>40</v>
      </c>
      <c r="AI39" s="49"/>
      <c r="AJ39" s="57">
        <f t="shared" ref="AJ39:AS39" si="43">VLOOKUP(AJ34,$AA$5:$AE$17,5)</f>
        <v>3.0000000000000001E-3</v>
      </c>
      <c r="AK39" s="57">
        <f t="shared" si="43"/>
        <v>4.0000000000000001E-3</v>
      </c>
      <c r="AL39" s="57">
        <f t="shared" si="43"/>
        <v>0.03</v>
      </c>
      <c r="AM39" s="57">
        <f t="shared" si="43"/>
        <v>5.1999999999999998E-2</v>
      </c>
      <c r="AN39" s="57">
        <f t="shared" si="43"/>
        <v>7.0000000000000007E-2</v>
      </c>
      <c r="AO39" s="57">
        <f t="shared" si="43"/>
        <v>7.0000000000000007E-2</v>
      </c>
      <c r="AP39" s="57">
        <f t="shared" si="43"/>
        <v>7.0000000000000007E-2</v>
      </c>
      <c r="AQ39" s="57">
        <f t="shared" si="43"/>
        <v>7.0000000000000007E-2</v>
      </c>
      <c r="AR39" s="57">
        <f t="shared" si="43"/>
        <v>7.0000000000000007E-2</v>
      </c>
      <c r="AS39" s="57">
        <f t="shared" si="43"/>
        <v>7.0000000000000007E-2</v>
      </c>
    </row>
    <row r="40" spans="2:45" hidden="1" x14ac:dyDescent="0.2">
      <c r="B40" s="78"/>
      <c r="C40" s="70"/>
      <c r="D40" s="68"/>
      <c r="E40" s="68"/>
      <c r="F40" s="78"/>
      <c r="G40" s="70"/>
      <c r="H40" s="68"/>
      <c r="I40" s="68"/>
      <c r="J40" s="68"/>
      <c r="K40" s="68"/>
      <c r="L40" s="68"/>
      <c r="M40" s="68"/>
      <c r="O40" s="197">
        <f>O35/(1+O37)+P35/((1+P37)^2)+Q35/((1+Q37)^3)+R35/((1+R37)^4)+S35/((1+S37)^5)+T35/((1+T37)^6)</f>
        <v>11921.052637342273</v>
      </c>
      <c r="P40" s="116">
        <f>P35/((1+P37)^1)+Q35/((1+Q37)^2)+R35/((1+R37)^3)+S35/((1+S37)^4)+T35/((1+T37)^5)</f>
        <v>11981.139669371551</v>
      </c>
      <c r="Q40" s="116">
        <f>+Q35/((1+Q37)^1)+R35/((1+R37)^2)+S35/((1+S37)^3)+T35/((1+T37)^4)</f>
        <v>12067.762946415598</v>
      </c>
      <c r="R40" s="116">
        <f>+R35/((1+R37)^1)+S35/((1+S37)^2)+T35/((1+T37)^3)</f>
        <v>12170.268241484358</v>
      </c>
      <c r="S40" s="105">
        <f>+S35/((1+S37)^1)+T35/((1+T37)^2)</f>
        <v>12285.962206839271</v>
      </c>
      <c r="T40" s="105">
        <f>+T35/((1+T37)^1)</f>
        <v>12413.94521840631</v>
      </c>
      <c r="U40" s="225"/>
      <c r="V40" s="225"/>
      <c r="W40" s="225"/>
      <c r="X40" s="225"/>
      <c r="Y40" s="225"/>
      <c r="AH40" s="41" t="s">
        <v>43</v>
      </c>
      <c r="AI40" s="60"/>
      <c r="AJ40" s="61">
        <f t="shared" ref="AJ40:AS40" si="44">(1-AJ39+AJ39*$AH$78)*(1+AJ37)-1</f>
        <v>5.5328755999999757E-2</v>
      </c>
      <c r="AK40" s="61">
        <f t="shared" si="44"/>
        <v>6.3184947999999963E-2</v>
      </c>
      <c r="AL40" s="61">
        <f t="shared" si="44"/>
        <v>7.6306109999999761E-2</v>
      </c>
      <c r="AM40" s="61">
        <f t="shared" si="44"/>
        <v>6.6930523999999991E-2</v>
      </c>
      <c r="AN40" s="61">
        <f t="shared" si="44"/>
        <v>6.2431339999999835E-2</v>
      </c>
      <c r="AO40" s="61">
        <f t="shared" si="44"/>
        <v>6.2431339999999835E-2</v>
      </c>
      <c r="AP40" s="61">
        <f t="shared" si="44"/>
        <v>6.2431339999999835E-2</v>
      </c>
      <c r="AQ40" s="61">
        <f t="shared" si="44"/>
        <v>6.2431339999999835E-2</v>
      </c>
      <c r="AR40" s="61">
        <f t="shared" si="44"/>
        <v>6.2431339999999835E-2</v>
      </c>
      <c r="AS40" s="61">
        <f t="shared" si="44"/>
        <v>6.2431339999999835E-2</v>
      </c>
    </row>
    <row r="41" spans="2:45" hidden="1" x14ac:dyDescent="0.2">
      <c r="B41" s="101"/>
      <c r="C41" s="69"/>
      <c r="D41" s="63"/>
      <c r="E41" s="63"/>
      <c r="F41" s="101"/>
      <c r="G41" s="69"/>
      <c r="H41" s="63"/>
      <c r="I41" s="63"/>
      <c r="J41" s="63"/>
      <c r="K41" s="63"/>
      <c r="L41" s="63"/>
      <c r="M41" s="63"/>
    </row>
    <row r="42" spans="2:45" hidden="1" x14ac:dyDescent="0.2">
      <c r="B42" s="106"/>
      <c r="C42" s="107"/>
      <c r="D42" s="62"/>
      <c r="E42" s="62"/>
      <c r="F42" s="106"/>
      <c r="G42" s="107"/>
      <c r="H42" s="62"/>
      <c r="I42" s="62"/>
      <c r="J42" s="62"/>
      <c r="K42" s="62"/>
      <c r="L42" s="62"/>
      <c r="M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 spans="2:45" hidden="1" x14ac:dyDescent="0.2">
      <c r="B43" s="51"/>
      <c r="C43" s="63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O43" s="109">
        <f>($AS$6)/((1+$AS$7)*(1-$AH$78))</f>
        <v>0.13145283171934291</v>
      </c>
      <c r="P43" s="109">
        <f>($AS$16)/((1+$AS$17)*(1-$AH$78))</f>
        <v>0.10323658153854623</v>
      </c>
      <c r="Q43" s="109">
        <f>($AS$26)/((1+$AS$27)*(1-$AH$78))</f>
        <v>0.13145283171934291</v>
      </c>
      <c r="R43" s="109">
        <f>($AS$36)/((1+$AS$37)*(1-$AH$78))</f>
        <v>0.10323658153854623</v>
      </c>
      <c r="S43" s="109">
        <f>($AS$46)/((1+$AS$47)*(1-$AH$78))</f>
        <v>0.10323658153854623</v>
      </c>
      <c r="T43" s="109">
        <f>($AS$56)/((1+$AS$57)*(1-$AH$78))</f>
        <v>0.13145283171934291</v>
      </c>
      <c r="U43" s="108"/>
      <c r="V43" s="108"/>
      <c r="W43" s="108"/>
      <c r="X43" s="108"/>
      <c r="Y43" s="108"/>
      <c r="AH43" s="36" t="s">
        <v>85</v>
      </c>
      <c r="AI43" s="37" t="s">
        <v>9</v>
      </c>
      <c r="AJ43" s="37" t="s">
        <v>10</v>
      </c>
      <c r="AK43" s="37" t="s">
        <v>11</v>
      </c>
      <c r="AL43" s="37" t="s">
        <v>12</v>
      </c>
      <c r="AM43" s="37" t="s">
        <v>13</v>
      </c>
      <c r="AN43" s="37" t="s">
        <v>14</v>
      </c>
      <c r="AO43" s="37" t="s">
        <v>15</v>
      </c>
      <c r="AP43" s="37" t="s">
        <v>16</v>
      </c>
      <c r="AQ43" s="37" t="s">
        <v>17</v>
      </c>
      <c r="AR43" s="37" t="s">
        <v>18</v>
      </c>
      <c r="AS43" s="37" t="s">
        <v>19</v>
      </c>
    </row>
    <row r="44" spans="2:45" hidden="1" x14ac:dyDescent="0.2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O44" s="120">
        <f>(O43*($AH$77)*O28+(1-O43)*P44)/(1+$AH$74)</f>
        <v>75892.474297760404</v>
      </c>
      <c r="P44" s="121">
        <f>(P43*($AH$77)*P28+(1-P43)*Q44)/(1+$AH$74)</f>
        <v>71137.2751626096</v>
      </c>
      <c r="Q44" s="117">
        <f>(Q43*($AH$77)*Q28+(1-Q43)*R44)/(1+$AH$74)</f>
        <v>66812.511837499478</v>
      </c>
      <c r="R44" s="117">
        <f>(R43*($AH$77)*R28+(1-R43)*S44)/(1+$AH$74)</f>
        <v>58443.29412121576</v>
      </c>
      <c r="S44" s="117">
        <f>(S43*($AH$77)*S28+(1-S43)*T44)/(1+$AH$74)</f>
        <v>50691.999733919867</v>
      </c>
      <c r="T44" s="118">
        <f>(T43/(AH77+AH74))*AH77*T28</f>
        <v>41029.706730732461</v>
      </c>
      <c r="U44" s="226"/>
      <c r="V44" s="226"/>
      <c r="W44" s="226"/>
      <c r="X44" s="226"/>
      <c r="Y44" s="226"/>
      <c r="AH44" s="41" t="s">
        <v>23</v>
      </c>
      <c r="AI44" s="42"/>
      <c r="AJ44" s="43">
        <f t="shared" ref="AJ44:AS44" si="45">MAX(MIN($R$14/AI48,100000),-100000)</f>
        <v>3.5567593046345634</v>
      </c>
      <c r="AK44" s="43">
        <f t="shared" si="45"/>
        <v>2.5307710436822859</v>
      </c>
      <c r="AL44" s="43">
        <f t="shared" si="45"/>
        <v>2.2033501323991893</v>
      </c>
      <c r="AM44" s="43">
        <f t="shared" si="45"/>
        <v>1.5126447617411363</v>
      </c>
      <c r="AN44" s="43">
        <f t="shared" si="45"/>
        <v>1.4375382691025496</v>
      </c>
      <c r="AO44" s="43">
        <f t="shared" si="45"/>
        <v>1.3378937495252008</v>
      </c>
      <c r="AP44" s="43">
        <f t="shared" si="45"/>
        <v>1.3378937495252008</v>
      </c>
      <c r="AQ44" s="43">
        <f t="shared" si="45"/>
        <v>1.3378937495252008</v>
      </c>
      <c r="AR44" s="43">
        <f t="shared" si="45"/>
        <v>1.3378937495252008</v>
      </c>
      <c r="AS44" s="43">
        <f t="shared" si="45"/>
        <v>1.3378937495252008</v>
      </c>
    </row>
    <row r="45" spans="2:45" hidden="1" x14ac:dyDescent="0.2">
      <c r="S45" s="77"/>
      <c r="AH45" s="37" t="s">
        <v>27</v>
      </c>
      <c r="AI45" s="48"/>
      <c r="AJ45" s="49" t="str">
        <f t="shared" ref="AJ45:AS45" si="46">VLOOKUP(AJ44,$AA$5:$AE$17,3)</f>
        <v>A-</v>
      </c>
      <c r="AK45" s="49" t="str">
        <f t="shared" si="46"/>
        <v>BBB</v>
      </c>
      <c r="AL45" s="49" t="str">
        <f t="shared" si="46"/>
        <v>B+</v>
      </c>
      <c r="AM45" s="49" t="str">
        <f t="shared" si="46"/>
        <v>B</v>
      </c>
      <c r="AN45" s="49" t="str">
        <f t="shared" si="46"/>
        <v>B-</v>
      </c>
      <c r="AO45" s="49" t="str">
        <f t="shared" si="46"/>
        <v>B-</v>
      </c>
      <c r="AP45" s="49" t="str">
        <f t="shared" si="46"/>
        <v>B-</v>
      </c>
      <c r="AQ45" s="49" t="str">
        <f t="shared" si="46"/>
        <v>B-</v>
      </c>
      <c r="AR45" s="49" t="str">
        <f t="shared" si="46"/>
        <v>B-</v>
      </c>
      <c r="AS45" s="49" t="str">
        <f t="shared" si="46"/>
        <v>B-</v>
      </c>
    </row>
    <row r="46" spans="2:45" hidden="1" x14ac:dyDescent="0.2">
      <c r="S46" s="77"/>
      <c r="AH46" s="41" t="s">
        <v>30</v>
      </c>
      <c r="AI46" s="42"/>
      <c r="AJ46" s="54">
        <f t="shared" ref="AJ46:AS46" si="47">VLOOKUP(AJ44,$AA$4:$AE$17,4)</f>
        <v>1.6500000000000001E-2</v>
      </c>
      <c r="AK46" s="54">
        <f t="shared" si="47"/>
        <v>2.5000000000000001E-2</v>
      </c>
      <c r="AL46" s="54">
        <f t="shared" si="47"/>
        <v>5.5E-2</v>
      </c>
      <c r="AM46" s="54">
        <f t="shared" si="47"/>
        <v>0.06</v>
      </c>
      <c r="AN46" s="54">
        <f t="shared" si="47"/>
        <v>6.7500000000000004E-2</v>
      </c>
      <c r="AO46" s="54">
        <f t="shared" si="47"/>
        <v>6.7500000000000004E-2</v>
      </c>
      <c r="AP46" s="54">
        <f t="shared" si="47"/>
        <v>6.7500000000000004E-2</v>
      </c>
      <c r="AQ46" s="54">
        <f t="shared" si="47"/>
        <v>6.7500000000000004E-2</v>
      </c>
      <c r="AR46" s="54">
        <f t="shared" si="47"/>
        <v>6.7500000000000004E-2</v>
      </c>
      <c r="AS46" s="54">
        <f t="shared" si="47"/>
        <v>6.7500000000000004E-2</v>
      </c>
    </row>
    <row r="47" spans="2:45" hidden="1" x14ac:dyDescent="0.2">
      <c r="B47" s="78"/>
      <c r="C47" s="79">
        <v>2025</v>
      </c>
      <c r="D47" s="79">
        <v>2026</v>
      </c>
      <c r="E47" s="79">
        <v>2027</v>
      </c>
      <c r="F47" s="79">
        <v>2028</v>
      </c>
      <c r="G47" s="79">
        <v>2029</v>
      </c>
      <c r="H47" s="79">
        <v>2030</v>
      </c>
      <c r="I47" s="227"/>
      <c r="J47" s="227"/>
      <c r="K47" s="227"/>
      <c r="L47" s="227"/>
      <c r="M47" s="227"/>
      <c r="S47" s="77"/>
      <c r="AH47" s="37" t="s">
        <v>33</v>
      </c>
      <c r="AI47" s="48"/>
      <c r="AJ47" s="57">
        <f t="shared" ref="AJ47:AS47" si="48">AJ46+$AH$74</f>
        <v>5.7200000000000001E-2</v>
      </c>
      <c r="AK47" s="57">
        <f t="shared" si="48"/>
        <v>6.5700000000000008E-2</v>
      </c>
      <c r="AL47" s="57">
        <f t="shared" si="48"/>
        <v>9.5700000000000007E-2</v>
      </c>
      <c r="AM47" s="57">
        <f t="shared" si="48"/>
        <v>0.1007</v>
      </c>
      <c r="AN47" s="57">
        <f t="shared" si="48"/>
        <v>0.1082</v>
      </c>
      <c r="AO47" s="57">
        <f t="shared" si="48"/>
        <v>0.1082</v>
      </c>
      <c r="AP47" s="57">
        <f t="shared" si="48"/>
        <v>0.1082</v>
      </c>
      <c r="AQ47" s="57">
        <f t="shared" si="48"/>
        <v>0.1082</v>
      </c>
      <c r="AR47" s="57">
        <f t="shared" si="48"/>
        <v>0.1082</v>
      </c>
      <c r="AS47" s="57">
        <f t="shared" si="48"/>
        <v>0.1082</v>
      </c>
    </row>
    <row r="48" spans="2:45" hidden="1" x14ac:dyDescent="0.2">
      <c r="B48" s="80"/>
      <c r="C48" s="81">
        <f>+O28</f>
        <v>275968.44487717858</v>
      </c>
      <c r="D48" s="81">
        <f t="shared" ref="D48:H48" si="49">+P28</f>
        <v>288500.94947047404</v>
      </c>
      <c r="E48" s="81">
        <f t="shared" si="49"/>
        <v>301258.74649176036</v>
      </c>
      <c r="F48" s="81">
        <f t="shared" si="49"/>
        <v>313956.78624424437</v>
      </c>
      <c r="G48" s="81">
        <f t="shared" si="49"/>
        <v>326177.67822562827</v>
      </c>
      <c r="H48" s="81">
        <f t="shared" si="49"/>
        <v>338925.53740251885</v>
      </c>
      <c r="I48" s="228"/>
      <c r="J48" s="228"/>
      <c r="K48" s="228"/>
      <c r="L48" s="228"/>
      <c r="M48" s="228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AH48" s="41" t="s">
        <v>36</v>
      </c>
      <c r="AI48" s="58">
        <f>$AH$74*$G$54</f>
        <v>2777.9350949527288</v>
      </c>
      <c r="AJ48" s="58">
        <f t="shared" ref="AJ48:AS48" si="50">$G$54*AJ47</f>
        <v>3904.1249983119428</v>
      </c>
      <c r="AK48" s="58">
        <f t="shared" si="50"/>
        <v>4484.283433375781</v>
      </c>
      <c r="AL48" s="58">
        <f t="shared" si="50"/>
        <v>6531.901439483443</v>
      </c>
      <c r="AM48" s="58">
        <f t="shared" si="50"/>
        <v>6873.1711071680529</v>
      </c>
      <c r="AN48" s="58">
        <f t="shared" si="50"/>
        <v>7385.0756086949696</v>
      </c>
      <c r="AO48" s="58">
        <f t="shared" si="50"/>
        <v>7385.0756086949696</v>
      </c>
      <c r="AP48" s="58">
        <f t="shared" si="50"/>
        <v>7385.0756086949696</v>
      </c>
      <c r="AQ48" s="58">
        <f t="shared" si="50"/>
        <v>7385.0756086949696</v>
      </c>
      <c r="AR48" s="58">
        <f t="shared" si="50"/>
        <v>7385.0756086949696</v>
      </c>
      <c r="AS48" s="58">
        <f t="shared" si="50"/>
        <v>7385.0756086949696</v>
      </c>
    </row>
    <row r="49" spans="2:45" hidden="1" x14ac:dyDescent="0.2">
      <c r="B49" s="78"/>
      <c r="C49" s="82">
        <f>O39</f>
        <v>11921.052637342273</v>
      </c>
      <c r="D49" s="82">
        <f>P40</f>
        <v>11981.139669371551</v>
      </c>
      <c r="E49" s="82">
        <f>Q40</f>
        <v>12067.762946415598</v>
      </c>
      <c r="F49" s="82">
        <f>R40</f>
        <v>12170.268241484358</v>
      </c>
      <c r="G49" s="82">
        <f>S40</f>
        <v>12285.962206839271</v>
      </c>
      <c r="H49" s="82">
        <f>T40</f>
        <v>12413.94521840631</v>
      </c>
      <c r="I49" s="229"/>
      <c r="J49" s="229"/>
      <c r="K49" s="229"/>
      <c r="L49" s="229"/>
      <c r="M49" s="229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AH49" s="37" t="s">
        <v>40</v>
      </c>
      <c r="AI49" s="49"/>
      <c r="AJ49" s="57">
        <f t="shared" ref="AJ49:AS49" si="51">VLOOKUP(AJ44,$AA$5:$AE$17,5)</f>
        <v>3.0000000000000001E-3</v>
      </c>
      <c r="AK49" s="57">
        <f t="shared" si="51"/>
        <v>4.0000000000000001E-3</v>
      </c>
      <c r="AL49" s="57">
        <f t="shared" si="51"/>
        <v>0.03</v>
      </c>
      <c r="AM49" s="57">
        <f t="shared" si="51"/>
        <v>5.1999999999999998E-2</v>
      </c>
      <c r="AN49" s="57">
        <f t="shared" si="51"/>
        <v>7.0000000000000007E-2</v>
      </c>
      <c r="AO49" s="57">
        <f t="shared" si="51"/>
        <v>7.0000000000000007E-2</v>
      </c>
      <c r="AP49" s="57">
        <f t="shared" si="51"/>
        <v>7.0000000000000007E-2</v>
      </c>
      <c r="AQ49" s="57">
        <f t="shared" si="51"/>
        <v>7.0000000000000007E-2</v>
      </c>
      <c r="AR49" s="57">
        <f t="shared" si="51"/>
        <v>7.0000000000000007E-2</v>
      </c>
      <c r="AS49" s="57">
        <f t="shared" si="51"/>
        <v>7.0000000000000007E-2</v>
      </c>
    </row>
    <row r="50" spans="2:45" hidden="1" x14ac:dyDescent="0.2">
      <c r="B50" s="80"/>
      <c r="C50" s="83">
        <f>O44</f>
        <v>75892.474297760404</v>
      </c>
      <c r="D50" s="83">
        <f t="shared" ref="D50:H50" si="52">P44</f>
        <v>71137.2751626096</v>
      </c>
      <c r="E50" s="83">
        <f t="shared" si="52"/>
        <v>66812.511837499478</v>
      </c>
      <c r="F50" s="83">
        <f t="shared" si="52"/>
        <v>58443.29412121576</v>
      </c>
      <c r="G50" s="83">
        <f t="shared" si="52"/>
        <v>50691.999733919867</v>
      </c>
      <c r="H50" s="83">
        <f t="shared" si="52"/>
        <v>41029.706730732461</v>
      </c>
      <c r="I50" s="230"/>
      <c r="J50" s="230"/>
      <c r="K50" s="230"/>
      <c r="L50" s="230"/>
      <c r="M50" s="230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AH50" s="41" t="s">
        <v>43</v>
      </c>
      <c r="AI50" s="60"/>
      <c r="AJ50" s="61">
        <f t="shared" ref="AJ50:AS50" si="53">(1-AJ49+AJ49*$AH$78)*(1+AJ47)-1</f>
        <v>5.5328755999999757E-2</v>
      </c>
      <c r="AK50" s="61">
        <f t="shared" si="53"/>
        <v>6.3184947999999963E-2</v>
      </c>
      <c r="AL50" s="61">
        <f t="shared" si="53"/>
        <v>7.6306109999999761E-2</v>
      </c>
      <c r="AM50" s="61">
        <f t="shared" si="53"/>
        <v>6.6930523999999991E-2</v>
      </c>
      <c r="AN50" s="61">
        <f t="shared" si="53"/>
        <v>6.2431339999999835E-2</v>
      </c>
      <c r="AO50" s="61">
        <f t="shared" si="53"/>
        <v>6.2431339999999835E-2</v>
      </c>
      <c r="AP50" s="61">
        <f t="shared" si="53"/>
        <v>6.2431339999999835E-2</v>
      </c>
      <c r="AQ50" s="61">
        <f t="shared" si="53"/>
        <v>6.2431339999999835E-2</v>
      </c>
      <c r="AR50" s="61">
        <f t="shared" si="53"/>
        <v>6.2431339999999835E-2</v>
      </c>
      <c r="AS50" s="61">
        <f t="shared" si="53"/>
        <v>6.2431339999999835E-2</v>
      </c>
    </row>
    <row r="51" spans="2:45" hidden="1" x14ac:dyDescent="0.2">
      <c r="B51" s="78"/>
      <c r="C51" s="84">
        <f>C48+C49-C50</f>
        <v>211997.02321676043</v>
      </c>
      <c r="D51" s="84">
        <f t="shared" ref="D51:H51" si="54">D48+D49-D50</f>
        <v>229344.81397723599</v>
      </c>
      <c r="E51" s="84">
        <f t="shared" si="54"/>
        <v>246513.99760067646</v>
      </c>
      <c r="F51" s="84">
        <f t="shared" si="54"/>
        <v>267683.76036451297</v>
      </c>
      <c r="G51" s="84">
        <f t="shared" si="54"/>
        <v>287771.64069854771</v>
      </c>
      <c r="H51" s="84">
        <f t="shared" si="54"/>
        <v>310309.77589019272</v>
      </c>
      <c r="I51" s="231"/>
      <c r="J51" s="231"/>
      <c r="K51" s="231"/>
      <c r="L51" s="231"/>
      <c r="M51" s="231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</row>
    <row r="52" spans="2:45" hidden="1" x14ac:dyDescent="0.2">
      <c r="B52" s="51"/>
      <c r="C52" s="63"/>
      <c r="D52" s="51"/>
      <c r="E52" s="51"/>
      <c r="F52" s="51"/>
      <c r="G52" s="40"/>
      <c r="H52" s="40"/>
      <c r="I52" s="40"/>
      <c r="J52" s="40"/>
      <c r="K52" s="40"/>
      <c r="L52" s="40"/>
      <c r="M52" s="40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</row>
    <row r="53" spans="2:45" hidden="1" x14ac:dyDescent="0.2">
      <c r="B53" s="78"/>
      <c r="C53" s="85">
        <f t="shared" ref="C53:H53" si="55">C54/C51</f>
        <v>0.21116355020065899</v>
      </c>
      <c r="D53" s="85">
        <f t="shared" si="55"/>
        <v>0.21659682559106375</v>
      </c>
      <c r="E53" s="85">
        <f t="shared" si="55"/>
        <v>0.22278256664087015</v>
      </c>
      <c r="F53" s="85">
        <f t="shared" si="55"/>
        <v>0.22971637705175058</v>
      </c>
      <c r="G53" s="85">
        <f t="shared" si="55"/>
        <v>0.23718088888550629</v>
      </c>
      <c r="H53" s="85">
        <f t="shared" si="55"/>
        <v>0.24541943427321203</v>
      </c>
      <c r="I53" s="232"/>
      <c r="J53" s="232"/>
      <c r="K53" s="232"/>
      <c r="L53" s="232"/>
      <c r="M53" s="232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AH53" s="36" t="s">
        <v>93</v>
      </c>
      <c r="AI53" s="37" t="s">
        <v>9</v>
      </c>
      <c r="AJ53" s="37" t="s">
        <v>10</v>
      </c>
      <c r="AK53" s="37" t="s">
        <v>11</v>
      </c>
      <c r="AL53" s="37" t="s">
        <v>12</v>
      </c>
      <c r="AM53" s="37" t="s">
        <v>13</v>
      </c>
      <c r="AN53" s="37" t="s">
        <v>14</v>
      </c>
      <c r="AO53" s="37" t="s">
        <v>15</v>
      </c>
      <c r="AP53" s="37" t="s">
        <v>16</v>
      </c>
      <c r="AQ53" s="37" t="s">
        <v>17</v>
      </c>
      <c r="AR53" s="37" t="s">
        <v>18</v>
      </c>
      <c r="AS53" s="37" t="s">
        <v>19</v>
      </c>
    </row>
    <row r="54" spans="2:45" hidden="1" x14ac:dyDescent="0.2">
      <c r="B54" s="86"/>
      <c r="C54" s="87">
        <v>44766.044054422659</v>
      </c>
      <c r="D54" s="87">
        <v>49675.358673242343</v>
      </c>
      <c r="E54" s="87">
        <v>54919.021098380006</v>
      </c>
      <c r="F54" s="87">
        <v>61491.343626524911</v>
      </c>
      <c r="G54" s="87">
        <v>68253.933536922079</v>
      </c>
      <c r="H54" s="87">
        <v>76156.04964841831</v>
      </c>
      <c r="I54" s="233"/>
      <c r="J54" s="233"/>
      <c r="K54" s="233"/>
      <c r="L54" s="233"/>
      <c r="M54" s="233"/>
      <c r="N54" s="77"/>
      <c r="O54" s="119">
        <f t="shared" ref="O54:T54" si="56">+(C53-0.25)^2</f>
        <v>1.508269833016734E-3</v>
      </c>
      <c r="P54" s="119">
        <f t="shared" si="56"/>
        <v>1.1157720605938139E-3</v>
      </c>
      <c r="Q54" s="119">
        <f t="shared" si="56"/>
        <v>7.4078867865867443E-4</v>
      </c>
      <c r="R54" s="119">
        <f t="shared" si="56"/>
        <v>4.1142535990675065E-4</v>
      </c>
      <c r="S54" s="119">
        <f t="shared" si="56"/>
        <v>1.6432960976573628E-4</v>
      </c>
      <c r="T54" s="119">
        <f t="shared" si="56"/>
        <v>2.098158237742462E-5</v>
      </c>
      <c r="U54" s="119"/>
      <c r="V54" s="119"/>
      <c r="W54" s="119"/>
      <c r="X54" s="119"/>
      <c r="Y54" s="119"/>
      <c r="Z54" s="119">
        <f>+SUM(O54:T54)</f>
        <v>3.961567124319134E-3</v>
      </c>
      <c r="AH54" s="41" t="s">
        <v>23</v>
      </c>
      <c r="AI54" s="42"/>
      <c r="AJ54" s="43">
        <f t="shared" ref="AJ54:AS54" si="57">MAX(MIN($S$14/AI58,100000),-100000)</f>
        <v>3.1556970616635751</v>
      </c>
      <c r="AK54" s="43">
        <f t="shared" si="57"/>
        <v>2.2453998323375437</v>
      </c>
      <c r="AL54" s="43">
        <f t="shared" si="57"/>
        <v>1.3420780607074974</v>
      </c>
      <c r="AM54" s="43">
        <f t="shared" si="57"/>
        <v>1.1870320740268716</v>
      </c>
      <c r="AN54" s="43">
        <f t="shared" si="57"/>
        <v>1.0018476631022428</v>
      </c>
      <c r="AO54" s="43">
        <f t="shared" si="57"/>
        <v>1.0018476631022428</v>
      </c>
      <c r="AP54" s="43">
        <f t="shared" si="57"/>
        <v>1.0018476631022428</v>
      </c>
      <c r="AQ54" s="43">
        <f t="shared" si="57"/>
        <v>1.0018476631022428</v>
      </c>
      <c r="AR54" s="43">
        <f t="shared" si="57"/>
        <v>1.0018476631022428</v>
      </c>
      <c r="AS54" s="43">
        <f t="shared" si="57"/>
        <v>1.0018476631022428</v>
      </c>
    </row>
    <row r="55" spans="2:45" hidden="1" x14ac:dyDescent="0.2"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AH55" s="37" t="s">
        <v>27</v>
      </c>
      <c r="AI55" s="48"/>
      <c r="AJ55" s="49" t="str">
        <f t="shared" ref="AJ55:AS55" si="58">VLOOKUP(AJ54,$AA$5:$AE$17,3)</f>
        <v>A-</v>
      </c>
      <c r="AK55" s="49" t="str">
        <f t="shared" si="58"/>
        <v>B+</v>
      </c>
      <c r="AL55" s="49" t="str">
        <f t="shared" si="58"/>
        <v>B-</v>
      </c>
      <c r="AM55" s="49" t="str">
        <f t="shared" si="58"/>
        <v>CCC</v>
      </c>
      <c r="AN55" s="49" t="str">
        <f t="shared" si="58"/>
        <v>CCC</v>
      </c>
      <c r="AO55" s="49" t="str">
        <f t="shared" si="58"/>
        <v>CCC</v>
      </c>
      <c r="AP55" s="49" t="str">
        <f t="shared" si="58"/>
        <v>CCC</v>
      </c>
      <c r="AQ55" s="49" t="str">
        <f t="shared" si="58"/>
        <v>CCC</v>
      </c>
      <c r="AR55" s="49" t="str">
        <f t="shared" si="58"/>
        <v>CCC</v>
      </c>
      <c r="AS55" s="49" t="str">
        <f t="shared" si="58"/>
        <v>CCC</v>
      </c>
    </row>
    <row r="56" spans="2:45" hidden="1" x14ac:dyDescent="0.2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AH56" s="41" t="s">
        <v>30</v>
      </c>
      <c r="AI56" s="42"/>
      <c r="AJ56" s="54">
        <f t="shared" ref="AJ56:AS56" si="59">VLOOKUP(AJ54,$AA$4:$AE$17,4)</f>
        <v>1.6500000000000001E-2</v>
      </c>
      <c r="AK56" s="54">
        <f t="shared" si="59"/>
        <v>5.5E-2</v>
      </c>
      <c r="AL56" s="54">
        <f t="shared" si="59"/>
        <v>6.7500000000000004E-2</v>
      </c>
      <c r="AM56" s="54">
        <f t="shared" si="59"/>
        <v>8.7499999999999994E-2</v>
      </c>
      <c r="AN56" s="54">
        <f t="shared" si="59"/>
        <v>8.7499999999999994E-2</v>
      </c>
      <c r="AO56" s="54">
        <f t="shared" si="59"/>
        <v>8.7499999999999994E-2</v>
      </c>
      <c r="AP56" s="54">
        <f t="shared" si="59"/>
        <v>8.7499999999999994E-2</v>
      </c>
      <c r="AQ56" s="54">
        <f t="shared" si="59"/>
        <v>8.7499999999999994E-2</v>
      </c>
      <c r="AR56" s="54">
        <f t="shared" si="59"/>
        <v>8.7499999999999994E-2</v>
      </c>
      <c r="AS56" s="54">
        <f t="shared" si="59"/>
        <v>8.7499999999999994E-2</v>
      </c>
    </row>
    <row r="57" spans="2:45" hidden="1" x14ac:dyDescent="0.2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AH57" s="37" t="s">
        <v>33</v>
      </c>
      <c r="AI57" s="48"/>
      <c r="AJ57" s="57">
        <f t="shared" ref="AJ57:AS57" si="60">AJ56+$AH$74</f>
        <v>5.7200000000000001E-2</v>
      </c>
      <c r="AK57" s="57">
        <f t="shared" si="60"/>
        <v>9.5700000000000007E-2</v>
      </c>
      <c r="AL57" s="57">
        <f t="shared" si="60"/>
        <v>0.1082</v>
      </c>
      <c r="AM57" s="57">
        <f t="shared" si="60"/>
        <v>0.12819999999999998</v>
      </c>
      <c r="AN57" s="57">
        <f t="shared" si="60"/>
        <v>0.12819999999999998</v>
      </c>
      <c r="AO57" s="57">
        <f t="shared" si="60"/>
        <v>0.12819999999999998</v>
      </c>
      <c r="AP57" s="57">
        <f t="shared" si="60"/>
        <v>0.12819999999999998</v>
      </c>
      <c r="AQ57" s="57">
        <f t="shared" si="60"/>
        <v>0.12819999999999998</v>
      </c>
      <c r="AR57" s="57">
        <f t="shared" si="60"/>
        <v>0.12819999999999998</v>
      </c>
      <c r="AS57" s="57">
        <f t="shared" si="60"/>
        <v>0.12819999999999998</v>
      </c>
    </row>
    <row r="58" spans="2:45" hidden="1" x14ac:dyDescent="0.2"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AH58" s="41" t="s">
        <v>36</v>
      </c>
      <c r="AI58" s="58">
        <f>$AH$74*$H$54</f>
        <v>3099.5512206906251</v>
      </c>
      <c r="AJ58" s="58">
        <f t="shared" ref="AJ58:AS58" si="61">$H$54*AJ57</f>
        <v>4356.1260398895274</v>
      </c>
      <c r="AK58" s="58">
        <f t="shared" si="61"/>
        <v>7288.1339513536332</v>
      </c>
      <c r="AL58" s="58">
        <f t="shared" si="61"/>
        <v>8240.0845719588615</v>
      </c>
      <c r="AM58" s="58">
        <f t="shared" si="61"/>
        <v>9763.2055649272261</v>
      </c>
      <c r="AN58" s="58">
        <f t="shared" si="61"/>
        <v>9763.2055649272261</v>
      </c>
      <c r="AO58" s="58">
        <f t="shared" si="61"/>
        <v>9763.2055649272261</v>
      </c>
      <c r="AP58" s="58">
        <f t="shared" si="61"/>
        <v>9763.2055649272261</v>
      </c>
      <c r="AQ58" s="58">
        <f t="shared" si="61"/>
        <v>9763.2055649272261</v>
      </c>
      <c r="AR58" s="58">
        <f t="shared" si="61"/>
        <v>9763.2055649272261</v>
      </c>
      <c r="AS58" s="58">
        <f t="shared" si="61"/>
        <v>9763.2055649272261</v>
      </c>
    </row>
    <row r="59" spans="2:45" hidden="1" x14ac:dyDescent="0.2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H59" s="37" t="s">
        <v>40</v>
      </c>
      <c r="AI59" s="49"/>
      <c r="AJ59" s="57">
        <f t="shared" ref="AJ59:AS59" si="62">VLOOKUP(AJ54,$AA$5:$AE$17,5)</f>
        <v>3.0000000000000001E-3</v>
      </c>
      <c r="AK59" s="57">
        <f t="shared" si="62"/>
        <v>0.03</v>
      </c>
      <c r="AL59" s="57">
        <f t="shared" si="62"/>
        <v>7.0000000000000007E-2</v>
      </c>
      <c r="AM59" s="57">
        <f t="shared" si="62"/>
        <v>9.9000000000000005E-2</v>
      </c>
      <c r="AN59" s="57">
        <f t="shared" si="62"/>
        <v>9.9000000000000005E-2</v>
      </c>
      <c r="AO59" s="57">
        <f t="shared" si="62"/>
        <v>9.9000000000000005E-2</v>
      </c>
      <c r="AP59" s="57">
        <f t="shared" si="62"/>
        <v>9.9000000000000005E-2</v>
      </c>
      <c r="AQ59" s="57">
        <f t="shared" si="62"/>
        <v>9.9000000000000005E-2</v>
      </c>
      <c r="AR59" s="57">
        <f t="shared" si="62"/>
        <v>9.9000000000000005E-2</v>
      </c>
      <c r="AS59" s="57">
        <f t="shared" si="62"/>
        <v>9.9000000000000005E-2</v>
      </c>
    </row>
    <row r="60" spans="2:45" hidden="1" x14ac:dyDescent="0.2">
      <c r="C60" s="77"/>
      <c r="D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H60" s="41" t="s">
        <v>43</v>
      </c>
      <c r="AI60" s="60"/>
      <c r="AJ60" s="61">
        <f t="shared" ref="AJ60:AS60" si="63">(1-AJ59+AJ59*$AH$78)*(1+AJ57)-1</f>
        <v>5.5328755999999757E-2</v>
      </c>
      <c r="AK60" s="61">
        <f t="shared" si="63"/>
        <v>7.6306109999999761E-2</v>
      </c>
      <c r="AL60" s="61">
        <f t="shared" si="63"/>
        <v>6.2431339999999835E-2</v>
      </c>
      <c r="AM60" s="61">
        <f t="shared" si="63"/>
        <v>6.230183800000022E-2</v>
      </c>
      <c r="AN60" s="61">
        <f t="shared" si="63"/>
        <v>6.230183800000022E-2</v>
      </c>
      <c r="AO60" s="61">
        <f t="shared" si="63"/>
        <v>6.230183800000022E-2</v>
      </c>
      <c r="AP60" s="61">
        <f t="shared" si="63"/>
        <v>6.230183800000022E-2</v>
      </c>
      <c r="AQ60" s="61">
        <f t="shared" si="63"/>
        <v>6.230183800000022E-2</v>
      </c>
      <c r="AR60" s="61">
        <f t="shared" si="63"/>
        <v>6.230183800000022E-2</v>
      </c>
      <c r="AS60" s="61">
        <f t="shared" si="63"/>
        <v>6.230183800000022E-2</v>
      </c>
    </row>
    <row r="61" spans="2:45" hidden="1" x14ac:dyDescent="0.2">
      <c r="T61" s="77"/>
      <c r="U61" s="77"/>
      <c r="V61" s="77"/>
      <c r="W61" s="77"/>
      <c r="X61" s="77"/>
      <c r="Y61" s="77"/>
      <c r="Z61" s="77"/>
      <c r="AA61" s="77"/>
    </row>
    <row r="62" spans="2:45" hidden="1" x14ac:dyDescent="0.2">
      <c r="T62" s="77"/>
      <c r="U62" s="77"/>
      <c r="V62" s="77"/>
      <c r="W62" s="77"/>
      <c r="X62" s="77"/>
      <c r="Y62" s="77"/>
      <c r="Z62" s="77"/>
      <c r="AA62" s="77"/>
    </row>
    <row r="63" spans="2:45" hidden="1" x14ac:dyDescent="0.2">
      <c r="N63" s="183"/>
      <c r="O63" s="183"/>
      <c r="P63" s="183"/>
      <c r="Q63" s="183"/>
      <c r="T63" s="77"/>
      <c r="U63" s="77"/>
      <c r="V63" s="77"/>
      <c r="W63" s="77"/>
      <c r="X63" s="77"/>
      <c r="Y63" s="77"/>
      <c r="Z63" s="77"/>
      <c r="AA63" s="77"/>
    </row>
    <row r="64" spans="2:45" hidden="1" x14ac:dyDescent="0.2">
      <c r="N64" s="183"/>
      <c r="O64" s="183"/>
    </row>
    <row r="65" spans="1:34" hidden="1" x14ac:dyDescent="0.2">
      <c r="B65" s="183"/>
      <c r="E65" s="77"/>
      <c r="F65" s="77"/>
      <c r="G65" s="77"/>
    </row>
    <row r="66" spans="1:34" hidden="1" x14ac:dyDescent="0.2">
      <c r="E66" s="183"/>
      <c r="F66" s="183"/>
      <c r="G66" s="183"/>
      <c r="H66" s="183"/>
      <c r="I66" s="183"/>
      <c r="J66" s="183"/>
      <c r="K66" s="183"/>
      <c r="L66" s="183"/>
      <c r="M66" s="183"/>
      <c r="P66" s="77"/>
      <c r="Q66" s="77"/>
      <c r="R66" s="77"/>
    </row>
    <row r="67" spans="1:34" hidden="1" x14ac:dyDescent="0.2">
      <c r="E67" s="183"/>
      <c r="F67" s="183"/>
      <c r="G67" s="183"/>
      <c r="H67" s="183"/>
      <c r="I67" s="183"/>
      <c r="J67" s="183"/>
      <c r="K67" s="183"/>
      <c r="L67" s="183"/>
      <c r="M67" s="183"/>
      <c r="O67" s="195"/>
      <c r="P67" s="196"/>
      <c r="Q67" s="195"/>
      <c r="R67" s="196"/>
      <c r="S67" s="195"/>
      <c r="T67" s="196"/>
      <c r="U67" s="196"/>
      <c r="V67" s="196"/>
      <c r="W67" s="196"/>
      <c r="X67" s="196"/>
      <c r="Y67" s="196"/>
    </row>
    <row r="68" spans="1:34" x14ac:dyDescent="0.2">
      <c r="E68" s="183"/>
      <c r="F68" s="183"/>
      <c r="G68" s="183"/>
      <c r="H68" s="183"/>
      <c r="I68" s="183"/>
      <c r="J68" s="183"/>
      <c r="K68" s="183"/>
      <c r="L68" s="183"/>
      <c r="M68" s="183"/>
    </row>
    <row r="69" spans="1:34" x14ac:dyDescent="0.2">
      <c r="E69" s="183"/>
      <c r="F69" s="183"/>
      <c r="G69" s="183"/>
      <c r="H69" s="183"/>
      <c r="I69" s="183"/>
      <c r="J69" s="183"/>
      <c r="K69" s="183"/>
      <c r="L69" s="183"/>
      <c r="M69" s="183"/>
    </row>
    <row r="70" spans="1:34" x14ac:dyDescent="0.2">
      <c r="F70" s="183"/>
      <c r="G70" s="183"/>
      <c r="H70" s="183"/>
      <c r="I70" s="183"/>
      <c r="J70" s="183"/>
      <c r="K70" s="183"/>
      <c r="L70" s="183"/>
      <c r="M70" s="183"/>
      <c r="AG70" s="515" t="s">
        <v>97</v>
      </c>
      <c r="AH70" s="516"/>
    </row>
    <row r="71" spans="1:34" x14ac:dyDescent="0.2">
      <c r="F71" s="183"/>
      <c r="G71" s="183"/>
      <c r="H71" s="183"/>
      <c r="I71" s="183"/>
      <c r="J71" s="183"/>
      <c r="K71" s="183"/>
      <c r="L71" s="183"/>
      <c r="M71" s="183"/>
      <c r="AG71" s="184"/>
      <c r="AH71" s="185"/>
    </row>
    <row r="72" spans="1:34" x14ac:dyDescent="0.2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AG72" s="186" t="s">
        <v>98</v>
      </c>
      <c r="AH72" s="187">
        <f>'Leverage finale'!C62</f>
        <v>0.16484584428927862</v>
      </c>
    </row>
    <row r="73" spans="1:34" ht="19" x14ac:dyDescent="0.25">
      <c r="B73" s="482">
        <v>2024</v>
      </c>
      <c r="C73" s="483">
        <v>2025</v>
      </c>
      <c r="D73" s="483">
        <v>2026</v>
      </c>
      <c r="E73" s="483">
        <v>2027</v>
      </c>
      <c r="F73" s="483">
        <v>2028</v>
      </c>
      <c r="G73" s="483">
        <v>2029</v>
      </c>
      <c r="H73" s="483">
        <v>2030</v>
      </c>
      <c r="I73" s="483">
        <v>2031</v>
      </c>
      <c r="J73" s="483">
        <v>2032</v>
      </c>
      <c r="K73" s="483">
        <v>2033</v>
      </c>
      <c r="L73" s="483">
        <v>2034</v>
      </c>
      <c r="M73" s="484">
        <v>2035</v>
      </c>
      <c r="AG73" s="186" t="s">
        <v>100</v>
      </c>
      <c r="AH73" s="188">
        <f>'Leverage finale'!C63</f>
        <v>9.2574006439995429E-2</v>
      </c>
    </row>
    <row r="74" spans="1:34" x14ac:dyDescent="0.2">
      <c r="A74" s="481" t="s">
        <v>221</v>
      </c>
      <c r="B74" s="386">
        <f>'Leverage finale'!J26</f>
        <v>9797</v>
      </c>
      <c r="C74" s="251">
        <f>'Leverage finale'!K26</f>
        <v>13015</v>
      </c>
      <c r="D74" s="251">
        <f>'Leverage finale'!L26</f>
        <v>10986.099692535756</v>
      </c>
      <c r="E74" s="251">
        <f>'Leverage finale'!M26</f>
        <v>12192.728217605787</v>
      </c>
      <c r="F74" s="251">
        <f>'Leverage finale'!N26</f>
        <v>13376.522147898948</v>
      </c>
      <c r="G74" s="251">
        <f>'Leverage finale'!O26</f>
        <v>14693.228373224456</v>
      </c>
      <c r="H74" s="478">
        <f>'Leverage finale'!P26</f>
        <v>16041.137414845167</v>
      </c>
      <c r="I74" s="251">
        <f>'Leverage finale'!Q26</f>
        <v>17317.134280451657</v>
      </c>
      <c r="J74" s="251">
        <f>'Leverage finale'!R26</f>
        <v>18344.685667190668</v>
      </c>
      <c r="K74" s="251">
        <f>'Leverage finale'!S26</f>
        <v>19432.384932171179</v>
      </c>
      <c r="L74" s="251">
        <f>'Leverage finale'!T26</f>
        <v>20387.255908096078</v>
      </c>
      <c r="M74" s="479">
        <f>'Leverage finale'!U24</f>
        <v>21181.466830695361</v>
      </c>
      <c r="AG74" s="186" t="s">
        <v>103</v>
      </c>
      <c r="AH74" s="189">
        <f>+'Unlevered Cost of Capital'!D24</f>
        <v>4.07E-2</v>
      </c>
    </row>
    <row r="75" spans="1:34" x14ac:dyDescent="0.2">
      <c r="A75" s="383" t="s">
        <v>222</v>
      </c>
      <c r="B75" s="124"/>
      <c r="C75" s="384">
        <f>(C74-B74)/B74</f>
        <v>0.32846789833622536</v>
      </c>
      <c r="D75" s="384">
        <f t="shared" ref="D75:L75" si="64">(D74-C74)/C74</f>
        <v>-0.15588938205641523</v>
      </c>
      <c r="E75" s="384">
        <f t="shared" si="64"/>
        <v>0.10983229342892695</v>
      </c>
      <c r="F75" s="384">
        <f t="shared" si="64"/>
        <v>9.7090159738311255E-2</v>
      </c>
      <c r="G75" s="384">
        <f t="shared" si="64"/>
        <v>9.8434122918289582E-2</v>
      </c>
      <c r="H75" s="384">
        <f t="shared" si="64"/>
        <v>9.173675160981043E-2</v>
      </c>
      <c r="I75" s="384">
        <f>(I74-H74)/H74</f>
        <v>7.9545286135734194E-2</v>
      </c>
      <c r="J75" s="384">
        <f t="shared" si="64"/>
        <v>5.9337265051929301E-2</v>
      </c>
      <c r="K75" s="384">
        <f t="shared" si="64"/>
        <v>5.9292335922978098E-2</v>
      </c>
      <c r="L75" s="384">
        <f t="shared" si="64"/>
        <v>4.9138125827472061E-2</v>
      </c>
      <c r="M75" s="480">
        <f>(M74-L74)/L74</f>
        <v>3.895624434104885E-2</v>
      </c>
      <c r="AG75" s="186" t="s">
        <v>104</v>
      </c>
      <c r="AH75" s="189">
        <f>'Leverage finale'!C65</f>
        <v>4.2479687500000009E-2</v>
      </c>
    </row>
    <row r="76" spans="1:34" x14ac:dyDescent="0.2">
      <c r="O76" s="519" t="s">
        <v>223</v>
      </c>
      <c r="P76" s="520"/>
      <c r="Q76" s="520"/>
      <c r="R76" s="520"/>
      <c r="S76" s="520"/>
      <c r="T76" s="520"/>
      <c r="U76" s="520"/>
      <c r="V76" s="520"/>
      <c r="W76" s="520"/>
      <c r="X76" s="520"/>
      <c r="Y76" s="521"/>
      <c r="Z76" s="403" t="s">
        <v>224</v>
      </c>
      <c r="AG76" s="402"/>
      <c r="AH76" s="401"/>
    </row>
    <row r="77" spans="1:34" x14ac:dyDescent="0.2">
      <c r="O77" s="398">
        <f ca="1">AVERAGE(O79:O1078)</f>
        <v>13002.861224698228</v>
      </c>
      <c r="P77" s="399">
        <f ca="1">AVERAGE(P79:P1078)</f>
        <v>10993.759545064871</v>
      </c>
      <c r="Q77" s="399">
        <f ca="1">AVERAGE(Q79:Q1078)</f>
        <v>12187.666720196601</v>
      </c>
      <c r="R77" s="399">
        <f ca="1">AVERAGE(R79:R1078)</f>
        <v>13370.822069460064</v>
      </c>
      <c r="S77" s="399">
        <f t="shared" ref="S77:Y77" ca="1" si="65">AVERAGE(S79:S1078)</f>
        <v>14683.805663267822</v>
      </c>
      <c r="T77" s="400">
        <f t="shared" ca="1" si="65"/>
        <v>16051.469323870695</v>
      </c>
      <c r="U77" s="400">
        <f ca="1">AVERAGE(U79:U1078)</f>
        <v>17322.107385340129</v>
      </c>
      <c r="V77" s="400">
        <f t="shared" ca="1" si="65"/>
        <v>18354.746316167228</v>
      </c>
      <c r="W77" s="400">
        <f t="shared" ca="1" si="65"/>
        <v>19424.289073315707</v>
      </c>
      <c r="X77" s="400">
        <f t="shared" ca="1" si="65"/>
        <v>20388.657001770254</v>
      </c>
      <c r="Y77" s="400">
        <f t="shared" ca="1" si="65"/>
        <v>21191.676580736916</v>
      </c>
      <c r="Z77" s="404">
        <f ca="1">AVERAGE(Z79:Z1078)</f>
        <v>376075.11103540793</v>
      </c>
      <c r="AG77" s="186" t="s">
        <v>106</v>
      </c>
      <c r="AH77" s="189">
        <f>'Leverage finale'!C67</f>
        <v>0.47399999999999998</v>
      </c>
    </row>
    <row r="78" spans="1:34" x14ac:dyDescent="0.2">
      <c r="C78" s="395" t="s">
        <v>225</v>
      </c>
      <c r="D78" s="396" t="s">
        <v>226</v>
      </c>
      <c r="E78" s="396" t="s">
        <v>227</v>
      </c>
      <c r="F78" s="396" t="s">
        <v>228</v>
      </c>
      <c r="G78" s="396" t="s">
        <v>229</v>
      </c>
      <c r="H78" s="396" t="s">
        <v>230</v>
      </c>
      <c r="I78" s="396" t="s">
        <v>231</v>
      </c>
      <c r="J78" s="396" t="s">
        <v>232</v>
      </c>
      <c r="K78" s="396" t="s">
        <v>233</v>
      </c>
      <c r="L78" s="396" t="s">
        <v>234</v>
      </c>
      <c r="M78" s="397" t="s">
        <v>229</v>
      </c>
      <c r="O78" s="192" t="s">
        <v>235</v>
      </c>
      <c r="P78" s="192" t="s">
        <v>236</v>
      </c>
      <c r="Q78" s="192" t="s">
        <v>237</v>
      </c>
      <c r="R78" s="192" t="s">
        <v>238</v>
      </c>
      <c r="S78" s="192" t="s">
        <v>239</v>
      </c>
      <c r="T78" s="192" t="s">
        <v>240</v>
      </c>
      <c r="U78" s="192" t="s">
        <v>241</v>
      </c>
      <c r="V78" s="192" t="s">
        <v>242</v>
      </c>
      <c r="W78" s="192" t="s">
        <v>243</v>
      </c>
      <c r="X78" s="192" t="s">
        <v>244</v>
      </c>
      <c r="Y78" s="408" t="s">
        <v>245</v>
      </c>
      <c r="Z78" s="405" t="s">
        <v>246</v>
      </c>
      <c r="AA78" s="406" t="s">
        <v>247</v>
      </c>
      <c r="AB78" s="406" t="s">
        <v>248</v>
      </c>
      <c r="AC78" s="407" t="s">
        <v>249</v>
      </c>
      <c r="AD78" s="410" t="s">
        <v>250</v>
      </c>
      <c r="AG78" s="186" t="s">
        <v>108</v>
      </c>
      <c r="AH78" s="189">
        <f>'Leverage finale'!C68</f>
        <v>0.41</v>
      </c>
    </row>
    <row r="79" spans="1:34" x14ac:dyDescent="0.2">
      <c r="B79">
        <v>1</v>
      </c>
      <c r="C79" s="193">
        <f ca="1">C$75+_xlfn.NORM.INV(RAND(),0, $AH$80)</f>
        <v>0.32878850878435778</v>
      </c>
      <c r="D79" s="193">
        <f t="shared" ref="C79:H88" ca="1" si="66">D$75+_xlfn.NORM.INV(RAND(),0, $AH$80)</f>
        <v>-0.16977829640673428</v>
      </c>
      <c r="E79" s="193">
        <f t="shared" ca="1" si="66"/>
        <v>0.1063380118871039</v>
      </c>
      <c r="F79" s="193">
        <f t="shared" ca="1" si="66"/>
        <v>6.5040257392958337E-2</v>
      </c>
      <c r="G79" s="193">
        <f t="shared" ca="1" si="66"/>
        <v>0.10231500678943278</v>
      </c>
      <c r="H79" s="193">
        <f ca="1">H$75+_xlfn.NORM.INV(RAND(),0, $AH$80)</f>
        <v>0.11026049531602294</v>
      </c>
      <c r="I79" s="193">
        <f ca="1">I$75+_xlfn.NORM.INV(RAND(),0, $AH$80)</f>
        <v>8.355087254036879E-2</v>
      </c>
      <c r="J79" s="193">
        <f ca="1">J$75+_xlfn.NORM.INV(RAND(),0, $AH$80)</f>
        <v>6.9218224509056347E-2</v>
      </c>
      <c r="K79" s="193">
        <f t="shared" ref="I79:M94" ca="1" si="67">K$75+_xlfn.NORM.INV(RAND(),0, $AH$80)</f>
        <v>2.9608148070242209E-2</v>
      </c>
      <c r="L79" s="193">
        <f t="shared" ca="1" si="67"/>
        <v>4.0963282408821244E-2</v>
      </c>
      <c r="M79" s="193">
        <f t="shared" ca="1" si="67"/>
        <v>8.2046357808159866E-3</v>
      </c>
      <c r="O79" s="473">
        <f ca="1">$B$74*(1+$C79)</f>
        <v>13018.141020560353</v>
      </c>
      <c r="P79" s="473">
        <f ca="1">$C$74*(1+$D79)</f>
        <v>10805.335472266353</v>
      </c>
      <c r="Q79" s="194">
        <f ca="1">$D$74*(1+$E79)</f>
        <v>12154.339692233531</v>
      </c>
      <c r="R79" s="194">
        <f ca="1">$E$74*(1+$F79)</f>
        <v>12985.746399201253</v>
      </c>
      <c r="S79" s="194">
        <f ca="1">$F$74*(1+$G79)</f>
        <v>14745.141102280226</v>
      </c>
      <c r="T79" s="194">
        <f ca="1">$G$74*(1+$H79)</f>
        <v>16313.311011447626</v>
      </c>
      <c r="U79" s="194">
        <f ca="1">$H$74*(1+$I79)</f>
        <v>17381.388442395437</v>
      </c>
      <c r="V79" s="194">
        <f ca="1">$I$74*(1+$J79)</f>
        <v>18515.795568929439</v>
      </c>
      <c r="W79" s="194">
        <f ca="1">$J$74*(1+$K79)</f>
        <v>18887.8378367269</v>
      </c>
      <c r="X79" s="194">
        <f ca="1">$K$74*(1+$L79)</f>
        <v>20228.39920402463</v>
      </c>
      <c r="Y79" s="194">
        <f ca="1">$L$74*(1+$M79)</f>
        <v>20554.525917392297</v>
      </c>
      <c r="Z79" s="194">
        <f ca="1">($Y79*(1+$AH$79))/($AH$73-$AH$79)</f>
        <v>364768.00630725146</v>
      </c>
      <c r="AA79" s="194">
        <f ca="1">SUM(Y79:Z79)</f>
        <v>385322.53222464374</v>
      </c>
      <c r="AB79" s="77">
        <f ca="1">NPV($AH$73,O79:X79,AA79)</f>
        <v>239291.80720427056</v>
      </c>
      <c r="AC79">
        <f ca="1">((AB79+$AH$82-$AH$83)-$AH$85)/($AH$87-($AH$87*$AH$85/(AB79+$AH$82-$AH$83)))</f>
        <v>216.98879240715604</v>
      </c>
      <c r="AD79" s="476">
        <v>223.23452885421335</v>
      </c>
      <c r="AG79" s="190" t="s">
        <v>110</v>
      </c>
      <c r="AH79" s="188">
        <f>'Leverage finale'!C69</f>
        <v>3.429207674752846E-2</v>
      </c>
    </row>
    <row r="80" spans="1:34" x14ac:dyDescent="0.2">
      <c r="B80">
        <v>2</v>
      </c>
      <c r="C80" s="193">
        <f t="shared" ca="1" si="66"/>
        <v>0.35294392985491524</v>
      </c>
      <c r="D80" s="193">
        <f t="shared" ca="1" si="66"/>
        <v>-0.15549119179603466</v>
      </c>
      <c r="E80" s="193">
        <f t="shared" ca="1" si="66"/>
        <v>0.11090673578063523</v>
      </c>
      <c r="F80" s="193">
        <f t="shared" ca="1" si="66"/>
        <v>4.7719373123355321E-2</v>
      </c>
      <c r="G80" s="193">
        <f t="shared" ca="1" si="66"/>
        <v>9.7770171896212801E-2</v>
      </c>
      <c r="H80" s="193">
        <f t="shared" ca="1" si="66"/>
        <v>9.7207869854123705E-2</v>
      </c>
      <c r="I80" s="193">
        <f ca="1">I$75+_xlfn.NORM.INV(RAND(),0, $AH$80)</f>
        <v>8.3540263221581895E-2</v>
      </c>
      <c r="J80" s="193">
        <f t="shared" ref="J80:M143" ca="1" si="68">J$75+_xlfn.NORM.INV(RAND(),0, $AH$80)</f>
        <v>5.8456311452816732E-2</v>
      </c>
      <c r="K80" s="193">
        <f t="shared" ca="1" si="67"/>
        <v>6.4640649765417293E-2</v>
      </c>
      <c r="L80" s="193">
        <f t="shared" ca="1" si="67"/>
        <v>3.7515859933762379E-2</v>
      </c>
      <c r="M80" s="193">
        <f t="shared" ca="1" si="67"/>
        <v>7.2407714642207438E-2</v>
      </c>
      <c r="O80" s="473">
        <f ca="1">$B$74*(1+$C80)</f>
        <v>13254.791680788605</v>
      </c>
      <c r="P80" s="473">
        <f t="shared" ref="P80:P142" ca="1" si="69">$C$74*(1+$D80)</f>
        <v>10991.28213877461</v>
      </c>
      <c r="Q80" s="194">
        <f t="shared" ref="Q80:Q142" ca="1" si="70">$D$74*(1+$E80)</f>
        <v>12204.532148395538</v>
      </c>
      <c r="R80" s="194">
        <f t="shared" ref="R80:R142" ca="1" si="71">$E$74*(1+$F80)</f>
        <v>12774.557564813382</v>
      </c>
      <c r="S80" s="194">
        <f ca="1">$F$74*(1+$G80)</f>
        <v>14684.347017672524</v>
      </c>
      <c r="T80" s="194">
        <f ca="1">$G$74*(1+$H80)</f>
        <v>16121.525804665776</v>
      </c>
      <c r="U80" s="194">
        <f t="shared" ref="U80:U143" ca="1" si="72">$H$74*(1+$I80)</f>
        <v>17381.218256854896</v>
      </c>
      <c r="V80" s="194">
        <f t="shared" ref="V80:V143" ca="1" si="73">$I$74*(1+$J80)</f>
        <v>18329.430075419987</v>
      </c>
      <c r="W80" s="194">
        <f t="shared" ref="W80:W143" ca="1" si="74">$J$74*(1+$K80)</f>
        <v>19530.498068460209</v>
      </c>
      <c r="X80" s="194">
        <f t="shared" ref="X80:X143" ca="1" si="75">$K$74*(1+$L80)</f>
        <v>20161.407563465466</v>
      </c>
      <c r="Y80" s="194">
        <f ca="1">$L$74*(1+$M80)</f>
        <v>21863.45051622716</v>
      </c>
      <c r="Z80" s="194">
        <f t="shared" ref="Z80:Z143" ca="1" si="76">($Y80*(1+$AH$79))/($AH$73-$AH$79)</f>
        <v>387996.65279816923</v>
      </c>
      <c r="AA80" s="194">
        <f ca="1">SUM(Y80:Z80)</f>
        <v>409860.1033143964</v>
      </c>
      <c r="AB80" s="77">
        <f ca="1">NPV($AH$73,O80:X80,AA80)</f>
        <v>248838.39803697212</v>
      </c>
      <c r="AC80">
        <f ca="1">((AB80+$AH$82-$AH$83)-$AH$85)/($AH$87-($AH$87*$AH$85/(AB80+$AH$82-$AH$83)))</f>
        <v>227.01672395411146</v>
      </c>
      <c r="AD80" s="476">
        <v>222.97119852092894</v>
      </c>
      <c r="AG80" s="191" t="s">
        <v>251</v>
      </c>
      <c r="AH80" s="13">
        <v>0.02</v>
      </c>
    </row>
    <row r="81" spans="2:37" x14ac:dyDescent="0.2">
      <c r="B81">
        <v>3</v>
      </c>
      <c r="C81" s="193">
        <f t="shared" ca="1" si="66"/>
        <v>0.29277103576173535</v>
      </c>
      <c r="D81" s="193">
        <f t="shared" ca="1" si="66"/>
        <v>-0.16270765243013735</v>
      </c>
      <c r="E81" s="193">
        <f t="shared" ca="1" si="66"/>
        <v>0.13976894444102639</v>
      </c>
      <c r="F81" s="193">
        <f t="shared" ca="1" si="66"/>
        <v>9.5089258812043054E-2</v>
      </c>
      <c r="G81" s="193">
        <f t="shared" ca="1" si="66"/>
        <v>9.0660806832624521E-2</v>
      </c>
      <c r="H81" s="193">
        <f t="shared" ca="1" si="66"/>
        <v>9.8361522419473352E-2</v>
      </c>
      <c r="I81" s="193">
        <f t="shared" ca="1" si="67"/>
        <v>6.6549177677302923E-2</v>
      </c>
      <c r="J81" s="193">
        <f t="shared" ca="1" si="68"/>
        <v>5.4913139059587501E-2</v>
      </c>
      <c r="K81" s="193">
        <f t="shared" ca="1" si="67"/>
        <v>6.7517296215891864E-2</v>
      </c>
      <c r="L81" s="193">
        <f t="shared" ca="1" si="67"/>
        <v>-9.9617373735179579E-3</v>
      </c>
      <c r="M81" s="193">
        <f t="shared" ca="1" si="67"/>
        <v>4.5637349836184601E-2</v>
      </c>
      <c r="O81" s="473">
        <f t="shared" ref="O81:O144" ca="1" si="77">$B$74*(1+$C81)</f>
        <v>12665.277837357722</v>
      </c>
      <c r="P81" s="473">
        <f t="shared" ca="1" si="69"/>
        <v>10897.359903621762</v>
      </c>
      <c r="Q81" s="194">
        <f t="shared" ca="1" si="70"/>
        <v>12521.615250085362</v>
      </c>
      <c r="R81" s="194">
        <f t="shared" ca="1" si="71"/>
        <v>13352.125706714605</v>
      </c>
      <c r="S81" s="194">
        <f t="shared" ref="S81:S142" ca="1" si="78">$F$74*(1+$G81)</f>
        <v>14589.248438441937</v>
      </c>
      <c r="T81" s="194">
        <f t="shared" ref="T81:T142" ca="1" si="79">$G$74*(1+$H81)</f>
        <v>16138.476685271815</v>
      </c>
      <c r="U81" s="194">
        <f t="shared" ca="1" si="72"/>
        <v>17108.661918811729</v>
      </c>
      <c r="V81" s="194">
        <f t="shared" ca="1" si="73"/>
        <v>18268.072483307646</v>
      </c>
      <c r="W81" s="194">
        <f ca="1">$J$74*(1+$K81)</f>
        <v>19583.269243369807</v>
      </c>
      <c r="X81" s="194">
        <f t="shared" ca="1" si="75"/>
        <v>19238.804616935784</v>
      </c>
      <c r="Y81" s="194">
        <f t="shared" ref="Y81:Y143" ca="1" si="80">$L$74*(1+$M81)</f>
        <v>21317.676238173681</v>
      </c>
      <c r="Z81" s="194">
        <f t="shared" ca="1" si="76"/>
        <v>378311.14625331166</v>
      </c>
      <c r="AA81" s="194">
        <f t="shared" ref="AA81:AA143" ca="1" si="81">SUM(Y81:Z81)</f>
        <v>399628.82249148533</v>
      </c>
      <c r="AB81" s="77">
        <f ca="1">NPV($AH$73,O81:X81,AA81)</f>
        <v>244420.35021766409</v>
      </c>
      <c r="AC81">
        <f t="shared" ref="AC81:AC143" ca="1" si="82">((AB81+$AH$82-$AH$83)-$AH$85)/($AH$87-($AH$87*$AH$85/(AB81+$AH$82-$AH$83)))</f>
        <v>222.3759174212249</v>
      </c>
      <c r="AD81" s="476">
        <v>218.23208091795789</v>
      </c>
    </row>
    <row r="82" spans="2:37" x14ac:dyDescent="0.2">
      <c r="B82">
        <v>4</v>
      </c>
      <c r="C82" s="193">
        <f t="shared" ca="1" si="66"/>
        <v>0.34301210495594764</v>
      </c>
      <c r="D82" s="193">
        <f t="shared" ca="1" si="66"/>
        <v>-0.1221436140536914</v>
      </c>
      <c r="E82" s="193">
        <f t="shared" ca="1" si="66"/>
        <v>0.11060041146337658</v>
      </c>
      <c r="F82" s="193">
        <f t="shared" ca="1" si="66"/>
        <v>8.9654390612703291E-2</v>
      </c>
      <c r="G82" s="193">
        <f t="shared" ca="1" si="66"/>
        <v>9.256304587777571E-2</v>
      </c>
      <c r="H82" s="193">
        <f t="shared" ca="1" si="66"/>
        <v>9.6740890904993312E-2</v>
      </c>
      <c r="I82" s="193">
        <f t="shared" ca="1" si="67"/>
        <v>9.940660403185303E-2</v>
      </c>
      <c r="J82" s="193">
        <f t="shared" ca="1" si="68"/>
        <v>2.0735777512327337E-2</v>
      </c>
      <c r="K82" s="193">
        <f t="shared" ca="1" si="67"/>
        <v>7.7429409583804315E-2</v>
      </c>
      <c r="L82" s="193">
        <f t="shared" ca="1" si="67"/>
        <v>4.0979536881220247E-2</v>
      </c>
      <c r="M82" s="193">
        <f t="shared" ca="1" si="67"/>
        <v>2.8652029923700195E-2</v>
      </c>
      <c r="O82" s="473">
        <f t="shared" ca="1" si="77"/>
        <v>13157.489592253418</v>
      </c>
      <c r="P82" s="473">
        <f t="shared" ca="1" si="69"/>
        <v>11425.300863091206</v>
      </c>
      <c r="Q82" s="194">
        <f t="shared" ca="1" si="70"/>
        <v>12201.166838907884</v>
      </c>
      <c r="R82" s="194">
        <f t="shared" ca="1" si="71"/>
        <v>13285.859835861545</v>
      </c>
      <c r="S82" s="194">
        <f t="shared" ca="1" si="78"/>
        <v>14614.693781160002</v>
      </c>
      <c r="T82" s="194">
        <f t="shared" ca="1" si="79"/>
        <v>16114.664376320716</v>
      </c>
      <c r="U82" s="194">
        <f t="shared" ca="1" si="72"/>
        <v>17635.732410063225</v>
      </c>
      <c r="V82" s="194">
        <f t="shared" ca="1" si="73"/>
        <v>17676.2185240422</v>
      </c>
      <c r="W82" s="194">
        <f t="shared" ca="1" si="74"/>
        <v>19765.103847401719</v>
      </c>
      <c r="X82" s="194">
        <f t="shared" ca="1" si="75"/>
        <v>20228.715067189158</v>
      </c>
      <c r="Y82" s="194">
        <f t="shared" ca="1" si="80"/>
        <v>20971.39217443698</v>
      </c>
      <c r="Z82" s="194">
        <f t="shared" ca="1" si="76"/>
        <v>372165.86476869573</v>
      </c>
      <c r="AA82" s="194">
        <f t="shared" ca="1" si="81"/>
        <v>393137.25694313273</v>
      </c>
      <c r="AB82" s="77">
        <f t="shared" ref="AB82:AB143" ca="1" si="83">NPV($AH$73,O82:X82,AA82)</f>
        <v>243054.49028666856</v>
      </c>
      <c r="AC82">
        <f t="shared" ca="1" si="82"/>
        <v>220.94119060295225</v>
      </c>
      <c r="AD82" s="476">
        <v>222.97348290443165</v>
      </c>
      <c r="AG82" s="280" t="s">
        <v>90</v>
      </c>
      <c r="AH82" s="474">
        <f>'Leverage finale'!C50</f>
        <v>11136.894676966924</v>
      </c>
    </row>
    <row r="83" spans="2:37" x14ac:dyDescent="0.2">
      <c r="B83">
        <v>5</v>
      </c>
      <c r="C83" s="193">
        <f t="shared" ca="1" si="66"/>
        <v>0.3183865469922042</v>
      </c>
      <c r="D83" s="193">
        <f t="shared" ca="1" si="66"/>
        <v>-0.15821758224354771</v>
      </c>
      <c r="E83" s="193">
        <f t="shared" ca="1" si="66"/>
        <v>9.9743916149467773E-2</v>
      </c>
      <c r="F83" s="193">
        <f t="shared" ca="1" si="66"/>
        <v>0.10973074255676113</v>
      </c>
      <c r="G83" s="193">
        <f t="shared" ca="1" si="66"/>
        <v>0.10415594824512261</v>
      </c>
      <c r="H83" s="193">
        <f t="shared" ca="1" si="66"/>
        <v>5.5750259380486826E-2</v>
      </c>
      <c r="I83" s="193">
        <f t="shared" ca="1" si="67"/>
        <v>7.4254601596969019E-2</v>
      </c>
      <c r="J83" s="193">
        <f t="shared" ca="1" si="68"/>
        <v>5.507472846974467E-2</v>
      </c>
      <c r="K83" s="193">
        <f t="shared" ca="1" si="67"/>
        <v>6.2910904852485114E-2</v>
      </c>
      <c r="L83" s="193">
        <f t="shared" ca="1" si="67"/>
        <v>5.2187839995458486E-2</v>
      </c>
      <c r="M83" s="193">
        <f t="shared" ca="1" si="67"/>
        <v>4.2479124613654995E-2</v>
      </c>
      <c r="O83" s="473">
        <f t="shared" ca="1" si="77"/>
        <v>12916.233000882625</v>
      </c>
      <c r="P83" s="473">
        <f t="shared" ca="1" si="69"/>
        <v>10955.798167100227</v>
      </c>
      <c r="Q83" s="194">
        <f t="shared" ca="1" si="70"/>
        <v>12081.896299077736</v>
      </c>
      <c r="R83" s="194">
        <f t="shared" ca="1" si="71"/>
        <v>13530.645338716444</v>
      </c>
      <c r="S83" s="194">
        <f t="shared" ca="1" si="78"/>
        <v>14769.766496435248</v>
      </c>
      <c r="T83" s="194">
        <f t="shared" ca="1" si="79"/>
        <v>15512.379666168448</v>
      </c>
      <c r="U83" s="194">
        <f t="shared" ca="1" si="72"/>
        <v>17232.265682746725</v>
      </c>
      <c r="V83" s="194">
        <f t="shared" ca="1" si="73"/>
        <v>18270.870748821639</v>
      </c>
      <c r="W83" s="194">
        <f t="shared" ca="1" si="74"/>
        <v>19498.766441748048</v>
      </c>
      <c r="X83" s="194">
        <f t="shared" ca="1" si="75"/>
        <v>20446.519127741485</v>
      </c>
      <c r="Y83" s="194">
        <f t="shared" ca="1" si="80"/>
        <v>21253.288692346567</v>
      </c>
      <c r="Z83" s="194">
        <f ca="1">($Y83*(1+$AH$79))/($AH$73-$AH$79)</f>
        <v>377168.50171766221</v>
      </c>
      <c r="AA83" s="194">
        <f t="shared" ca="1" si="81"/>
        <v>398421.79041000875</v>
      </c>
      <c r="AB83" s="77">
        <f t="shared" ca="1" si="83"/>
        <v>244307.27259962077</v>
      </c>
      <c r="AC83">
        <f t="shared" ca="1" si="82"/>
        <v>222.25713841067517</v>
      </c>
      <c r="AD83" s="476">
        <v>216.454727029418</v>
      </c>
      <c r="AG83" s="409" t="s">
        <v>91</v>
      </c>
      <c r="AH83" s="475">
        <f>'Leverage finale'!C51</f>
        <v>43855.371509624929</v>
      </c>
    </row>
    <row r="84" spans="2:37" x14ac:dyDescent="0.2">
      <c r="B84">
        <v>6</v>
      </c>
      <c r="C84" s="193">
        <f t="shared" ca="1" si="66"/>
        <v>0.3028753891494006</v>
      </c>
      <c r="D84" s="193">
        <f t="shared" ca="1" si="66"/>
        <v>-0.12149083587988047</v>
      </c>
      <c r="E84" s="193">
        <f t="shared" ca="1" si="66"/>
        <v>7.2525745683039267E-2</v>
      </c>
      <c r="F84" s="193">
        <f t="shared" ca="1" si="66"/>
        <v>0.10626564051123136</v>
      </c>
      <c r="G84" s="193">
        <f t="shared" ca="1" si="66"/>
        <v>0.10806739118622993</v>
      </c>
      <c r="H84" s="193">
        <f t="shared" ca="1" si="66"/>
        <v>0.11476963865262171</v>
      </c>
      <c r="I84" s="193">
        <f t="shared" ca="1" si="67"/>
        <v>9.6764241977861307E-2</v>
      </c>
      <c r="J84" s="193">
        <f t="shared" ca="1" si="68"/>
        <v>7.8882150027004036E-2</v>
      </c>
      <c r="K84" s="193">
        <f t="shared" ca="1" si="67"/>
        <v>1.1160257636260225E-2</v>
      </c>
      <c r="L84" s="193">
        <f t="shared" ca="1" si="67"/>
        <v>5.0196219731331662E-2</v>
      </c>
      <c r="M84" s="193">
        <f t="shared" ca="1" si="67"/>
        <v>-1.2970731779306452E-3</v>
      </c>
      <c r="O84" s="473">
        <f t="shared" ca="1" si="77"/>
        <v>12764.270187496677</v>
      </c>
      <c r="P84" s="473">
        <f t="shared" ca="1" si="69"/>
        <v>11433.796771023355</v>
      </c>
      <c r="Q84" s="194">
        <f t="shared" ca="1" si="70"/>
        <v>11782.87476488512</v>
      </c>
      <c r="R84" s="194">
        <f t="shared" ca="1" si="71"/>
        <v>13488.396291229032</v>
      </c>
      <c r="S84" s="194">
        <f t="shared" ca="1" si="78"/>
        <v>14822.087999567213</v>
      </c>
      <c r="T84" s="194">
        <f t="shared" ca="1" si="79"/>
        <v>16379.564884259877</v>
      </c>
      <c r="U84" s="194">
        <f t="shared" ca="1" si="72"/>
        <v>17593.34591725537</v>
      </c>
      <c r="V84" s="194">
        <f t="shared" ca="1" si="73"/>
        <v>18683.147064800021</v>
      </c>
      <c r="W84" s="194">
        <f t="shared" ca="1" si="74"/>
        <v>18549.417085492725</v>
      </c>
      <c r="X84" s="194">
        <f t="shared" ca="1" si="75"/>
        <v>20407.817196130261</v>
      </c>
      <c r="Y84" s="194">
        <f t="shared" ca="1" si="80"/>
        <v>20360.81214528608</v>
      </c>
      <c r="Z84" s="194">
        <f t="shared" ca="1" si="76"/>
        <v>361330.29206711653</v>
      </c>
      <c r="AA84" s="194">
        <f ca="1">SUM(Y84:Z84)</f>
        <v>381691.1042124026</v>
      </c>
      <c r="AB84" s="77">
        <f t="shared" ca="1" si="83"/>
        <v>238488.91330729256</v>
      </c>
      <c r="AC84">
        <f t="shared" ca="1" si="82"/>
        <v>216.14541646495226</v>
      </c>
      <c r="AD84" s="476">
        <v>221.28925175329678</v>
      </c>
      <c r="AG84" s="3"/>
    </row>
    <row r="85" spans="2:37" x14ac:dyDescent="0.2">
      <c r="B85">
        <v>7</v>
      </c>
      <c r="C85" s="193">
        <f t="shared" ca="1" si="66"/>
        <v>0.31710808097459214</v>
      </c>
      <c r="D85" s="193">
        <f t="shared" ca="1" si="66"/>
        <v>-0.15204311566237755</v>
      </c>
      <c r="E85" s="193">
        <f t="shared" ca="1" si="66"/>
        <v>0.16632267619755894</v>
      </c>
      <c r="F85" s="193">
        <f t="shared" ca="1" si="66"/>
        <v>0.11551966089550447</v>
      </c>
      <c r="G85" s="193">
        <f t="shared" ca="1" si="66"/>
        <v>0.11239702102145943</v>
      </c>
      <c r="H85" s="193">
        <f t="shared" ca="1" si="66"/>
        <v>9.7749336631677161E-2</v>
      </c>
      <c r="I85" s="193">
        <f t="shared" ca="1" si="67"/>
        <v>8.7451361370940311E-2</v>
      </c>
      <c r="J85" s="193">
        <f t="shared" ca="1" si="68"/>
        <v>8.9722048770852644E-2</v>
      </c>
      <c r="K85" s="193">
        <f t="shared" ca="1" si="67"/>
        <v>5.1814413564352527E-2</v>
      </c>
      <c r="L85" s="193">
        <f t="shared" ca="1" si="67"/>
        <v>2.235071893754784E-2</v>
      </c>
      <c r="M85" s="193">
        <f t="shared" ca="1" si="67"/>
        <v>3.0750516990123496E-2</v>
      </c>
      <c r="O85" s="473">
        <f t="shared" ca="1" si="77"/>
        <v>12903.707869308078</v>
      </c>
      <c r="P85" s="473">
        <f t="shared" ca="1" si="69"/>
        <v>11036.158849654155</v>
      </c>
      <c r="Q85" s="194">
        <f t="shared" ca="1" si="70"/>
        <v>12813.337194371481</v>
      </c>
      <c r="R85" s="194">
        <f t="shared" ca="1" si="71"/>
        <v>13601.228046694656</v>
      </c>
      <c r="S85" s="194">
        <f t="shared" ca="1" si="78"/>
        <v>14880.003388950363</v>
      </c>
      <c r="T85" s="194">
        <f t="shared" ca="1" si="79"/>
        <v>16129.481699684882</v>
      </c>
      <c r="U85" s="194">
        <f t="shared" ca="1" si="72"/>
        <v>17443.956719711703</v>
      </c>
      <c r="V85" s="194">
        <f t="shared" ca="1" si="73"/>
        <v>18870.863046933744</v>
      </c>
      <c r="W85" s="194">
        <f t="shared" ca="1" si="74"/>
        <v>19295.204797058537</v>
      </c>
      <c r="X85" s="194">
        <f t="shared" ca="1" si="75"/>
        <v>19866.712706076374</v>
      </c>
      <c r="Y85" s="194">
        <f t="shared" ca="1" si="80"/>
        <v>21014.174567279981</v>
      </c>
      <c r="Z85" s="194">
        <f t="shared" ca="1" si="76"/>
        <v>372925.09649241017</v>
      </c>
      <c r="AA85" s="194">
        <f t="shared" ca="1" si="81"/>
        <v>393939.27105969016</v>
      </c>
      <c r="AB85" s="77">
        <f t="shared" ca="1" si="83"/>
        <v>243792.87564686753</v>
      </c>
      <c r="AC85">
        <f t="shared" ca="1" si="82"/>
        <v>221.71680547711082</v>
      </c>
      <c r="AD85" s="476">
        <v>224.56488619206593</v>
      </c>
      <c r="AG85" s="1" t="s">
        <v>252</v>
      </c>
      <c r="AH85" s="77">
        <f>'Leverage finale'!C55</f>
        <v>42983.405639974932</v>
      </c>
    </row>
    <row r="86" spans="2:37" x14ac:dyDescent="0.2">
      <c r="B86">
        <v>8</v>
      </c>
      <c r="C86" s="193">
        <f t="shared" ca="1" si="66"/>
        <v>0.34470685398942702</v>
      </c>
      <c r="D86" s="193">
        <f t="shared" ca="1" si="66"/>
        <v>-0.11942800916724941</v>
      </c>
      <c r="E86" s="193">
        <f t="shared" ca="1" si="66"/>
        <v>9.5406522000669014E-2</v>
      </c>
      <c r="F86" s="193">
        <f t="shared" ca="1" si="66"/>
        <v>0.11238020279197086</v>
      </c>
      <c r="G86" s="193">
        <f t="shared" ca="1" si="66"/>
        <v>0.11137098426556349</v>
      </c>
      <c r="H86" s="193">
        <f t="shared" ca="1" si="66"/>
        <v>8.9297686488739786E-2</v>
      </c>
      <c r="I86" s="193">
        <f t="shared" ca="1" si="67"/>
        <v>0.10669079620986369</v>
      </c>
      <c r="J86" s="193">
        <f t="shared" ca="1" si="68"/>
        <v>5.8365737984748867E-2</v>
      </c>
      <c r="K86" s="193">
        <f t="shared" ca="1" si="67"/>
        <v>6.5917799265415883E-2</v>
      </c>
      <c r="L86" s="193">
        <f t="shared" ca="1" si="67"/>
        <v>4.5122612002391781E-2</v>
      </c>
      <c r="M86" s="193">
        <f t="shared" ca="1" si="67"/>
        <v>3.8169566023071318E-2</v>
      </c>
      <c r="O86" s="473">
        <f t="shared" ca="1" si="77"/>
        <v>13174.093048534418</v>
      </c>
      <c r="P86" s="473">
        <f t="shared" ca="1" si="69"/>
        <v>11460.644460688249</v>
      </c>
      <c r="Q86" s="194">
        <f t="shared" ca="1" si="70"/>
        <v>12034.245254553212</v>
      </c>
      <c r="R86" s="194">
        <f t="shared" ca="1" si="71"/>
        <v>13562.949487287711</v>
      </c>
      <c r="S86" s="194">
        <f t="shared" ca="1" si="78"/>
        <v>14866.278585560563</v>
      </c>
      <c r="T86" s="194">
        <f t="shared" ca="1" si="79"/>
        <v>16005.299674004111</v>
      </c>
      <c r="U86" s="194">
        <f t="shared" ca="1" si="72"/>
        <v>17752.579137746834</v>
      </c>
      <c r="V86" s="194">
        <f t="shared" ca="1" si="73"/>
        <v>18327.86160251121</v>
      </c>
      <c r="W86" s="194">
        <f t="shared" ca="1" si="74"/>
        <v>19553.926974587695</v>
      </c>
      <c r="X86" s="194">
        <f t="shared" ca="1" si="75"/>
        <v>20309.224897746662</v>
      </c>
      <c r="Y86" s="194">
        <f t="shared" ca="1" si="80"/>
        <v>21165.428618509406</v>
      </c>
      <c r="Z86" s="194">
        <f t="shared" ca="1" si="76"/>
        <v>375609.30526154395</v>
      </c>
      <c r="AA86" s="194">
        <f t="shared" ca="1" si="81"/>
        <v>396774.73388005333</v>
      </c>
      <c r="AB86" s="77">
        <f t="shared" ca="1" si="83"/>
        <v>244958.42648425169</v>
      </c>
      <c r="AC86">
        <f t="shared" ca="1" si="82"/>
        <v>222.94112358360678</v>
      </c>
      <c r="AD86" s="476">
        <v>219.98182634223502</v>
      </c>
      <c r="AG86" s="1"/>
      <c r="AH86" s="77"/>
    </row>
    <row r="87" spans="2:37" x14ac:dyDescent="0.2">
      <c r="B87">
        <v>9</v>
      </c>
      <c r="C87" s="193">
        <f t="shared" ca="1" si="66"/>
        <v>0.29350411078757765</v>
      </c>
      <c r="D87" s="193">
        <f t="shared" ca="1" si="66"/>
        <v>-0.17749302980198839</v>
      </c>
      <c r="E87" s="193">
        <f t="shared" ca="1" si="66"/>
        <v>0.13061221750367355</v>
      </c>
      <c r="F87" s="193">
        <f t="shared" ca="1" si="66"/>
        <v>6.7948193695921144E-2</v>
      </c>
      <c r="G87" s="193">
        <f t="shared" ca="1" si="66"/>
        <v>8.6385504694269796E-2</v>
      </c>
      <c r="H87" s="193">
        <f t="shared" ca="1" si="66"/>
        <v>9.0441815658865415E-2</v>
      </c>
      <c r="I87" s="193">
        <f t="shared" ca="1" si="67"/>
        <v>9.2057339415504522E-2</v>
      </c>
      <c r="J87" s="193">
        <f t="shared" ca="1" si="68"/>
        <v>7.171367047876423E-2</v>
      </c>
      <c r="K87" s="193">
        <f t="shared" ca="1" si="67"/>
        <v>7.5654383898769564E-2</v>
      </c>
      <c r="L87" s="193">
        <f t="shared" ca="1" si="67"/>
        <v>1.7272726070078612E-2</v>
      </c>
      <c r="M87" s="193">
        <f t="shared" ca="1" si="67"/>
        <v>3.1183429488797692E-2</v>
      </c>
      <c r="O87" s="473">
        <f t="shared" ca="1" si="77"/>
        <v>12672.459773385899</v>
      </c>
      <c r="P87" s="473">
        <f t="shared" ca="1" si="69"/>
        <v>10704.928217127122</v>
      </c>
      <c r="Q87" s="194">
        <f t="shared" ca="1" si="70"/>
        <v>12421.018535094276</v>
      </c>
      <c r="R87" s="194">
        <f t="shared" ca="1" si="71"/>
        <v>13021.202076217389</v>
      </c>
      <c r="S87" s="194">
        <f t="shared" ca="1" si="78"/>
        <v>14532.059764699277</v>
      </c>
      <c r="T87" s="194">
        <f t="shared" ca="1" si="79"/>
        <v>16022.110625189232</v>
      </c>
      <c r="U87" s="194">
        <f t="shared" ca="1" si="72"/>
        <v>17517.841846454314</v>
      </c>
      <c r="V87" s="194">
        <f t="shared" ca="1" si="73"/>
        <v>18559.009541876479</v>
      </c>
      <c r="W87" s="194">
        <f t="shared" ca="1" si="74"/>
        <v>19732.541559158566</v>
      </c>
      <c r="X87" s="194">
        <f t="shared" ca="1" si="75"/>
        <v>19768.035193992895</v>
      </c>
      <c r="Y87" s="194">
        <f t="shared" ca="1" si="80"/>
        <v>21023.000465176265</v>
      </c>
      <c r="Z87" s="194">
        <f t="shared" ca="1" si="76"/>
        <v>373081.72404939873</v>
      </c>
      <c r="AA87" s="194">
        <f t="shared" ca="1" si="81"/>
        <v>394104.72451457498</v>
      </c>
      <c r="AB87" s="77">
        <f t="shared" ca="1" si="83"/>
        <v>242414.35114440945</v>
      </c>
      <c r="AC87">
        <f t="shared" ca="1" si="82"/>
        <v>220.26877553755403</v>
      </c>
      <c r="AD87" s="476">
        <v>228.44223568238795</v>
      </c>
      <c r="AG87" s="1" t="s">
        <v>253</v>
      </c>
      <c r="AH87" s="77">
        <v>952</v>
      </c>
    </row>
    <row r="88" spans="2:37" x14ac:dyDescent="0.2">
      <c r="B88">
        <v>10</v>
      </c>
      <c r="C88" s="193">
        <f t="shared" ca="1" si="66"/>
        <v>0.2974723489261325</v>
      </c>
      <c r="D88" s="193">
        <f t="shared" ca="1" si="66"/>
        <v>-0.18367280334394107</v>
      </c>
      <c r="E88" s="193">
        <f t="shared" ca="1" si="66"/>
        <v>0.12975915940702984</v>
      </c>
      <c r="F88" s="193">
        <f t="shared" ca="1" si="66"/>
        <v>7.7009693958025677E-2</v>
      </c>
      <c r="G88" s="193">
        <f t="shared" ca="1" si="66"/>
        <v>7.913855957071729E-2</v>
      </c>
      <c r="H88" s="193">
        <f t="shared" ca="1" si="66"/>
        <v>9.280110189622906E-2</v>
      </c>
      <c r="I88" s="193">
        <f t="shared" ca="1" si="67"/>
        <v>9.3420320140151114E-2</v>
      </c>
      <c r="J88" s="193">
        <f t="shared" ca="1" si="68"/>
        <v>7.3196943782542795E-2</v>
      </c>
      <c r="K88" s="193">
        <f t="shared" ca="1" si="67"/>
        <v>0.10359419885496421</v>
      </c>
      <c r="L88" s="193">
        <f t="shared" ca="1" si="67"/>
        <v>6.9367208506995515E-2</v>
      </c>
      <c r="M88" s="193">
        <f t="shared" ca="1" si="67"/>
        <v>1.264132568978199E-2</v>
      </c>
      <c r="O88" s="473">
        <f t="shared" ca="1" si="77"/>
        <v>12711.336602429319</v>
      </c>
      <c r="P88" s="473">
        <f t="shared" ca="1" si="69"/>
        <v>10624.498464478607</v>
      </c>
      <c r="Q88" s="194">
        <f t="shared" ca="1" si="70"/>
        <v>12411.646753801024</v>
      </c>
      <c r="R88" s="194">
        <f t="shared" ca="1" si="71"/>
        <v>13131.686486156992</v>
      </c>
      <c r="S88" s="194">
        <f t="shared" ca="1" si="78"/>
        <v>14435.120842749468</v>
      </c>
      <c r="T88" s="194">
        <f t="shared" ca="1" si="79"/>
        <v>16056.776156672624</v>
      </c>
      <c r="U88" s="194">
        <f t="shared" ca="1" si="72"/>
        <v>17539.705607552158</v>
      </c>
      <c r="V88" s="194">
        <f t="shared" ca="1" si="73"/>
        <v>18584.695584852623</v>
      </c>
      <c r="W88" s="194">
        <f t="shared" ca="1" si="74"/>
        <v>20245.08868212943</v>
      </c>
      <c r="X88" s="194">
        <f t="shared" ca="1" si="75"/>
        <v>20780.355229549292</v>
      </c>
      <c r="Y88" s="194">
        <f t="shared" ca="1" si="80"/>
        <v>20644.97784995125</v>
      </c>
      <c r="Z88" s="194">
        <f t="shared" ca="1" si="76"/>
        <v>366373.19882002304</v>
      </c>
      <c r="AA88" s="194">
        <f t="shared" ca="1" si="81"/>
        <v>387018.17666997429</v>
      </c>
      <c r="AB88" s="77">
        <f t="shared" ca="1" si="83"/>
        <v>240408.18250352927</v>
      </c>
      <c r="AC88">
        <f t="shared" ca="1" si="82"/>
        <v>218.16145553662949</v>
      </c>
      <c r="AD88" s="476">
        <v>226.02083977737604</v>
      </c>
    </row>
    <row r="89" spans="2:37" x14ac:dyDescent="0.2">
      <c r="B89">
        <v>11</v>
      </c>
      <c r="C89" s="193">
        <f t="shared" ref="C89:I104" ca="1" si="84">C$75+_xlfn.NORM.INV(RAND(),0, $AH$80)</f>
        <v>0.33743665023390629</v>
      </c>
      <c r="D89" s="193">
        <f t="shared" ca="1" si="84"/>
        <v>-0.11800743469334175</v>
      </c>
      <c r="E89" s="193">
        <f t="shared" ca="1" si="84"/>
        <v>6.5227921511094328E-2</v>
      </c>
      <c r="F89" s="193">
        <f t="shared" ca="1" si="84"/>
        <v>0.10911191465770428</v>
      </c>
      <c r="G89" s="193">
        <f t="shared" ca="1" si="84"/>
        <v>0.11335592714663725</v>
      </c>
      <c r="H89" s="193">
        <f t="shared" ca="1" si="84"/>
        <v>8.1915030824847412E-2</v>
      </c>
      <c r="I89" s="193">
        <f t="shared" ca="1" si="67"/>
        <v>5.7205745472142078E-2</v>
      </c>
      <c r="J89" s="193">
        <f t="shared" ca="1" si="68"/>
        <v>7.5999551279893107E-2</v>
      </c>
      <c r="K89" s="193">
        <f t="shared" ca="1" si="67"/>
        <v>5.1639857228391983E-2</v>
      </c>
      <c r="L89" s="193">
        <f t="shared" ca="1" si="67"/>
        <v>3.8794937439547296E-2</v>
      </c>
      <c r="M89" s="193">
        <f t="shared" ca="1" si="67"/>
        <v>4.5125979726013128E-2</v>
      </c>
      <c r="O89" s="473">
        <f t="shared" ca="1" si="77"/>
        <v>13102.86686234158</v>
      </c>
      <c r="P89" s="473">
        <f t="shared" ca="1" si="69"/>
        <v>11479.133237466158</v>
      </c>
      <c r="Q89" s="194">
        <f t="shared" ca="1" si="70"/>
        <v>11702.700140993535</v>
      </c>
      <c r="R89" s="194">
        <f t="shared" ca="1" si="71"/>
        <v>13523.100138329772</v>
      </c>
      <c r="S89" s="194">
        <f t="shared" ca="1" si="78"/>
        <v>14892.830217971561</v>
      </c>
      <c r="T89" s="194">
        <f t="shared" ca="1" si="79"/>
        <v>15896.824628333661</v>
      </c>
      <c r="U89" s="194">
        <f t="shared" ca="1" si="72"/>
        <v>16958.782638882454</v>
      </c>
      <c r="V89" s="194">
        <f t="shared" ca="1" si="73"/>
        <v>18633.22871521964</v>
      </c>
      <c r="W89" s="194">
        <f t="shared" ca="1" si="74"/>
        <v>19292.002615944122</v>
      </c>
      <c r="X89" s="194">
        <f t="shared" ca="1" si="75"/>
        <v>20186.263089915963</v>
      </c>
      <c r="Y89" s="194">
        <f t="shared" ca="1" si="80"/>
        <v>21307.250804873864</v>
      </c>
      <c r="Z89" s="194">
        <f t="shared" ca="1" si="76"/>
        <v>378126.13276601705</v>
      </c>
      <c r="AA89" s="194">
        <f t="shared" ca="1" si="81"/>
        <v>399433.38357089093</v>
      </c>
      <c r="AB89" s="77">
        <f t="shared" ca="1" si="83"/>
        <v>245138.23082718678</v>
      </c>
      <c r="AC89">
        <f t="shared" ca="1" si="82"/>
        <v>223.12999369173193</v>
      </c>
      <c r="AD89" s="476">
        <v>225.62126718565332</v>
      </c>
      <c r="AG89" s="1"/>
    </row>
    <row r="90" spans="2:37" x14ac:dyDescent="0.2">
      <c r="B90">
        <v>12</v>
      </c>
      <c r="C90" s="193">
        <f t="shared" ca="1" si="84"/>
        <v>0.31716656622391759</v>
      </c>
      <c r="D90" s="193">
        <f t="shared" ca="1" si="84"/>
        <v>-0.14177693461456284</v>
      </c>
      <c r="E90" s="193">
        <f t="shared" ca="1" si="84"/>
        <v>0.12292245160536994</v>
      </c>
      <c r="F90" s="193">
        <f t="shared" ca="1" si="84"/>
        <v>0.10278388252430742</v>
      </c>
      <c r="G90" s="193">
        <f t="shared" ca="1" si="84"/>
        <v>0.11381675892075806</v>
      </c>
      <c r="H90" s="193">
        <f t="shared" ca="1" si="84"/>
        <v>7.2882315602074713E-2</v>
      </c>
      <c r="I90" s="193">
        <f t="shared" ca="1" si="67"/>
        <v>6.033670368095688E-2</v>
      </c>
      <c r="J90" s="193">
        <f t="shared" ca="1" si="68"/>
        <v>3.0116531002900689E-2</v>
      </c>
      <c r="K90" s="193">
        <f t="shared" ca="1" si="67"/>
        <v>4.9208904915330295E-2</v>
      </c>
      <c r="L90" s="193">
        <f t="shared" ca="1" si="67"/>
        <v>7.6274008427755058E-2</v>
      </c>
      <c r="M90" s="193">
        <f t="shared" ca="1" si="67"/>
        <v>5.1114327578656617E-2</v>
      </c>
      <c r="O90" s="473">
        <f t="shared" ca="1" si="77"/>
        <v>12904.280849295721</v>
      </c>
      <c r="P90" s="473">
        <f t="shared" ca="1" si="69"/>
        <v>11169.773195991464</v>
      </c>
      <c r="Q90" s="194">
        <f t="shared" ca="1" si="70"/>
        <v>12336.538000323251</v>
      </c>
      <c r="R90" s="194">
        <f t="shared" ca="1" si="71"/>
        <v>13445.94416237499</v>
      </c>
      <c r="S90" s="194">
        <f t="shared" ca="1" si="78"/>
        <v>14898.994544404544</v>
      </c>
      <c r="T90" s="194">
        <f t="shared" ca="1" si="79"/>
        <v>15764.104880735162</v>
      </c>
      <c r="U90" s="194">
        <f t="shared" ca="1" si="72"/>
        <v>17009.006769750187</v>
      </c>
      <c r="V90" s="194">
        <f t="shared" ca="1" si="73"/>
        <v>17838.666291890277</v>
      </c>
      <c r="W90" s="194">
        <f t="shared" ca="1" si="74"/>
        <v>19247.407559889078</v>
      </c>
      <c r="X90" s="194">
        <f t="shared" ca="1" si="75"/>
        <v>20914.570824258986</v>
      </c>
      <c r="Y90" s="194">
        <f t="shared" ca="1" si="80"/>
        <v>21429.336785012401</v>
      </c>
      <c r="Z90" s="194">
        <f t="shared" ca="1" si="76"/>
        <v>380292.71445961477</v>
      </c>
      <c r="AA90" s="194">
        <f t="shared" ca="1" si="81"/>
        <v>401722.05124462716</v>
      </c>
      <c r="AB90" s="77">
        <f t="shared" ca="1" si="83"/>
        <v>245835.39559733795</v>
      </c>
      <c r="AC90">
        <f t="shared" ca="1" si="82"/>
        <v>223.86230962676464</v>
      </c>
      <c r="AD90" s="476">
        <v>219.82838841424038</v>
      </c>
      <c r="AG90" s="517" t="s">
        <v>254</v>
      </c>
      <c r="AH90" s="518"/>
      <c r="AJ90" s="517" t="s">
        <v>255</v>
      </c>
      <c r="AK90" s="518"/>
    </row>
    <row r="91" spans="2:37" x14ac:dyDescent="0.2">
      <c r="B91">
        <v>13</v>
      </c>
      <c r="C91" s="193">
        <f t="shared" ca="1" si="84"/>
        <v>0.32087762334112552</v>
      </c>
      <c r="D91" s="193">
        <f t="shared" ca="1" si="84"/>
        <v>-0.15017527499384223</v>
      </c>
      <c r="E91" s="193">
        <f t="shared" ca="1" si="84"/>
        <v>0.11227075703491328</v>
      </c>
      <c r="F91" s="193">
        <f t="shared" ca="1" si="84"/>
        <v>0.12879263538117081</v>
      </c>
      <c r="G91" s="193">
        <f t="shared" ca="1" si="84"/>
        <v>8.2998711322531532E-2</v>
      </c>
      <c r="H91" s="193">
        <f t="shared" ca="1" si="84"/>
        <v>8.3817179265837649E-2</v>
      </c>
      <c r="I91" s="193">
        <f t="shared" ca="1" si="67"/>
        <v>9.7686427034844661E-2</v>
      </c>
      <c r="J91" s="193">
        <f t="shared" ca="1" si="68"/>
        <v>2.7991366250480536E-2</v>
      </c>
      <c r="K91" s="193">
        <f t="shared" ca="1" si="67"/>
        <v>5.7494346727825316E-2</v>
      </c>
      <c r="L91" s="193">
        <f t="shared" ca="1" si="67"/>
        <v>2.0124828772766966E-2</v>
      </c>
      <c r="M91" s="193">
        <f t="shared" ca="1" si="67"/>
        <v>3.2196232723973553E-2</v>
      </c>
      <c r="O91" s="473">
        <f t="shared" ca="1" si="77"/>
        <v>12940.638075873007</v>
      </c>
      <c r="P91" s="473">
        <f t="shared" ca="1" si="69"/>
        <v>11060.468795955143</v>
      </c>
      <c r="Q91" s="194">
        <f t="shared" ca="1" si="70"/>
        <v>12219.517421877774</v>
      </c>
      <c r="R91" s="194">
        <f t="shared" ca="1" si="71"/>
        <v>13763.061817237602</v>
      </c>
      <c r="S91" s="194">
        <f t="shared" ca="1" si="78"/>
        <v>14486.756248151862</v>
      </c>
      <c r="T91" s="194">
        <f t="shared" ca="1" si="79"/>
        <v>15924.773329776901</v>
      </c>
      <c r="U91" s="194">
        <f t="shared" ca="1" si="72"/>
        <v>17608.138814476359</v>
      </c>
      <c r="V91" s="194">
        <f t="shared" ca="1" si="73"/>
        <v>17801.864528504531</v>
      </c>
      <c r="W91" s="194">
        <f t="shared" ca="1" si="74"/>
        <v>19399.401385553094</v>
      </c>
      <c r="X91" s="194">
        <f t="shared" ca="1" si="75"/>
        <v>19823.458351577618</v>
      </c>
      <c r="Y91" s="194">
        <f t="shared" ca="1" si="80"/>
        <v>21043.648743916343</v>
      </c>
      <c r="Z91" s="194">
        <f t="shared" ca="1" si="76"/>
        <v>373448.15582700161</v>
      </c>
      <c r="AA91" s="194">
        <f t="shared" ca="1" si="81"/>
        <v>394491.80457091797</v>
      </c>
      <c r="AB91" s="77">
        <f t="shared" ca="1" si="83"/>
        <v>242932.01430380216</v>
      </c>
      <c r="AC91">
        <f t="shared" ca="1" si="82"/>
        <v>220.81253936044553</v>
      </c>
      <c r="AD91" s="476">
        <v>218.2747180619896</v>
      </c>
      <c r="AG91" s="190" t="s">
        <v>256</v>
      </c>
      <c r="AH91" s="485">
        <f>AVERAGE(AD79:AD1078)</f>
        <v>222.22368013804891</v>
      </c>
      <c r="AJ91" s="8" t="s">
        <v>257</v>
      </c>
      <c r="AK91" s="463">
        <f>Buyback!B5</f>
        <v>260.40966386554624</v>
      </c>
    </row>
    <row r="92" spans="2:37" x14ac:dyDescent="0.2">
      <c r="B92">
        <v>14</v>
      </c>
      <c r="C92" s="193">
        <f t="shared" ca="1" si="84"/>
        <v>0.35479178067528599</v>
      </c>
      <c r="D92" s="193">
        <f t="shared" ca="1" si="84"/>
        <v>-0.16502149182567502</v>
      </c>
      <c r="E92" s="193">
        <f t="shared" ca="1" si="84"/>
        <v>0.11725800551899367</v>
      </c>
      <c r="F92" s="193">
        <f t="shared" ca="1" si="84"/>
        <v>0.1307932621219684</v>
      </c>
      <c r="G92" s="193">
        <f t="shared" ca="1" si="84"/>
        <v>0.10490658927512103</v>
      </c>
      <c r="H92" s="193">
        <f t="shared" ca="1" si="84"/>
        <v>0.11557121938455309</v>
      </c>
      <c r="I92" s="193">
        <f t="shared" ca="1" si="67"/>
        <v>6.5459299519887618E-2</v>
      </c>
      <c r="J92" s="193">
        <f t="shared" ca="1" si="68"/>
        <v>7.2404972768108727E-2</v>
      </c>
      <c r="K92" s="193">
        <f t="shared" ca="1" si="67"/>
        <v>5.9718677366625464E-2</v>
      </c>
      <c r="L92" s="193">
        <f t="shared" ca="1" si="67"/>
        <v>4.1023933943573954E-2</v>
      </c>
      <c r="M92" s="193">
        <f t="shared" ca="1" si="67"/>
        <v>5.9190704001044377E-2</v>
      </c>
      <c r="O92" s="473">
        <f t="shared" ca="1" si="77"/>
        <v>13272.895075275777</v>
      </c>
      <c r="P92" s="473">
        <f t="shared" ca="1" si="69"/>
        <v>10867.245283888838</v>
      </c>
      <c r="Q92" s="194">
        <f t="shared" ca="1" si="70"/>
        <v>12274.307830915326</v>
      </c>
      <c r="R92" s="194">
        <f t="shared" ca="1" si="71"/>
        <v>13787.454915353021</v>
      </c>
      <c r="S92" s="194">
        <f t="shared" ca="1" si="78"/>
        <v>14779.807462798144</v>
      </c>
      <c r="T92" s="194">
        <f t="shared" ca="1" si="79"/>
        <v>16391.342693013718</v>
      </c>
      <c r="U92" s="194">
        <f t="shared" ca="1" si="72"/>
        <v>17091.179033523193</v>
      </c>
      <c r="V92" s="194">
        <f t="shared" ca="1" si="73"/>
        <v>18570.98091644944</v>
      </c>
      <c r="W92" s="194">
        <f t="shared" ca="1" si="74"/>
        <v>19440.206031941783</v>
      </c>
      <c r="X92" s="194">
        <f t="shared" ca="1" si="75"/>
        <v>20229.577807994672</v>
      </c>
      <c r="Y92" s="194">
        <f t="shared" ca="1" si="80"/>
        <v>21593.991937945739</v>
      </c>
      <c r="Z92" s="194">
        <f t="shared" ca="1" si="76"/>
        <v>383214.74399729859</v>
      </c>
      <c r="AA92" s="194">
        <f t="shared" ca="1" si="81"/>
        <v>404808.7359352443</v>
      </c>
      <c r="AB92" s="77">
        <f t="shared" ca="1" si="83"/>
        <v>247778.20866933523</v>
      </c>
      <c r="AC92">
        <f t="shared" ca="1" si="82"/>
        <v>225.90307966037523</v>
      </c>
      <c r="AD92" s="476">
        <v>222.38100476629532</v>
      </c>
      <c r="AG92" s="186" t="s">
        <v>258</v>
      </c>
      <c r="AH92" s="463">
        <f>MEDIAN(AD79:AD1078)</f>
        <v>222.30714191526823</v>
      </c>
      <c r="AJ92" s="191" t="s">
        <v>259</v>
      </c>
      <c r="AK92" s="487">
        <f>Buyback!E5</f>
        <v>226.05202095982912</v>
      </c>
    </row>
    <row r="93" spans="2:37" x14ac:dyDescent="0.2">
      <c r="B93">
        <v>15</v>
      </c>
      <c r="C93" s="193">
        <f t="shared" ca="1" si="84"/>
        <v>0.32404870926424151</v>
      </c>
      <c r="D93" s="193">
        <f t="shared" ca="1" si="84"/>
        <v>-0.17612831521197239</v>
      </c>
      <c r="E93" s="193">
        <f t="shared" ca="1" si="84"/>
        <v>0.11436623568255457</v>
      </c>
      <c r="F93" s="193">
        <f t="shared" ca="1" si="84"/>
        <v>9.692605509535894E-2</v>
      </c>
      <c r="G93" s="193">
        <f t="shared" ca="1" si="84"/>
        <v>0.13076103212719151</v>
      </c>
      <c r="H93" s="193">
        <f t="shared" ca="1" si="84"/>
        <v>9.2750823222192261E-2</v>
      </c>
      <c r="I93" s="193">
        <f t="shared" ca="1" si="67"/>
        <v>8.8893380211907583E-2</v>
      </c>
      <c r="J93" s="193">
        <f t="shared" ca="1" si="68"/>
        <v>0.10167820234861047</v>
      </c>
      <c r="K93" s="193">
        <f t="shared" ca="1" si="67"/>
        <v>4.9471993934405892E-2</v>
      </c>
      <c r="L93" s="193">
        <f t="shared" ca="1" si="67"/>
        <v>4.6392446509724676E-2</v>
      </c>
      <c r="M93" s="193">
        <f t="shared" ca="1" si="67"/>
        <v>4.501061357859959E-2</v>
      </c>
      <c r="O93" s="473">
        <f t="shared" ca="1" si="77"/>
        <v>12971.705204661774</v>
      </c>
      <c r="P93" s="473">
        <f t="shared" ca="1" si="69"/>
        <v>10722.68997751618</v>
      </c>
      <c r="Q93" s="194">
        <f t="shared" ca="1" si="70"/>
        <v>12242.53855920434</v>
      </c>
      <c r="R93" s="194">
        <f t="shared" ca="1" si="71"/>
        <v>13374.521264588184</v>
      </c>
      <c r="S93" s="194">
        <f t="shared" ca="1" si="78"/>
        <v>15125.649990230451</v>
      </c>
      <c r="T93" s="194">
        <f t="shared" ca="1" si="79"/>
        <v>16056.037400632698</v>
      </c>
      <c r="U93" s="194">
        <f t="shared" ca="1" si="72"/>
        <v>17467.088342094456</v>
      </c>
      <c r="V93" s="194">
        <f t="shared" ca="1" si="73"/>
        <v>19077.909363917479</v>
      </c>
      <c r="W93" s="194">
        <f t="shared" ca="1" si="74"/>
        <v>19252.233845246508</v>
      </c>
      <c r="X93" s="194">
        <f t="shared" ca="1" si="75"/>
        <v>20333.900810693311</v>
      </c>
      <c r="Y93" s="194">
        <f t="shared" ca="1" si="80"/>
        <v>21304.898805703411</v>
      </c>
      <c r="Z93" s="194">
        <f t="shared" ca="1" si="76"/>
        <v>378084.39334319159</v>
      </c>
      <c r="AA93" s="194">
        <f t="shared" ca="1" si="81"/>
        <v>399389.29214889498</v>
      </c>
      <c r="AB93" s="77">
        <f t="shared" ca="1" si="83"/>
        <v>245456.12494144242</v>
      </c>
      <c r="AC93">
        <f t="shared" ca="1" si="82"/>
        <v>223.46391608065588</v>
      </c>
      <c r="AD93" s="476">
        <v>222.3081012939607</v>
      </c>
      <c r="AG93" s="190" t="s">
        <v>260</v>
      </c>
      <c r="AH93" s="463">
        <f>_xlfn.QUARTILE.INC(AD79:AD1078, 1)</f>
        <v>220.21491524290229</v>
      </c>
    </row>
    <row r="94" spans="2:37" x14ac:dyDescent="0.2">
      <c r="B94">
        <v>16</v>
      </c>
      <c r="C94" s="193">
        <f t="shared" ca="1" si="84"/>
        <v>0.32108055275796454</v>
      </c>
      <c r="D94" s="193">
        <f t="shared" ca="1" si="84"/>
        <v>-0.14043658410049106</v>
      </c>
      <c r="E94" s="193">
        <f t="shared" ca="1" si="84"/>
        <v>8.4351759992169623E-2</v>
      </c>
      <c r="F94" s="193">
        <f t="shared" ca="1" si="84"/>
        <v>0.11325096604613091</v>
      </c>
      <c r="G94" s="193">
        <f t="shared" ca="1" si="84"/>
        <v>0.1126562458799642</v>
      </c>
      <c r="H94" s="193">
        <f t="shared" ca="1" si="84"/>
        <v>6.5211982223992951E-2</v>
      </c>
      <c r="I94" s="193">
        <f t="shared" ca="1" si="67"/>
        <v>7.31499249924593E-2</v>
      </c>
      <c r="J94" s="193">
        <f t="shared" ca="1" si="68"/>
        <v>2.6957410890854308E-2</v>
      </c>
      <c r="K94" s="193">
        <f t="shared" ca="1" si="67"/>
        <v>8.3278730454514699E-2</v>
      </c>
      <c r="L94" s="193">
        <f t="shared" ca="1" si="67"/>
        <v>6.3410402912419006E-2</v>
      </c>
      <c r="M94" s="193">
        <f t="shared" ca="1" si="67"/>
        <v>4.2132303586673678E-2</v>
      </c>
      <c r="O94" s="473">
        <f t="shared" ca="1" si="77"/>
        <v>12942.626175369778</v>
      </c>
      <c r="P94" s="473">
        <f t="shared" ca="1" si="69"/>
        <v>11187.217857932108</v>
      </c>
      <c r="Q94" s="194">
        <f t="shared" ca="1" si="70"/>
        <v>11912.796537050581</v>
      </c>
      <c r="R94" s="194">
        <f t="shared" ca="1" si="71"/>
        <v>13573.566466987562</v>
      </c>
      <c r="S94" s="194">
        <f t="shared" ca="1" si="78"/>
        <v>14883.47091601144</v>
      </c>
      <c r="T94" s="194">
        <f t="shared" ca="1" si="79"/>
        <v>15651.402920712238</v>
      </c>
      <c r="U94" s="194">
        <f t="shared" ca="1" si="72"/>
        <v>17214.545413534823</v>
      </c>
      <c r="V94" s="194">
        <f t="shared" ca="1" si="73"/>
        <v>17783.959384701891</v>
      </c>
      <c r="W94" s="194">
        <f t="shared" ca="1" si="74"/>
        <v>19872.407800141438</v>
      </c>
      <c r="X94" s="194">
        <f t="shared" ca="1" si="75"/>
        <v>20664.600290269373</v>
      </c>
      <c r="Y94" s="194">
        <f t="shared" ca="1" si="80"/>
        <v>21246.217963315186</v>
      </c>
      <c r="Z94" s="194">
        <f t="shared" ca="1" si="76"/>
        <v>377043.02201833564</v>
      </c>
      <c r="AA94" s="194">
        <f t="shared" ca="1" si="81"/>
        <v>398289.23998165084</v>
      </c>
      <c r="AB94" s="77">
        <f t="shared" ca="1" si="83"/>
        <v>244539.53377861201</v>
      </c>
      <c r="AC94">
        <f t="shared" ca="1" si="82"/>
        <v>222.50111023734664</v>
      </c>
      <c r="AD94" s="476">
        <v>226.71761622831963</v>
      </c>
      <c r="AG94" s="186" t="s">
        <v>261</v>
      </c>
      <c r="AH94" s="463">
        <f>_xlfn.QUARTILE.INC(AD79:AD1079, 3)</f>
        <v>224.25286581426343</v>
      </c>
    </row>
    <row r="95" spans="2:37" x14ac:dyDescent="0.2">
      <c r="B95">
        <v>17</v>
      </c>
      <c r="C95" s="193">
        <f t="shared" ca="1" si="84"/>
        <v>0.32021586040147099</v>
      </c>
      <c r="D95" s="193">
        <f t="shared" ca="1" si="84"/>
        <v>-0.18610331901745225</v>
      </c>
      <c r="E95" s="193">
        <f t="shared" ca="1" si="84"/>
        <v>0.11852166821862761</v>
      </c>
      <c r="F95" s="193">
        <f t="shared" ca="1" si="84"/>
        <v>0.1144182753566397</v>
      </c>
      <c r="G95" s="193">
        <f t="shared" ca="1" si="84"/>
        <v>0.14364836401488545</v>
      </c>
      <c r="H95" s="193">
        <f t="shared" ca="1" si="84"/>
        <v>5.0230853739634353E-2</v>
      </c>
      <c r="I95" s="193">
        <f t="shared" ca="1" si="84"/>
        <v>4.7901409200746842E-2</v>
      </c>
      <c r="J95" s="193">
        <f t="shared" ca="1" si="68"/>
        <v>4.5087572132404087E-2</v>
      </c>
      <c r="K95" s="193">
        <f t="shared" ca="1" si="68"/>
        <v>7.7268376620861737E-2</v>
      </c>
      <c r="L95" s="193">
        <f t="shared" ca="1" si="68"/>
        <v>8.4182394110323688E-2</v>
      </c>
      <c r="M95" s="193">
        <f t="shared" ca="1" si="68"/>
        <v>7.2694124818974526E-2</v>
      </c>
      <c r="O95" s="473">
        <f t="shared" ca="1" si="77"/>
        <v>12934.154784353212</v>
      </c>
      <c r="P95" s="473">
        <f t="shared" ca="1" si="69"/>
        <v>10592.865302987859</v>
      </c>
      <c r="Q95" s="194">
        <f t="shared" ca="1" si="70"/>
        <v>12288.190555311246</v>
      </c>
      <c r="R95" s="194">
        <f t="shared" ca="1" si="71"/>
        <v>13587.799152156476</v>
      </c>
      <c r="S95" s="194">
        <f t="shared" ca="1" si="78"/>
        <v>15298.037670653515</v>
      </c>
      <c r="T95" s="194">
        <f t="shared" ca="1" si="79"/>
        <v>15431.281778602939</v>
      </c>
      <c r="U95" s="194">
        <f t="shared" ca="1" si="72"/>
        <v>16809.530502199075</v>
      </c>
      <c r="V95" s="194">
        <f t="shared" ca="1" si="73"/>
        <v>18097.921821448046</v>
      </c>
      <c r="W95" s="194">
        <f t="shared" ca="1" si="74"/>
        <v>19762.149748314481</v>
      </c>
      <c r="X95" s="194">
        <f t="shared" ca="1" si="75"/>
        <v>21068.24961903473</v>
      </c>
      <c r="Y95" s="194">
        <f t="shared" ca="1" si="80"/>
        <v>21869.28963379559</v>
      </c>
      <c r="Z95" s="194">
        <f t="shared" ca="1" si="76"/>
        <v>388100.27587770845</v>
      </c>
      <c r="AA95" s="194">
        <f t="shared" ca="1" si="81"/>
        <v>409969.56551150407</v>
      </c>
      <c r="AB95" s="77">
        <f t="shared" ca="1" si="83"/>
        <v>248932.6732762843</v>
      </c>
      <c r="AC95">
        <f t="shared" ca="1" si="82"/>
        <v>227.11575256683435</v>
      </c>
      <c r="AD95" s="476">
        <v>220.19627011600514</v>
      </c>
      <c r="AG95" s="186" t="s">
        <v>262</v>
      </c>
      <c r="AH95" s="463">
        <f>_xlfn.STDEV.S(AD79:AD1078, 1)</f>
        <v>7.6683166407445844</v>
      </c>
    </row>
    <row r="96" spans="2:37" x14ac:dyDescent="0.2">
      <c r="B96">
        <v>18</v>
      </c>
      <c r="C96" s="193">
        <f t="shared" ca="1" si="84"/>
        <v>0.33391953162322907</v>
      </c>
      <c r="D96" s="193">
        <f t="shared" ca="1" si="84"/>
        <v>-0.18207970587211678</v>
      </c>
      <c r="E96" s="193">
        <f t="shared" ca="1" si="84"/>
        <v>8.9146362105326726E-2</v>
      </c>
      <c r="F96" s="193">
        <f t="shared" ca="1" si="84"/>
        <v>0.12554082622546248</v>
      </c>
      <c r="G96" s="193">
        <f t="shared" ca="1" si="84"/>
        <v>0.114436991834321</v>
      </c>
      <c r="H96" s="193">
        <f t="shared" ca="1" si="84"/>
        <v>5.9601149283930469E-2</v>
      </c>
      <c r="I96" s="193">
        <f t="shared" ca="1" si="84"/>
        <v>7.9062524404958395E-2</v>
      </c>
      <c r="J96" s="193">
        <f t="shared" ca="1" si="68"/>
        <v>5.8605657307503757E-2</v>
      </c>
      <c r="K96" s="193">
        <f t="shared" ca="1" si="68"/>
        <v>3.2745957232845027E-2</v>
      </c>
      <c r="L96" s="193">
        <f t="shared" ca="1" si="68"/>
        <v>4.621327814502571E-2</v>
      </c>
      <c r="M96" s="193">
        <f t="shared" ca="1" si="68"/>
        <v>5.4795409534027305E-2</v>
      </c>
      <c r="O96" s="473">
        <f t="shared" ca="1" si="77"/>
        <v>13068.409651312775</v>
      </c>
      <c r="P96" s="473">
        <f t="shared" ca="1" si="69"/>
        <v>10645.2326280744</v>
      </c>
      <c r="Q96" s="194">
        <f t="shared" ca="1" si="70"/>
        <v>11965.470513851767</v>
      </c>
      <c r="R96" s="194">
        <f t="shared" ca="1" si="71"/>
        <v>13723.413391986527</v>
      </c>
      <c r="S96" s="194">
        <f t="shared" ca="1" si="78"/>
        <v>14907.291103709675</v>
      </c>
      <c r="T96" s="194">
        <f t="shared" ca="1" si="79"/>
        <v>15568.96167095989</v>
      </c>
      <c r="U96" s="194">
        <f t="shared" ca="1" si="72"/>
        <v>17309.390233189653</v>
      </c>
      <c r="V96" s="194">
        <f t="shared" ca="1" si="73"/>
        <v>18332.016317639835</v>
      </c>
      <c r="W96" s="194">
        <f t="shared" ca="1" si="74"/>
        <v>18945.399959498478</v>
      </c>
      <c r="X96" s="194">
        <f t="shared" ca="1" si="75"/>
        <v>20330.419142062812</v>
      </c>
      <c r="Y96" s="194">
        <f t="shared" ca="1" si="80"/>
        <v>21504.383944855221</v>
      </c>
      <c r="Z96" s="194">
        <f t="shared" ca="1" si="76"/>
        <v>381624.5283377312</v>
      </c>
      <c r="AA96" s="194">
        <f t="shared" ca="1" si="81"/>
        <v>403128.91228258645</v>
      </c>
      <c r="AB96" s="77">
        <f t="shared" ca="1" si="83"/>
        <v>245905.72133559245</v>
      </c>
      <c r="AC96">
        <f t="shared" ca="1" si="82"/>
        <v>223.93618120056138</v>
      </c>
      <c r="AD96" s="476">
        <v>216.76424998799899</v>
      </c>
      <c r="AG96" s="186" t="s">
        <v>263</v>
      </c>
      <c r="AH96" s="463">
        <f>_xlfn.PERCENTILE.INC(AD79:AD1078, 0.05)</f>
        <v>216.89495431305949</v>
      </c>
    </row>
    <row r="97" spans="2:34" x14ac:dyDescent="0.2">
      <c r="B97">
        <v>19</v>
      </c>
      <c r="C97" s="193">
        <f t="shared" ca="1" si="84"/>
        <v>0.35518319503457252</v>
      </c>
      <c r="D97" s="193">
        <f t="shared" ca="1" si="84"/>
        <v>-0.16247020433941509</v>
      </c>
      <c r="E97" s="193">
        <f t="shared" ca="1" si="84"/>
        <v>0.12087887393253273</v>
      </c>
      <c r="F97" s="193">
        <f t="shared" ca="1" si="84"/>
        <v>5.2643476121072001E-2</v>
      </c>
      <c r="G97" s="193">
        <f t="shared" ca="1" si="84"/>
        <v>0.1075253796262681</v>
      </c>
      <c r="H97" s="193">
        <f t="shared" ca="1" si="84"/>
        <v>9.0802639366814347E-2</v>
      </c>
      <c r="I97" s="193">
        <f t="shared" ca="1" si="84"/>
        <v>8.1906229010298481E-2</v>
      </c>
      <c r="J97" s="193">
        <f t="shared" ca="1" si="68"/>
        <v>7.42036345945567E-2</v>
      </c>
      <c r="K97" s="193">
        <f t="shared" ca="1" si="68"/>
        <v>5.6856621218757175E-2</v>
      </c>
      <c r="L97" s="193">
        <f t="shared" ca="1" si="68"/>
        <v>5.8340815272259552E-2</v>
      </c>
      <c r="M97" s="193">
        <f t="shared" ca="1" si="68"/>
        <v>4.5657791136204481E-2</v>
      </c>
      <c r="O97" s="473">
        <f t="shared" ca="1" si="77"/>
        <v>13276.729761753708</v>
      </c>
      <c r="P97" s="473">
        <f t="shared" ca="1" si="69"/>
        <v>10900.450290522513</v>
      </c>
      <c r="Q97" s="194">
        <f t="shared" ca="1" si="70"/>
        <v>12314.087052280023</v>
      </c>
      <c r="R97" s="194">
        <f t="shared" ca="1" si="71"/>
        <v>12834.595814380036</v>
      </c>
      <c r="S97" s="194">
        <f t="shared" ca="1" si="78"/>
        <v>14814.837769930966</v>
      </c>
      <c r="T97" s="194">
        <f t="shared" ca="1" si="79"/>
        <v>16027.412290332602</v>
      </c>
      <c r="U97" s="194">
        <f t="shared" ca="1" si="72"/>
        <v>17355.006489531144</v>
      </c>
      <c r="V97" s="194">
        <f t="shared" ca="1" si="73"/>
        <v>18602.128584823164</v>
      </c>
      <c r="W97" s="194">
        <f t="shared" ca="1" si="74"/>
        <v>19387.70251154729</v>
      </c>
      <c r="X97" s="194">
        <f t="shared" ca="1" si="75"/>
        <v>20566.086111798417</v>
      </c>
      <c r="Y97" s="194">
        <f t="shared" ca="1" si="80"/>
        <v>21318.092980188278</v>
      </c>
      <c r="Z97" s="194">
        <f t="shared" ca="1" si="76"/>
        <v>378318.54190692195</v>
      </c>
      <c r="AA97" s="194">
        <f t="shared" ca="1" si="81"/>
        <v>399636.63488711021</v>
      </c>
      <c r="AB97" s="77">
        <f t="shared" ca="1" si="83"/>
        <v>245299.33486508016</v>
      </c>
      <c r="AC97">
        <f t="shared" ca="1" si="82"/>
        <v>223.29922062229215</v>
      </c>
      <c r="AD97" s="476">
        <v>225.02427598244356</v>
      </c>
      <c r="AG97" s="191" t="s">
        <v>264</v>
      </c>
      <c r="AH97" s="486">
        <f>_xlfn.PERCENTILE.INC(AD79:AD1078, 0.95)</f>
        <v>227.3578010989998</v>
      </c>
    </row>
    <row r="98" spans="2:34" x14ac:dyDescent="0.2">
      <c r="B98">
        <v>20</v>
      </c>
      <c r="C98" s="193">
        <f t="shared" ca="1" si="84"/>
        <v>0.3352669730622882</v>
      </c>
      <c r="D98" s="193">
        <f t="shared" ca="1" si="84"/>
        <v>-0.17488118006890627</v>
      </c>
      <c r="E98" s="193">
        <f t="shared" ca="1" si="84"/>
        <v>0.11776652350780728</v>
      </c>
      <c r="F98" s="193">
        <f t="shared" ca="1" si="84"/>
        <v>9.4723143013690045E-2</v>
      </c>
      <c r="G98" s="193">
        <f t="shared" ca="1" si="84"/>
        <v>8.7395772699626992E-2</v>
      </c>
      <c r="H98" s="193">
        <f t="shared" ca="1" si="84"/>
        <v>8.3215184531086783E-2</v>
      </c>
      <c r="I98" s="193">
        <f t="shared" ca="1" si="84"/>
        <v>8.0063529400042813E-2</v>
      </c>
      <c r="J98" s="193">
        <f t="shared" ca="1" si="68"/>
        <v>7.587954308921413E-2</v>
      </c>
      <c r="K98" s="193">
        <f t="shared" ca="1" si="68"/>
        <v>3.2071919392127626E-2</v>
      </c>
      <c r="L98" s="193">
        <f t="shared" ca="1" si="68"/>
        <v>7.2576424160494618E-2</v>
      </c>
      <c r="M98" s="193">
        <f t="shared" ca="1" si="68"/>
        <v>3.7795335169233439E-2</v>
      </c>
      <c r="O98" s="473">
        <f t="shared" ca="1" si="77"/>
        <v>13081.610535091237</v>
      </c>
      <c r="P98" s="473">
        <f t="shared" ca="1" si="69"/>
        <v>10738.921441403185</v>
      </c>
      <c r="Q98" s="194">
        <f t="shared" ca="1" si="70"/>
        <v>12279.894460235882</v>
      </c>
      <c r="R98" s="194">
        <f t="shared" ca="1" si="71"/>
        <v>13347.661756289115</v>
      </c>
      <c r="S98" s="194">
        <f t="shared" ca="1" si="78"/>
        <v>14545.573637048252</v>
      </c>
      <c r="T98" s="194">
        <f t="shared" ca="1" si="79"/>
        <v>15915.92808365973</v>
      </c>
      <c r="U98" s="194">
        <f t="shared" ca="1" si="72"/>
        <v>17325.447491868752</v>
      </c>
      <c r="V98" s="194">
        <f t="shared" ca="1" si="73"/>
        <v>18631.150517266895</v>
      </c>
      <c r="W98" s="194">
        <f t="shared" ca="1" si="74"/>
        <v>18933.034947182729</v>
      </c>
      <c r="X98" s="194">
        <f t="shared" ca="1" si="75"/>
        <v>20842.71794345844</v>
      </c>
      <c r="Y98" s="194">
        <f t="shared" ca="1" si="80"/>
        <v>21157.799078323504</v>
      </c>
      <c r="Z98" s="194">
        <f t="shared" ca="1" si="76"/>
        <v>375473.90869857592</v>
      </c>
      <c r="AA98" s="194">
        <f t="shared" ca="1" si="81"/>
        <v>396631.70777689945</v>
      </c>
      <c r="AB98" s="77">
        <f t="shared" ca="1" si="83"/>
        <v>243853.66864983155</v>
      </c>
      <c r="AC98">
        <f t="shared" ca="1" si="82"/>
        <v>221.78066367350161</v>
      </c>
      <c r="AD98" s="476">
        <v>224.43800223700899</v>
      </c>
    </row>
    <row r="99" spans="2:34" x14ac:dyDescent="0.2">
      <c r="B99">
        <v>21</v>
      </c>
      <c r="C99" s="193">
        <f t="shared" ref="C99:I114" ca="1" si="85">C$75+_xlfn.NORM.INV(RAND(),0, $AH$80)</f>
        <v>0.33786721321585794</v>
      </c>
      <c r="D99" s="193">
        <f t="shared" ca="1" si="85"/>
        <v>-0.13346491298638172</v>
      </c>
      <c r="E99" s="193">
        <f t="shared" ca="1" si="85"/>
        <v>0.12454461622690936</v>
      </c>
      <c r="F99" s="193">
        <f t="shared" ca="1" si="85"/>
        <v>9.2008454906779905E-2</v>
      </c>
      <c r="G99" s="193">
        <f t="shared" ca="1" si="85"/>
        <v>9.9378813304672131E-2</v>
      </c>
      <c r="H99" s="193">
        <f t="shared" ca="1" si="85"/>
        <v>7.5199676424458586E-2</v>
      </c>
      <c r="I99" s="193">
        <f t="shared" ca="1" si="84"/>
        <v>8.8370600682395342E-2</v>
      </c>
      <c r="J99" s="193">
        <f t="shared" ca="1" si="68"/>
        <v>6.1917976195090832E-2</v>
      </c>
      <c r="K99" s="193">
        <f t="shared" ca="1" si="68"/>
        <v>5.4198703869016734E-2</v>
      </c>
      <c r="L99" s="193">
        <f t="shared" ca="1" si="68"/>
        <v>4.0101396295745745E-2</v>
      </c>
      <c r="M99" s="193">
        <f t="shared" ca="1" si="68"/>
        <v>4.501226133975663E-2</v>
      </c>
      <c r="O99" s="473">
        <f t="shared" ca="1" si="77"/>
        <v>13107.085087875761</v>
      </c>
      <c r="P99" s="473">
        <f t="shared" ca="1" si="69"/>
        <v>11277.954157482241</v>
      </c>
      <c r="Q99" s="194">
        <f t="shared" ca="1" si="70"/>
        <v>12354.359262573187</v>
      </c>
      <c r="R99" s="194">
        <f t="shared" ca="1" si="71"/>
        <v>13314.562302005992</v>
      </c>
      <c r="S99" s="194">
        <f t="shared" ca="1" si="78"/>
        <v>14705.865045100811</v>
      </c>
      <c r="T99" s="194">
        <f t="shared" ca="1" si="79"/>
        <v>15798.15439252161</v>
      </c>
      <c r="U99" s="194">
        <f t="shared" ca="1" si="72"/>
        <v>17458.702363823882</v>
      </c>
      <c r="V99" s="194">
        <f t="shared" ca="1" si="73"/>
        <v>18389.376188595852</v>
      </c>
      <c r="W99" s="194">
        <f t="shared" ca="1" si="74"/>
        <v>19338.943853236931</v>
      </c>
      <c r="X99" s="194">
        <f t="shared" ca="1" si="75"/>
        <v>20211.650701307652</v>
      </c>
      <c r="Y99" s="194">
        <f t="shared" ca="1" si="80"/>
        <v>21304.932399031793</v>
      </c>
      <c r="Z99" s="194">
        <f t="shared" ca="1" si="76"/>
        <v>378084.98950247397</v>
      </c>
      <c r="AA99" s="194">
        <f t="shared" ca="1" si="81"/>
        <v>399389.92190150579</v>
      </c>
      <c r="AB99" s="77">
        <f t="shared" ca="1" si="83"/>
        <v>245312.89222006092</v>
      </c>
      <c r="AC99">
        <f t="shared" ca="1" si="82"/>
        <v>223.31346154138961</v>
      </c>
      <c r="AD99" s="476">
        <v>223.09729560611297</v>
      </c>
    </row>
    <row r="100" spans="2:34" x14ac:dyDescent="0.2">
      <c r="B100">
        <v>22</v>
      </c>
      <c r="C100" s="193">
        <f t="shared" ca="1" si="85"/>
        <v>0.30579887659892868</v>
      </c>
      <c r="D100" s="193">
        <f t="shared" ca="1" si="85"/>
        <v>-0.13886853835756538</v>
      </c>
      <c r="E100" s="193">
        <f t="shared" ca="1" si="85"/>
        <v>0.10344582727172374</v>
      </c>
      <c r="F100" s="193">
        <f t="shared" ca="1" si="85"/>
        <v>6.8303310189272826E-2</v>
      </c>
      <c r="G100" s="193">
        <f t="shared" ca="1" si="85"/>
        <v>9.3187026970721093E-2</v>
      </c>
      <c r="H100" s="193">
        <f t="shared" ca="1" si="85"/>
        <v>8.0616969754757684E-2</v>
      </c>
      <c r="I100" s="193">
        <f t="shared" ca="1" si="84"/>
        <v>7.6790236316564828E-2</v>
      </c>
      <c r="J100" s="193">
        <f t="shared" ca="1" si="68"/>
        <v>8.3555486760096262E-2</v>
      </c>
      <c r="K100" s="193">
        <f t="shared" ca="1" si="68"/>
        <v>2.6647521284385772E-2</v>
      </c>
      <c r="L100" s="193">
        <f t="shared" ca="1" si="68"/>
        <v>3.4182155161887016E-2</v>
      </c>
      <c r="M100" s="193">
        <f t="shared" ca="1" si="68"/>
        <v>2.5896254682968772E-2</v>
      </c>
      <c r="O100" s="473">
        <f t="shared" ca="1" si="77"/>
        <v>12792.911594039706</v>
      </c>
      <c r="P100" s="473">
        <f t="shared" ca="1" si="69"/>
        <v>11207.625973276286</v>
      </c>
      <c r="Q100" s="194">
        <f t="shared" ca="1" si="70"/>
        <v>12122.565863719748</v>
      </c>
      <c r="R100" s="194">
        <f t="shared" ca="1" si="71"/>
        <v>13025.531915106414</v>
      </c>
      <c r="S100" s="194">
        <f t="shared" ca="1" si="78"/>
        <v>14623.040478069655</v>
      </c>
      <c r="T100" s="194">
        <f t="shared" ca="1" si="79"/>
        <v>15877.751920588438</v>
      </c>
      <c r="U100" s="194">
        <f t="shared" ca="1" si="72"/>
        <v>17272.940147717618</v>
      </c>
      <c r="V100" s="194">
        <f t="shared" ca="1" si="73"/>
        <v>18764.075864544746</v>
      </c>
      <c r="W100" s="194">
        <f t="shared" ca="1" si="74"/>
        <v>18833.526068962499</v>
      </c>
      <c r="X100" s="194">
        <f t="shared" ca="1" si="75"/>
        <v>20096.625729088169</v>
      </c>
      <c r="Y100" s="194">
        <f t="shared" ca="1" si="80"/>
        <v>20915.209479378995</v>
      </c>
      <c r="Z100" s="194">
        <f t="shared" ca="1" si="76"/>
        <v>371168.82646444911</v>
      </c>
      <c r="AA100" s="194">
        <f t="shared" ca="1" si="81"/>
        <v>392084.03594382812</v>
      </c>
      <c r="AB100" s="77">
        <f t="shared" ca="1" si="83"/>
        <v>241630.00760098986</v>
      </c>
      <c r="AC100">
        <f t="shared" ca="1" si="82"/>
        <v>219.44488526085277</v>
      </c>
      <c r="AD100" s="476">
        <v>223.55507514704223</v>
      </c>
    </row>
    <row r="101" spans="2:34" x14ac:dyDescent="0.2">
      <c r="B101">
        <v>23</v>
      </c>
      <c r="C101" s="193">
        <f t="shared" ca="1" si="85"/>
        <v>0.30670765210855822</v>
      </c>
      <c r="D101" s="193">
        <f t="shared" ca="1" si="85"/>
        <v>-0.14595869276387946</v>
      </c>
      <c r="E101" s="193">
        <f t="shared" ca="1" si="85"/>
        <v>0.1223777610036164</v>
      </c>
      <c r="F101" s="193">
        <f t="shared" ca="1" si="85"/>
        <v>5.9667412961173963E-2</v>
      </c>
      <c r="G101" s="193">
        <f t="shared" ca="1" si="85"/>
        <v>6.7517215386459467E-2</v>
      </c>
      <c r="H101" s="193">
        <f t="shared" ca="1" si="85"/>
        <v>9.3952587917974728E-2</v>
      </c>
      <c r="I101" s="193">
        <f t="shared" ca="1" si="84"/>
        <v>0.11419616882525996</v>
      </c>
      <c r="J101" s="193">
        <f t="shared" ca="1" si="68"/>
        <v>8.0782035654828055E-2</v>
      </c>
      <c r="K101" s="193">
        <f t="shared" ca="1" si="68"/>
        <v>5.9118258294551917E-2</v>
      </c>
      <c r="L101" s="193">
        <f t="shared" ca="1" si="68"/>
        <v>6.7950628908065844E-2</v>
      </c>
      <c r="M101" s="193">
        <f t="shared" ca="1" si="68"/>
        <v>7.6699230924552886E-3</v>
      </c>
      <c r="O101" s="473">
        <f t="shared" ca="1" si="77"/>
        <v>12801.814867707544</v>
      </c>
      <c r="P101" s="473">
        <f t="shared" ca="1" si="69"/>
        <v>11115.34761367811</v>
      </c>
      <c r="Q101" s="194">
        <f t="shared" ca="1" si="70"/>
        <v>12330.553975070799</v>
      </c>
      <c r="R101" s="194">
        <f t="shared" ca="1" si="71"/>
        <v>12920.23676728903</v>
      </c>
      <c r="S101" s="194">
        <f t="shared" ca="1" si="78"/>
        <v>14279.667674880386</v>
      </c>
      <c r="T101" s="194">
        <f t="shared" ca="1" si="79"/>
        <v>16073.695203758709</v>
      </c>
      <c r="U101" s="194">
        <f t="shared" ca="1" si="72"/>
        <v>17872.97385122002</v>
      </c>
      <c r="V101" s="194">
        <f t="shared" ca="1" si="73"/>
        <v>18716.047639334549</v>
      </c>
      <c r="W101" s="194">
        <f t="shared" ca="1" si="74"/>
        <v>19429.191532796012</v>
      </c>
      <c r="X101" s="194">
        <f t="shared" ca="1" si="75"/>
        <v>20752.827709495832</v>
      </c>
      <c r="Y101" s="194">
        <f t="shared" ca="1" si="80"/>
        <v>20543.62459297738</v>
      </c>
      <c r="Z101" s="194">
        <f t="shared" ca="1" si="76"/>
        <v>364574.54748514487</v>
      </c>
      <c r="AA101" s="194">
        <f t="shared" ca="1" si="81"/>
        <v>385118.17207812227</v>
      </c>
      <c r="AB101" s="77">
        <f t="shared" ca="1" si="83"/>
        <v>239749.14752852925</v>
      </c>
      <c r="AC101">
        <f t="shared" ca="1" si="82"/>
        <v>217.46919190742778</v>
      </c>
      <c r="AD101" s="476">
        <v>227.44451936957833</v>
      </c>
    </row>
    <row r="102" spans="2:34" x14ac:dyDescent="0.2">
      <c r="B102">
        <v>24</v>
      </c>
      <c r="C102" s="193">
        <f t="shared" ca="1" si="85"/>
        <v>0.32185350138163654</v>
      </c>
      <c r="D102" s="193">
        <f t="shared" ca="1" si="85"/>
        <v>-0.14813379394726309</v>
      </c>
      <c r="E102" s="193">
        <f t="shared" ca="1" si="85"/>
        <v>0.12590179735245255</v>
      </c>
      <c r="F102" s="193">
        <f t="shared" ca="1" si="85"/>
        <v>7.1997254763834284E-2</v>
      </c>
      <c r="G102" s="193">
        <f t="shared" ca="1" si="85"/>
        <v>8.6411837538344638E-2</v>
      </c>
      <c r="H102" s="193">
        <f t="shared" ca="1" si="85"/>
        <v>0.10034618226113509</v>
      </c>
      <c r="I102" s="193">
        <f t="shared" ca="1" si="84"/>
        <v>0.11146173437713794</v>
      </c>
      <c r="J102" s="193">
        <f t="shared" ca="1" si="68"/>
        <v>3.1824207114083874E-2</v>
      </c>
      <c r="K102" s="193">
        <f t="shared" ca="1" si="68"/>
        <v>3.2617374978266292E-2</v>
      </c>
      <c r="L102" s="193">
        <f t="shared" ca="1" si="68"/>
        <v>7.6858636279305642E-2</v>
      </c>
      <c r="M102" s="193">
        <f t="shared" ca="1" si="68"/>
        <v>5.9017657617477556E-2</v>
      </c>
      <c r="O102" s="473">
        <f t="shared" ca="1" si="77"/>
        <v>12950.198753035893</v>
      </c>
      <c r="P102" s="473">
        <f t="shared" ca="1" si="69"/>
        <v>11087.03867177637</v>
      </c>
      <c r="Q102" s="194">
        <f t="shared" ca="1" si="70"/>
        <v>12369.269389719233</v>
      </c>
      <c r="R102" s="194">
        <f t="shared" ca="1" si="71"/>
        <v>13070.571177354943</v>
      </c>
      <c r="S102" s="194">
        <f t="shared" ca="1" si="78"/>
        <v>14532.412006571261</v>
      </c>
      <c r="T102" s="194">
        <f t="shared" ca="1" si="79"/>
        <v>16167.63774556852</v>
      </c>
      <c r="U102" s="194">
        <f t="shared" ca="1" si="72"/>
        <v>17829.11041248581</v>
      </c>
      <c r="V102" s="194">
        <f t="shared" ca="1" si="73"/>
        <v>17868.238348415154</v>
      </c>
      <c r="W102" s="194">
        <f t="shared" ca="1" si="74"/>
        <v>18943.041158455853</v>
      </c>
      <c r="X102" s="194">
        <f t="shared" ca="1" si="75"/>
        <v>20925.931537712382</v>
      </c>
      <c r="Y102" s="194">
        <f t="shared" ca="1" si="80"/>
        <v>21590.463997039988</v>
      </c>
      <c r="Z102" s="194">
        <f t="shared" ca="1" si="76"/>
        <v>383152.13588968612</v>
      </c>
      <c r="AA102" s="194">
        <f t="shared" ca="1" si="81"/>
        <v>404742.59988672612</v>
      </c>
      <c r="AB102" s="77">
        <f t="shared" ca="1" si="83"/>
        <v>247035.47210170524</v>
      </c>
      <c r="AC102">
        <f t="shared" ca="1" si="82"/>
        <v>225.12289419017566</v>
      </c>
      <c r="AD102" s="476">
        <v>223.36652865816237</v>
      </c>
    </row>
    <row r="103" spans="2:34" x14ac:dyDescent="0.2">
      <c r="B103">
        <v>25</v>
      </c>
      <c r="C103" s="193">
        <f t="shared" ca="1" si="85"/>
        <v>0.307117415017434</v>
      </c>
      <c r="D103" s="193">
        <f t="shared" ca="1" si="85"/>
        <v>-0.1614696281068875</v>
      </c>
      <c r="E103" s="193">
        <f t="shared" ca="1" si="85"/>
        <v>0.14184362950259272</v>
      </c>
      <c r="F103" s="193">
        <f t="shared" ca="1" si="85"/>
        <v>8.0175794755123458E-2</v>
      </c>
      <c r="G103" s="193">
        <f t="shared" ca="1" si="85"/>
        <v>9.7632826404547485E-2</v>
      </c>
      <c r="H103" s="193">
        <f t="shared" ca="1" si="85"/>
        <v>9.2094709961376101E-2</v>
      </c>
      <c r="I103" s="193">
        <f t="shared" ca="1" si="84"/>
        <v>6.1365381949979675E-2</v>
      </c>
      <c r="J103" s="193">
        <f t="shared" ca="1" si="68"/>
        <v>9.1840401902521823E-2</v>
      </c>
      <c r="K103" s="193">
        <f t="shared" ca="1" si="68"/>
        <v>4.0563445911627583E-2</v>
      </c>
      <c r="L103" s="193">
        <f t="shared" ca="1" si="68"/>
        <v>5.7679094990349698E-2</v>
      </c>
      <c r="M103" s="193">
        <f t="shared" ca="1" si="68"/>
        <v>2.8912316249852674E-2</v>
      </c>
      <c r="O103" s="473">
        <f t="shared" ca="1" si="77"/>
        <v>12805.829314925801</v>
      </c>
      <c r="P103" s="473">
        <f t="shared" ca="1" si="69"/>
        <v>10913.47279018886</v>
      </c>
      <c r="Q103" s="194">
        <f t="shared" ca="1" si="70"/>
        <v>12544.407947002344</v>
      </c>
      <c r="R103" s="194">
        <f t="shared" ca="1" si="71"/>
        <v>13170.289892685551</v>
      </c>
      <c r="S103" s="194">
        <f t="shared" ca="1" si="78"/>
        <v>14682.50981266135</v>
      </c>
      <c r="T103" s="194">
        <f t="shared" ca="1" si="79"/>
        <v>16046.396978652823</v>
      </c>
      <c r="U103" s="194">
        <f t="shared" ca="1" si="72"/>
        <v>17025.507939219253</v>
      </c>
      <c r="V103" s="194">
        <f t="shared" ca="1" si="73"/>
        <v>18907.546852568277</v>
      </c>
      <c r="W103" s="194">
        <f t="shared" ca="1" si="74"/>
        <v>19088.809332017565</v>
      </c>
      <c r="X103" s="194">
        <f t="shared" ca="1" si="75"/>
        <v>20553.22730856292</v>
      </c>
      <c r="Y103" s="194">
        <f t="shared" ca="1" si="80"/>
        <v>20976.698698377626</v>
      </c>
      <c r="Z103" s="194">
        <f t="shared" ca="1" si="76"/>
        <v>372260.0362502482</v>
      </c>
      <c r="AA103" s="194">
        <f t="shared" ca="1" si="81"/>
        <v>393236.73494862585</v>
      </c>
      <c r="AB103" s="77">
        <f t="shared" ca="1" si="83"/>
        <v>242634.02091870861</v>
      </c>
      <c r="AC103">
        <f t="shared" ca="1" si="82"/>
        <v>220.49952109879263</v>
      </c>
      <c r="AD103" s="476">
        <v>219.54688660443435</v>
      </c>
    </row>
    <row r="104" spans="2:34" x14ac:dyDescent="0.2">
      <c r="B104">
        <v>26</v>
      </c>
      <c r="C104" s="193">
        <f t="shared" ca="1" si="85"/>
        <v>0.31677806745685333</v>
      </c>
      <c r="D104" s="193">
        <f t="shared" ca="1" si="85"/>
        <v>-0.1444955905743022</v>
      </c>
      <c r="E104" s="193">
        <f t="shared" ca="1" si="85"/>
        <v>0.12446817949370649</v>
      </c>
      <c r="F104" s="193">
        <f t="shared" ca="1" si="85"/>
        <v>0.11461366274048276</v>
      </c>
      <c r="G104" s="193">
        <f t="shared" ca="1" si="85"/>
        <v>0.12030149456205946</v>
      </c>
      <c r="H104" s="193">
        <f t="shared" ca="1" si="85"/>
        <v>9.523861873934375E-2</v>
      </c>
      <c r="I104" s="193">
        <f t="shared" ca="1" si="84"/>
        <v>0.10071898964794594</v>
      </c>
      <c r="J104" s="193">
        <f t="shared" ca="1" si="68"/>
        <v>6.5390280031232678E-2</v>
      </c>
      <c r="K104" s="193">
        <f t="shared" ca="1" si="68"/>
        <v>4.2249703521839724E-2</v>
      </c>
      <c r="L104" s="193">
        <f t="shared" ca="1" si="68"/>
        <v>5.9660100410456274E-2</v>
      </c>
      <c r="M104" s="193">
        <f t="shared" ca="1" si="68"/>
        <v>6.6960807674453393E-2</v>
      </c>
      <c r="O104" s="473">
        <f t="shared" ca="1" si="77"/>
        <v>12900.474726874791</v>
      </c>
      <c r="P104" s="473">
        <f t="shared" ca="1" si="69"/>
        <v>11134.389888675458</v>
      </c>
      <c r="Q104" s="194">
        <f t="shared" ca="1" si="70"/>
        <v>12353.51952100205</v>
      </c>
      <c r="R104" s="194">
        <f t="shared" ca="1" si="71"/>
        <v>13590.181457424824</v>
      </c>
      <c r="S104" s="194">
        <f t="shared" ca="1" si="78"/>
        <v>14985.737754333682</v>
      </c>
      <c r="T104" s="194">
        <f t="shared" ca="1" si="79"/>
        <v>16092.591148312087</v>
      </c>
      <c r="U104" s="194">
        <f t="shared" ca="1" si="72"/>
        <v>17656.784568072235</v>
      </c>
      <c r="V104" s="194">
        <f t="shared" ca="1" si="73"/>
        <v>18449.506540388851</v>
      </c>
      <c r="W104" s="194">
        <f t="shared" ca="1" si="74"/>
        <v>19119.743197830816</v>
      </c>
      <c r="X104" s="194">
        <f t="shared" ca="1" si="75"/>
        <v>20591.722968439146</v>
      </c>
      <c r="Y104" s="194">
        <f t="shared" ca="1" si="80"/>
        <v>21752.403029967965</v>
      </c>
      <c r="Z104" s="194">
        <f t="shared" ca="1" si="76"/>
        <v>386025.96418530639</v>
      </c>
      <c r="AA104" s="194">
        <f t="shared" ca="1" si="81"/>
        <v>407778.36721527437</v>
      </c>
      <c r="AB104" s="77">
        <f t="shared" ca="1" si="83"/>
        <v>248910.89471291736</v>
      </c>
      <c r="AC104">
        <f t="shared" ca="1" si="82"/>
        <v>227.09287592464219</v>
      </c>
      <c r="AD104" s="476">
        <v>219.30803337784974</v>
      </c>
    </row>
    <row r="105" spans="2:34" x14ac:dyDescent="0.2">
      <c r="B105">
        <v>27</v>
      </c>
      <c r="C105" s="193">
        <f t="shared" ca="1" si="85"/>
        <v>0.34012241869149495</v>
      </c>
      <c r="D105" s="193">
        <f t="shared" ca="1" si="85"/>
        <v>-0.17704104344614241</v>
      </c>
      <c r="E105" s="193">
        <f t="shared" ca="1" si="85"/>
        <v>9.5170156929705693E-2</v>
      </c>
      <c r="F105" s="193">
        <f t="shared" ca="1" si="85"/>
        <v>9.7478256722043993E-2</v>
      </c>
      <c r="G105" s="193">
        <f t="shared" ca="1" si="85"/>
        <v>8.1485382697536454E-2</v>
      </c>
      <c r="H105" s="193">
        <f t="shared" ca="1" si="85"/>
        <v>0.13510268200884309</v>
      </c>
      <c r="I105" s="193">
        <f t="shared" ca="1" si="85"/>
        <v>9.3601521380097766E-2</v>
      </c>
      <c r="J105" s="193">
        <f t="shared" ca="1" si="68"/>
        <v>6.0527762174437824E-2</v>
      </c>
      <c r="K105" s="193">
        <f t="shared" ca="1" si="68"/>
        <v>5.6484663186435219E-2</v>
      </c>
      <c r="L105" s="193">
        <f t="shared" ca="1" si="68"/>
        <v>3.5964606426314473E-2</v>
      </c>
      <c r="M105" s="193">
        <f t="shared" ca="1" si="68"/>
        <v>2.9759478690953276E-2</v>
      </c>
      <c r="O105" s="473">
        <f t="shared" ca="1" si="77"/>
        <v>13129.179335920575</v>
      </c>
      <c r="P105" s="473">
        <f t="shared" ca="1" si="69"/>
        <v>10710.810819548456</v>
      </c>
      <c r="Q105" s="194">
        <f t="shared" ca="1" si="70"/>
        <v>12031.648524319775</v>
      </c>
      <c r="R105" s="194">
        <f t="shared" ca="1" si="71"/>
        <v>13381.254108943675</v>
      </c>
      <c r="S105" s="194">
        <f t="shared" ca="1" si="78"/>
        <v>14466.513174282565</v>
      </c>
      <c r="T105" s="194">
        <f t="shared" ca="1" si="79"/>
        <v>16678.322933815511</v>
      </c>
      <c r="U105" s="194">
        <f t="shared" ca="1" si="72"/>
        <v>17542.612281541882</v>
      </c>
      <c r="V105" s="194">
        <f t="shared" ca="1" si="73"/>
        <v>18365.301665721639</v>
      </c>
      <c r="W105" s="194">
        <f t="shared" ca="1" si="74"/>
        <v>19380.87905836296</v>
      </c>
      <c r="X105" s="194">
        <f t="shared" ca="1" si="75"/>
        <v>20131.263008181359</v>
      </c>
      <c r="Y105" s="194">
        <f t="shared" ca="1" si="80"/>
        <v>20993.970015860072</v>
      </c>
      <c r="Z105" s="194">
        <f t="shared" ca="1" si="76"/>
        <v>372566.5392593515</v>
      </c>
      <c r="AA105" s="194">
        <f t="shared" ca="1" si="81"/>
        <v>393560.50927521155</v>
      </c>
      <c r="AB105" s="77">
        <f t="shared" ca="1" si="83"/>
        <v>242838.87954017398</v>
      </c>
      <c r="AC105">
        <f t="shared" ca="1" si="82"/>
        <v>220.71470872638233</v>
      </c>
      <c r="AD105" s="476">
        <v>225.31119656918361</v>
      </c>
    </row>
    <row r="106" spans="2:34" x14ac:dyDescent="0.2">
      <c r="B106">
        <v>28</v>
      </c>
      <c r="C106" s="193">
        <f t="shared" ca="1" si="85"/>
        <v>0.33702272948250633</v>
      </c>
      <c r="D106" s="193">
        <f t="shared" ca="1" si="85"/>
        <v>-0.17422382815620502</v>
      </c>
      <c r="E106" s="193">
        <f t="shared" ca="1" si="85"/>
        <v>0.11476618598871882</v>
      </c>
      <c r="F106" s="193">
        <f t="shared" ca="1" si="85"/>
        <v>0.11587709780463125</v>
      </c>
      <c r="G106" s="193">
        <f t="shared" ca="1" si="85"/>
        <v>9.2161777700591613E-2</v>
      </c>
      <c r="H106" s="193">
        <f t="shared" ca="1" si="85"/>
        <v>6.8823762750534839E-2</v>
      </c>
      <c r="I106" s="193">
        <f t="shared" ca="1" si="85"/>
        <v>8.3471481820287394E-2</v>
      </c>
      <c r="J106" s="193">
        <f t="shared" ca="1" si="68"/>
        <v>7.4405682414107777E-2</v>
      </c>
      <c r="K106" s="193">
        <f t="shared" ca="1" si="68"/>
        <v>5.1104349107234097E-2</v>
      </c>
      <c r="L106" s="193">
        <f t="shared" ca="1" si="68"/>
        <v>4.8274518923045594E-2</v>
      </c>
      <c r="M106" s="193">
        <f t="shared" ca="1" si="68"/>
        <v>5.2551622995750925E-2</v>
      </c>
      <c r="O106" s="473">
        <f t="shared" ca="1" si="77"/>
        <v>13098.811680740115</v>
      </c>
      <c r="P106" s="473">
        <f t="shared" ca="1" si="69"/>
        <v>10747.476876546993</v>
      </c>
      <c r="Q106" s="194">
        <f t="shared" ca="1" si="70"/>
        <v>12246.932453139922</v>
      </c>
      <c r="R106" s="194">
        <f t="shared" ca="1" si="71"/>
        <v>13605.586177782581</v>
      </c>
      <c r="S106" s="194">
        <f t="shared" ca="1" si="78"/>
        <v>14609.326208500652</v>
      </c>
      <c r="T106" s="194">
        <f t="shared" ca="1" si="79"/>
        <v>15704.471636822682</v>
      </c>
      <c r="U106" s="194">
        <f t="shared" ca="1" si="72"/>
        <v>17380.114924945145</v>
      </c>
      <c r="V106" s="194">
        <f t="shared" ca="1" si="73"/>
        <v>18605.627474045399</v>
      </c>
      <c r="W106" s="194">
        <f t="shared" ca="1" si="74"/>
        <v>19282.178887789254</v>
      </c>
      <c r="X106" s="194">
        <f t="shared" ca="1" si="75"/>
        <v>20370.473966299181</v>
      </c>
      <c r="Y106" s="194">
        <f t="shared" ca="1" si="80"/>
        <v>21458.639294496239</v>
      </c>
      <c r="Z106" s="194">
        <f t="shared" ca="1" si="76"/>
        <v>380812.72732720291</v>
      </c>
      <c r="AA106" s="194">
        <f t="shared" ca="1" si="81"/>
        <v>402271.36662169913</v>
      </c>
      <c r="AB106" s="77">
        <f t="shared" ca="1" si="83"/>
        <v>246057.9172816636</v>
      </c>
      <c r="AC106">
        <f t="shared" ca="1" si="82"/>
        <v>224.09605089181258</v>
      </c>
      <c r="AD106" s="476">
        <v>223.81436516892541</v>
      </c>
    </row>
    <row r="107" spans="2:34" x14ac:dyDescent="0.2">
      <c r="B107">
        <v>29</v>
      </c>
      <c r="C107" s="193">
        <f t="shared" ca="1" si="85"/>
        <v>0.3162251608743698</v>
      </c>
      <c r="D107" s="193">
        <f t="shared" ca="1" si="85"/>
        <v>-0.14288691310532711</v>
      </c>
      <c r="E107" s="193">
        <f t="shared" ca="1" si="85"/>
        <v>0.13085940309702529</v>
      </c>
      <c r="F107" s="193">
        <f t="shared" ca="1" si="85"/>
        <v>0.10990227747324784</v>
      </c>
      <c r="G107" s="193">
        <f t="shared" ca="1" si="85"/>
        <v>0.1068631270884516</v>
      </c>
      <c r="H107" s="193">
        <f t="shared" ca="1" si="85"/>
        <v>7.2199003756712538E-2</v>
      </c>
      <c r="I107" s="193">
        <f t="shared" ca="1" si="85"/>
        <v>8.630047381161482E-2</v>
      </c>
      <c r="J107" s="193">
        <f t="shared" ca="1" si="68"/>
        <v>7.8891167335921941E-2</v>
      </c>
      <c r="K107" s="193">
        <f t="shared" ca="1" si="68"/>
        <v>5.1497331122940693E-2</v>
      </c>
      <c r="L107" s="193">
        <f t="shared" ca="1" si="68"/>
        <v>6.6522937550092143E-2</v>
      </c>
      <c r="M107" s="193">
        <f t="shared" ca="1" si="68"/>
        <v>7.5253834549770804E-3</v>
      </c>
      <c r="O107" s="473">
        <f t="shared" ca="1" si="77"/>
        <v>12895.0579010862</v>
      </c>
      <c r="P107" s="473">
        <f t="shared" ca="1" si="69"/>
        <v>11155.326825934168</v>
      </c>
      <c r="Q107" s="194">
        <f t="shared" ca="1" si="70"/>
        <v>12423.7341406654</v>
      </c>
      <c r="R107" s="194">
        <f t="shared" ca="1" si="71"/>
        <v>13532.736817332998</v>
      </c>
      <c r="S107" s="194">
        <f t="shared" ca="1" si="78"/>
        <v>14805.979134191362</v>
      </c>
      <c r="T107" s="194">
        <f t="shared" ca="1" si="79"/>
        <v>15754.064823741124</v>
      </c>
      <c r="U107" s="194">
        <f t="shared" ca="1" si="72"/>
        <v>17425.495174223528</v>
      </c>
      <c r="V107" s="194">
        <f t="shared" ca="1" si="73"/>
        <v>18683.303218749399</v>
      </c>
      <c r="W107" s="194">
        <f t="shared" ca="1" si="74"/>
        <v>19289.388019340251</v>
      </c>
      <c r="X107" s="194">
        <f t="shared" ca="1" si="75"/>
        <v>20725.084261463355</v>
      </c>
      <c r="Y107" s="194">
        <f t="shared" ca="1" si="80"/>
        <v>20540.677826399249</v>
      </c>
      <c r="Z107" s="194">
        <f t="shared" ca="1" si="76"/>
        <v>364522.2531060832</v>
      </c>
      <c r="AA107" s="194">
        <f t="shared" ca="1" si="81"/>
        <v>385062.93093248247</v>
      </c>
      <c r="AB107" s="77">
        <f t="shared" ca="1" si="83"/>
        <v>240167.18441146702</v>
      </c>
      <c r="AC107">
        <f t="shared" ca="1" si="82"/>
        <v>217.90830628026157</v>
      </c>
      <c r="AD107" s="476">
        <v>224.32429091016388</v>
      </c>
    </row>
    <row r="108" spans="2:34" x14ac:dyDescent="0.2">
      <c r="B108">
        <v>30</v>
      </c>
      <c r="C108" s="193">
        <f t="shared" ca="1" si="85"/>
        <v>0.33102164473364754</v>
      </c>
      <c r="D108" s="193">
        <f t="shared" ca="1" si="85"/>
        <v>-0.15674460495989123</v>
      </c>
      <c r="E108" s="193">
        <f t="shared" ca="1" si="85"/>
        <v>0.14089349100520041</v>
      </c>
      <c r="F108" s="193">
        <f t="shared" ca="1" si="85"/>
        <v>0.11370535130174937</v>
      </c>
      <c r="G108" s="193">
        <f t="shared" ca="1" si="85"/>
        <v>0.12377906657880838</v>
      </c>
      <c r="H108" s="193">
        <f t="shared" ca="1" si="85"/>
        <v>7.9656234755160565E-2</v>
      </c>
      <c r="I108" s="193">
        <f t="shared" ca="1" si="85"/>
        <v>6.8155827104930664E-2</v>
      </c>
      <c r="J108" s="193">
        <f t="shared" ca="1" si="68"/>
        <v>2.6407185456398433E-2</v>
      </c>
      <c r="K108" s="193">
        <f t="shared" ca="1" si="68"/>
        <v>4.9854298729593724E-2</v>
      </c>
      <c r="L108" s="193">
        <f t="shared" ca="1" si="68"/>
        <v>4.3173572004396012E-2</v>
      </c>
      <c r="M108" s="193">
        <f t="shared" ca="1" si="68"/>
        <v>2.6738731922282953E-2</v>
      </c>
      <c r="O108" s="473">
        <f t="shared" ca="1" si="77"/>
        <v>13040.019053455546</v>
      </c>
      <c r="P108" s="473">
        <f t="shared" ca="1" si="69"/>
        <v>10974.968966447015</v>
      </c>
      <c r="Q108" s="194">
        <f t="shared" ca="1" si="70"/>
        <v>12533.969630748277</v>
      </c>
      <c r="R108" s="194">
        <f t="shared" ca="1" si="71"/>
        <v>13579.106662915407</v>
      </c>
      <c r="S108" s="194">
        <f t="shared" ca="1" si="78"/>
        <v>15032.255573436636</v>
      </c>
      <c r="T108" s="194">
        <f t="shared" ca="1" si="79"/>
        <v>15863.635621833209</v>
      </c>
      <c r="U108" s="194">
        <f t="shared" ca="1" si="72"/>
        <v>17134.434403057789</v>
      </c>
      <c r="V108" s="194">
        <f t="shared" ca="1" si="73"/>
        <v>17774.431056968901</v>
      </c>
      <c r="W108" s="194">
        <f t="shared" ca="1" si="74"/>
        <v>19259.247106543291</v>
      </c>
      <c r="X108" s="194">
        <f t="shared" ca="1" si="75"/>
        <v>20271.350402257409</v>
      </c>
      <c r="Y108" s="194">
        <f t="shared" ca="1" si="80"/>
        <v>20932.385278453639</v>
      </c>
      <c r="Z108" s="194">
        <f t="shared" ca="1" si="76"/>
        <v>371473.63436954853</v>
      </c>
      <c r="AA108" s="194">
        <f t="shared" ca="1" si="81"/>
        <v>392406.01964800217</v>
      </c>
      <c r="AB108" s="77">
        <f t="shared" ca="1" si="83"/>
        <v>242443.39728971661</v>
      </c>
      <c r="AC108">
        <f t="shared" ca="1" si="82"/>
        <v>220.29928619438928</v>
      </c>
      <c r="AD108" s="476">
        <v>225.81016048174473</v>
      </c>
    </row>
    <row r="109" spans="2:34" x14ac:dyDescent="0.2">
      <c r="B109">
        <v>31</v>
      </c>
      <c r="C109" s="193">
        <f t="shared" ref="C109:I124" ca="1" si="86">C$75+_xlfn.NORM.INV(RAND(),0, $AH$80)</f>
        <v>0.32641341419382036</v>
      </c>
      <c r="D109" s="193">
        <f t="shared" ca="1" si="86"/>
        <v>-0.14716908099007212</v>
      </c>
      <c r="E109" s="193">
        <f t="shared" ca="1" si="86"/>
        <v>0.13531128435086792</v>
      </c>
      <c r="F109" s="193">
        <f t="shared" ca="1" si="86"/>
        <v>7.3885025716166702E-2</v>
      </c>
      <c r="G109" s="193">
        <f t="shared" ca="1" si="86"/>
        <v>7.2433143169202449E-2</v>
      </c>
      <c r="H109" s="193">
        <f t="shared" ca="1" si="86"/>
        <v>8.6944860435665502E-2</v>
      </c>
      <c r="I109" s="193">
        <f t="shared" ca="1" si="85"/>
        <v>6.2863729111796759E-2</v>
      </c>
      <c r="J109" s="193">
        <f t="shared" ca="1" si="68"/>
        <v>5.647273816007442E-2</v>
      </c>
      <c r="K109" s="193">
        <f t="shared" ca="1" si="68"/>
        <v>2.4330649186800571E-2</v>
      </c>
      <c r="L109" s="193">
        <f t="shared" ca="1" si="68"/>
        <v>3.7193620404595791E-2</v>
      </c>
      <c r="M109" s="193">
        <f t="shared" ca="1" si="68"/>
        <v>1.0100531171173575E-2</v>
      </c>
      <c r="O109" s="473">
        <f t="shared" ca="1" si="77"/>
        <v>12994.872218856859</v>
      </c>
      <c r="P109" s="473">
        <f t="shared" ca="1" si="69"/>
        <v>11099.594410914211</v>
      </c>
      <c r="Q109" s="194">
        <f t="shared" ca="1" si="70"/>
        <v>12472.642951939444</v>
      </c>
      <c r="R109" s="194">
        <f t="shared" ca="1" si="71"/>
        <v>13093.588255513821</v>
      </c>
      <c r="S109" s="194">
        <f t="shared" ca="1" si="78"/>
        <v>14345.42569174372</v>
      </c>
      <c r="T109" s="194">
        <f t="shared" ca="1" si="79"/>
        <v>15970.729063483817</v>
      </c>
      <c r="U109" s="194">
        <f t="shared" ca="1" si="72"/>
        <v>17049.543131937102</v>
      </c>
      <c r="V109" s="194">
        <f t="shared" ca="1" si="73"/>
        <v>18295.080270354454</v>
      </c>
      <c r="W109" s="194">
        <f t="shared" ca="1" si="74"/>
        <v>18791.023778601211</v>
      </c>
      <c r="X109" s="194">
        <f t="shared" ca="1" si="75"/>
        <v>20155.14568089434</v>
      </c>
      <c r="Y109" s="194">
        <f t="shared" ca="1" si="80"/>
        <v>20593.178021890493</v>
      </c>
      <c r="Z109" s="194">
        <f t="shared" ca="1" si="76"/>
        <v>365453.94044915529</v>
      </c>
      <c r="AA109" s="194">
        <f t="shared" ca="1" si="81"/>
        <v>386047.1184710458</v>
      </c>
      <c r="AB109" s="77">
        <f t="shared" ca="1" si="83"/>
        <v>239291.10107855042</v>
      </c>
      <c r="AC109">
        <f t="shared" ca="1" si="82"/>
        <v>216.98805067845842</v>
      </c>
      <c r="AD109" s="476">
        <v>225.73022012502912</v>
      </c>
    </row>
    <row r="110" spans="2:34" x14ac:dyDescent="0.2">
      <c r="B110">
        <v>32</v>
      </c>
      <c r="C110" s="193">
        <f t="shared" ca="1" si="86"/>
        <v>0.33668221760691691</v>
      </c>
      <c r="D110" s="193">
        <f t="shared" ca="1" si="86"/>
        <v>-0.12447447798138786</v>
      </c>
      <c r="E110" s="193">
        <f t="shared" ca="1" si="86"/>
        <v>0.1045597646212137</v>
      </c>
      <c r="F110" s="193">
        <f t="shared" ca="1" si="86"/>
        <v>9.9763809402975703E-2</v>
      </c>
      <c r="G110" s="193">
        <f t="shared" ca="1" si="86"/>
        <v>8.5984928292287141E-2</v>
      </c>
      <c r="H110" s="193">
        <f t="shared" ca="1" si="86"/>
        <v>6.7298852510259216E-2</v>
      </c>
      <c r="I110" s="193">
        <f t="shared" ca="1" si="85"/>
        <v>8.0619975728385862E-2</v>
      </c>
      <c r="J110" s="193">
        <f t="shared" ca="1" si="68"/>
        <v>9.1223370652063582E-2</v>
      </c>
      <c r="K110" s="193">
        <f t="shared" ca="1" si="68"/>
        <v>4.4517864699226986E-2</v>
      </c>
      <c r="L110" s="193">
        <f t="shared" ca="1" si="68"/>
        <v>7.15340941104258E-2</v>
      </c>
      <c r="M110" s="193">
        <f t="shared" ca="1" si="68"/>
        <v>6.8987456679334341E-2</v>
      </c>
      <c r="O110" s="473">
        <f t="shared" ca="1" si="77"/>
        <v>13095.475685894964</v>
      </c>
      <c r="P110" s="473">
        <f t="shared" ca="1" si="69"/>
        <v>11394.964669072237</v>
      </c>
      <c r="Q110" s="194">
        <f t="shared" ca="1" si="70"/>
        <v>12134.803690492483</v>
      </c>
      <c r="R110" s="194">
        <f t="shared" ca="1" si="71"/>
        <v>13409.121231609295</v>
      </c>
      <c r="S110" s="194">
        <f t="shared" ca="1" si="78"/>
        <v>14526.70144558623</v>
      </c>
      <c r="T110" s="194">
        <f t="shared" ca="1" si="79"/>
        <v>15682.065782413643</v>
      </c>
      <c r="U110" s="194">
        <f t="shared" ca="1" si="72"/>
        <v>17334.373523885686</v>
      </c>
      <c r="V110" s="194">
        <f t="shared" ca="1" si="73"/>
        <v>18896.861639548853</v>
      </c>
      <c r="W110" s="194">
        <f t="shared" ca="1" si="74"/>
        <v>19161.351901672511</v>
      </c>
      <c r="X110" s="194">
        <f t="shared" ca="1" si="75"/>
        <v>20822.462984699134</v>
      </c>
      <c r="Y110" s="194">
        <f t="shared" ca="1" si="80"/>
        <v>21793.720841866358</v>
      </c>
      <c r="Z110" s="194">
        <f t="shared" ca="1" si="76"/>
        <v>386759.2049290592</v>
      </c>
      <c r="AA110" s="194">
        <f t="shared" ca="1" si="81"/>
        <v>408552.92577092553</v>
      </c>
      <c r="AB110" s="77">
        <f t="shared" ca="1" si="83"/>
        <v>248929.97662377081</v>
      </c>
      <c r="AC110">
        <f t="shared" ca="1" si="82"/>
        <v>227.11291994864791</v>
      </c>
      <c r="AD110" s="476">
        <v>219.08452938960903</v>
      </c>
    </row>
    <row r="111" spans="2:34" x14ac:dyDescent="0.2">
      <c r="B111">
        <v>33</v>
      </c>
      <c r="C111" s="193">
        <f t="shared" ca="1" si="86"/>
        <v>0.30864699402633849</v>
      </c>
      <c r="D111" s="193">
        <f t="shared" ca="1" si="86"/>
        <v>-0.20891971980043023</v>
      </c>
      <c r="E111" s="193">
        <f t="shared" ca="1" si="86"/>
        <v>0.12643125255618748</v>
      </c>
      <c r="F111" s="193">
        <f t="shared" ca="1" si="86"/>
        <v>0.10142061878440978</v>
      </c>
      <c r="G111" s="193">
        <f t="shared" ca="1" si="86"/>
        <v>0.10805694006719982</v>
      </c>
      <c r="H111" s="193">
        <f t="shared" ca="1" si="86"/>
        <v>7.804205229729079E-2</v>
      </c>
      <c r="I111" s="193">
        <f t="shared" ca="1" si="85"/>
        <v>9.775533147388063E-2</v>
      </c>
      <c r="J111" s="193">
        <f t="shared" ca="1" si="68"/>
        <v>5.3829543334062029E-2</v>
      </c>
      <c r="K111" s="193">
        <f t="shared" ca="1" si="68"/>
        <v>6.4474732296699838E-2</v>
      </c>
      <c r="L111" s="193">
        <f t="shared" ca="1" si="68"/>
        <v>3.7858926866840822E-2</v>
      </c>
      <c r="M111" s="193">
        <f t="shared" ca="1" si="68"/>
        <v>4.2473778996696798E-2</v>
      </c>
      <c r="O111" s="473">
        <f t="shared" ca="1" si="77"/>
        <v>12820.814600476038</v>
      </c>
      <c r="P111" s="473">
        <f t="shared" ca="1" si="69"/>
        <v>10295.9098467974</v>
      </c>
      <c r="Q111" s="194">
        <f t="shared" ca="1" si="70"/>
        <v>12375.086037370198</v>
      </c>
      <c r="R111" s="194">
        <f t="shared" ca="1" si="71"/>
        <v>13429.3222581055</v>
      </c>
      <c r="S111" s="194">
        <f t="shared" ca="1" si="78"/>
        <v>14821.948199942035</v>
      </c>
      <c r="T111" s="194">
        <f t="shared" ca="1" si="79"/>
        <v>15839.918070343678</v>
      </c>
      <c r="U111" s="194">
        <f t="shared" ca="1" si="72"/>
        <v>17609.244120051426</v>
      </c>
      <c r="V111" s="194">
        <f t="shared" ca="1" si="73"/>
        <v>18249.307710623001</v>
      </c>
      <c r="W111" s="194">
        <f t="shared" ca="1" si="74"/>
        <v>19527.454364649893</v>
      </c>
      <c r="X111" s="194">
        <f t="shared" ca="1" si="75"/>
        <v>20168.074172166547</v>
      </c>
      <c r="Y111" s="194">
        <f t="shared" ca="1" si="80"/>
        <v>21253.179709885651</v>
      </c>
      <c r="Z111" s="194">
        <f t="shared" ca="1" si="76"/>
        <v>377166.56767573149</v>
      </c>
      <c r="AA111" s="194">
        <f t="shared" ca="1" si="81"/>
        <v>398419.74738561717</v>
      </c>
      <c r="AB111" s="77">
        <f t="shared" ca="1" si="83"/>
        <v>244136.41237294785</v>
      </c>
      <c r="AC111">
        <f t="shared" ca="1" si="82"/>
        <v>222.07766338265736</v>
      </c>
      <c r="AD111" s="476">
        <v>224.45667026942724</v>
      </c>
    </row>
    <row r="112" spans="2:34" x14ac:dyDescent="0.2">
      <c r="B112">
        <v>34</v>
      </c>
      <c r="C112" s="193">
        <f t="shared" ca="1" si="86"/>
        <v>0.31063087856172583</v>
      </c>
      <c r="D112" s="193">
        <f t="shared" ca="1" si="86"/>
        <v>-0.18140131068009491</v>
      </c>
      <c r="E112" s="193">
        <f t="shared" ca="1" si="86"/>
        <v>0.15826486335236678</v>
      </c>
      <c r="F112" s="193">
        <f t="shared" ca="1" si="86"/>
        <v>8.2246863754390831E-2</v>
      </c>
      <c r="G112" s="193">
        <f t="shared" ca="1" si="86"/>
        <v>0.12068943542570995</v>
      </c>
      <c r="H112" s="193">
        <f t="shared" ca="1" si="86"/>
        <v>5.8873023623692566E-2</v>
      </c>
      <c r="I112" s="193">
        <f t="shared" ca="1" si="85"/>
        <v>3.3161295405573075E-2</v>
      </c>
      <c r="J112" s="193">
        <f t="shared" ca="1" si="68"/>
        <v>7.9709315439602288E-2</v>
      </c>
      <c r="K112" s="193">
        <f t="shared" ca="1" si="68"/>
        <v>7.25181375004912E-2</v>
      </c>
      <c r="L112" s="193">
        <f t="shared" ca="1" si="68"/>
        <v>3.4826846542485058E-2</v>
      </c>
      <c r="M112" s="193">
        <f t="shared" ca="1" si="68"/>
        <v>3.9369192530589826E-2</v>
      </c>
      <c r="O112" s="473">
        <f t="shared" ca="1" si="77"/>
        <v>12840.250717269228</v>
      </c>
      <c r="P112" s="473">
        <f t="shared" ca="1" si="69"/>
        <v>10654.061941498565</v>
      </c>
      <c r="Q112" s="194">
        <f t="shared" ca="1" si="70"/>
        <v>12724.813259150407</v>
      </c>
      <c r="R112" s="194">
        <f t="shared" ca="1" si="71"/>
        <v>13195.541874113525</v>
      </c>
      <c r="S112" s="194">
        <f t="shared" ca="1" si="78"/>
        <v>14990.927053888377</v>
      </c>
      <c r="T112" s="194">
        <f t="shared" ca="1" si="79"/>
        <v>15558.263154349608</v>
      </c>
      <c r="U112" s="194">
        <f t="shared" ca="1" si="72"/>
        <v>16573.082311300237</v>
      </c>
      <c r="V112" s="194">
        <f t="shared" ca="1" si="73"/>
        <v>18697.471199322128</v>
      </c>
      <c r="W112" s="194">
        <f t="shared" ca="1" si="74"/>
        <v>19675.008104807293</v>
      </c>
      <c r="X112" s="194">
        <f t="shared" ca="1" si="75"/>
        <v>20109.153620158402</v>
      </c>
      <c r="Y112" s="194">
        <f t="shared" ca="1" si="80"/>
        <v>21189.885711112318</v>
      </c>
      <c r="Z112" s="194">
        <f t="shared" ca="1" si="76"/>
        <v>376043.32961922989</v>
      </c>
      <c r="AA112" s="194">
        <f t="shared" ca="1" si="81"/>
        <v>397233.21533034218</v>
      </c>
      <c r="AB112" s="77">
        <f t="shared" ca="1" si="83"/>
        <v>243758.61519997404</v>
      </c>
      <c r="AC112">
        <f t="shared" ca="1" si="82"/>
        <v>221.68081761272691</v>
      </c>
      <c r="AD112" s="476">
        <v>222.68731751904795</v>
      </c>
    </row>
    <row r="113" spans="2:30" x14ac:dyDescent="0.2">
      <c r="B113">
        <v>35</v>
      </c>
      <c r="C113" s="193">
        <f t="shared" ca="1" si="86"/>
        <v>0.3412903907532826</v>
      </c>
      <c r="D113" s="193">
        <f t="shared" ca="1" si="86"/>
        <v>-0.15635356373499504</v>
      </c>
      <c r="E113" s="193">
        <f t="shared" ca="1" si="86"/>
        <v>0.15141721008351477</v>
      </c>
      <c r="F113" s="193">
        <f t="shared" ca="1" si="86"/>
        <v>0.10656016400966381</v>
      </c>
      <c r="G113" s="193">
        <f t="shared" ca="1" si="86"/>
        <v>9.7808012465734687E-2</v>
      </c>
      <c r="H113" s="193">
        <f t="shared" ca="1" si="86"/>
        <v>7.2937346916460435E-2</v>
      </c>
      <c r="I113" s="193">
        <f t="shared" ca="1" si="85"/>
        <v>9.7714014940696869E-2</v>
      </c>
      <c r="J113" s="193">
        <f t="shared" ca="1" si="68"/>
        <v>4.9260584142785911E-2</v>
      </c>
      <c r="K113" s="193">
        <f t="shared" ca="1" si="68"/>
        <v>4.4704865138323752E-2</v>
      </c>
      <c r="L113" s="193">
        <f t="shared" ca="1" si="68"/>
        <v>6.8642932769751253E-2</v>
      </c>
      <c r="M113" s="193">
        <f t="shared" ca="1" si="68"/>
        <v>3.6074382925395387E-2</v>
      </c>
      <c r="O113" s="473">
        <f t="shared" ca="1" si="77"/>
        <v>13140.621958209909</v>
      </c>
      <c r="P113" s="473">
        <f t="shared" ca="1" si="69"/>
        <v>10980.058367989039</v>
      </c>
      <c r="Q113" s="194">
        <f t="shared" ca="1" si="70"/>
        <v>12649.584257678878</v>
      </c>
      <c r="R113" s="194">
        <f t="shared" ca="1" si="71"/>
        <v>13491.987336199116</v>
      </c>
      <c r="S113" s="194">
        <f t="shared" ca="1" si="78"/>
        <v>14684.853192888826</v>
      </c>
      <c r="T113" s="194">
        <f t="shared" ca="1" si="79"/>
        <v>15764.913468405108</v>
      </c>
      <c r="U113" s="194">
        <f t="shared" ca="1" si="72"/>
        <v>17608.581355865121</v>
      </c>
      <c r="V113" s="194">
        <f t="shared" ca="1" si="73"/>
        <v>18170.186430785769</v>
      </c>
      <c r="W113" s="194">
        <f t="shared" ca="1" si="74"/>
        <v>19164.782365947369</v>
      </c>
      <c r="X113" s="194">
        <f t="shared" ca="1" si="75"/>
        <v>20766.280824626134</v>
      </c>
      <c r="Y113" s="194">
        <f t="shared" ca="1" si="80"/>
        <v>21122.713584522764</v>
      </c>
      <c r="Z113" s="194">
        <f t="shared" ca="1" si="76"/>
        <v>374851.26891231001</v>
      </c>
      <c r="AA113" s="194">
        <f t="shared" ca="1" si="81"/>
        <v>395973.98249683279</v>
      </c>
      <c r="AB113" s="77">
        <f t="shared" ca="1" si="83"/>
        <v>244244.99964013064</v>
      </c>
      <c r="AC113">
        <f t="shared" ca="1" si="82"/>
        <v>222.1917256381015</v>
      </c>
      <c r="AD113" s="476">
        <v>223.79883286828593</v>
      </c>
    </row>
    <row r="114" spans="2:30" x14ac:dyDescent="0.2">
      <c r="B114">
        <v>36</v>
      </c>
      <c r="C114" s="193">
        <f t="shared" ca="1" si="86"/>
        <v>0.3136483426675154</v>
      </c>
      <c r="D114" s="193">
        <f t="shared" ca="1" si="86"/>
        <v>-0.13178564135918036</v>
      </c>
      <c r="E114" s="193">
        <f t="shared" ca="1" si="86"/>
        <v>0.12268821571105963</v>
      </c>
      <c r="F114" s="193">
        <f t="shared" ca="1" si="86"/>
        <v>0.108556277042928</v>
      </c>
      <c r="G114" s="193">
        <f t="shared" ca="1" si="86"/>
        <v>0.11490498638524196</v>
      </c>
      <c r="H114" s="193">
        <f t="shared" ca="1" si="86"/>
        <v>9.3568761025162067E-2</v>
      </c>
      <c r="I114" s="193">
        <f t="shared" ca="1" si="85"/>
        <v>6.3502507596131963E-2</v>
      </c>
      <c r="J114" s="193">
        <f t="shared" ca="1" si="68"/>
        <v>6.2385803649346636E-2</v>
      </c>
      <c r="K114" s="193">
        <f t="shared" ca="1" si="68"/>
        <v>8.7688075451051409E-2</v>
      </c>
      <c r="L114" s="193">
        <f t="shared" ca="1" si="68"/>
        <v>4.9432842905403764E-2</v>
      </c>
      <c r="M114" s="193">
        <f t="shared" ca="1" si="68"/>
        <v>2.4101366887572421E-2</v>
      </c>
      <c r="O114" s="473">
        <f t="shared" ca="1" si="77"/>
        <v>12869.812813113649</v>
      </c>
      <c r="P114" s="473">
        <f t="shared" ca="1" si="69"/>
        <v>11299.809877710268</v>
      </c>
      <c r="Q114" s="194">
        <f t="shared" ca="1" si="70"/>
        <v>12333.964661436788</v>
      </c>
      <c r="R114" s="194">
        <f t="shared" ca="1" si="71"/>
        <v>13516.325399905327</v>
      </c>
      <c r="S114" s="194">
        <f t="shared" ca="1" si="78"/>
        <v>14913.551243185166</v>
      </c>
      <c r="T114" s="194">
        <f t="shared" ca="1" si="79"/>
        <v>16068.055547566826</v>
      </c>
      <c r="U114" s="194">
        <f t="shared" ca="1" si="72"/>
        <v>17059.789865381968</v>
      </c>
      <c r="V114" s="194">
        <f t="shared" ca="1" si="73"/>
        <v>18397.477619441281</v>
      </c>
      <c r="W114" s="194">
        <f t="shared" ca="1" si="74"/>
        <v>19953.295848101105</v>
      </c>
      <c r="X114" s="194">
        <f t="shared" ca="1" si="75"/>
        <v>20392.982963800532</v>
      </c>
      <c r="Y114" s="194">
        <f t="shared" ca="1" si="80"/>
        <v>20878.616642567933</v>
      </c>
      <c r="Z114" s="194">
        <f t="shared" ca="1" si="76"/>
        <v>370519.43682723044</v>
      </c>
      <c r="AA114" s="194">
        <f t="shared" ca="1" si="81"/>
        <v>391398.05346979835</v>
      </c>
      <c r="AB114" s="77">
        <f t="shared" ca="1" si="83"/>
        <v>242655.34874344166</v>
      </c>
      <c r="AC114">
        <f t="shared" ca="1" si="82"/>
        <v>220.52192427603325</v>
      </c>
      <c r="AD114" s="476">
        <v>222.42197192965324</v>
      </c>
    </row>
    <row r="115" spans="2:30" x14ac:dyDescent="0.2">
      <c r="B115">
        <v>37</v>
      </c>
      <c r="C115" s="193">
        <f t="shared" ca="1" si="86"/>
        <v>0.32888076675295602</v>
      </c>
      <c r="D115" s="193">
        <f t="shared" ca="1" si="86"/>
        <v>-0.18835138461617895</v>
      </c>
      <c r="E115" s="193">
        <f t="shared" ca="1" si="86"/>
        <v>0.1050407725590117</v>
      </c>
      <c r="F115" s="193">
        <f t="shared" ca="1" si="86"/>
        <v>9.6162600616419749E-2</v>
      </c>
      <c r="G115" s="193">
        <f t="shared" ca="1" si="86"/>
        <v>9.2013153329697422E-2</v>
      </c>
      <c r="H115" s="193">
        <f t="shared" ca="1" si="86"/>
        <v>8.7364407630804747E-2</v>
      </c>
      <c r="I115" s="193">
        <f t="shared" ca="1" si="86"/>
        <v>6.6685757755585551E-2</v>
      </c>
      <c r="J115" s="193">
        <f t="shared" ca="1" si="68"/>
        <v>4.9767533541358211E-2</v>
      </c>
      <c r="K115" s="193">
        <f t="shared" ca="1" si="68"/>
        <v>5.7135533256045951E-2</v>
      </c>
      <c r="L115" s="193">
        <f t="shared" ca="1" si="68"/>
        <v>4.5404584196155284E-2</v>
      </c>
      <c r="M115" s="193">
        <f t="shared" ca="1" si="68"/>
        <v>1.9716082712661044E-2</v>
      </c>
      <c r="O115" s="473">
        <f t="shared" ca="1" si="77"/>
        <v>13019.04487187871</v>
      </c>
      <c r="P115" s="473">
        <f t="shared" ca="1" si="69"/>
        <v>10563.606729220432</v>
      </c>
      <c r="Q115" s="194">
        <f t="shared" ca="1" si="70"/>
        <v>12140.088091650032</v>
      </c>
      <c r="R115" s="194">
        <f t="shared" ca="1" si="71"/>
        <v>13365.212671619964</v>
      </c>
      <c r="S115" s="194">
        <f t="shared" ca="1" si="78"/>
        <v>14607.338131311668</v>
      </c>
      <c r="T115" s="194">
        <f t="shared" ca="1" si="79"/>
        <v>15976.893566235341</v>
      </c>
      <c r="U115" s="194">
        <f t="shared" ca="1" si="72"/>
        <v>17110.852818615589</v>
      </c>
      <c r="V115" s="194">
        <f t="shared" ca="1" si="73"/>
        <v>18178.965341594241</v>
      </c>
      <c r="W115" s="194">
        <f t="shared" ca="1" si="74"/>
        <v>19392.81906520015</v>
      </c>
      <c r="X115" s="194">
        <f t="shared" ca="1" si="75"/>
        <v>20314.704289956044</v>
      </c>
      <c r="Y115" s="194">
        <f t="shared" ca="1" si="80"/>
        <v>20789.212731864289</v>
      </c>
      <c r="Z115" s="194">
        <f t="shared" ca="1" si="76"/>
        <v>368932.84288706828</v>
      </c>
      <c r="AA115" s="194">
        <f t="shared" ca="1" si="81"/>
        <v>389722.05561893259</v>
      </c>
      <c r="AB115" s="77">
        <f t="shared" ca="1" si="83"/>
        <v>240672.28725894456</v>
      </c>
      <c r="AC115">
        <f t="shared" ca="1" si="82"/>
        <v>218.43887649820016</v>
      </c>
      <c r="AD115" s="476">
        <v>222.00223276525648</v>
      </c>
    </row>
    <row r="116" spans="2:30" x14ac:dyDescent="0.2">
      <c r="B116">
        <v>38</v>
      </c>
      <c r="C116" s="193">
        <f t="shared" ca="1" si="86"/>
        <v>0.3428680627926291</v>
      </c>
      <c r="D116" s="193">
        <f t="shared" ca="1" si="86"/>
        <v>-0.15954093952536816</v>
      </c>
      <c r="E116" s="193">
        <f t="shared" ca="1" si="86"/>
        <v>0.14607296143238288</v>
      </c>
      <c r="F116" s="193">
        <f t="shared" ca="1" si="86"/>
        <v>8.5285616657154284E-2</v>
      </c>
      <c r="G116" s="193">
        <f t="shared" ca="1" si="86"/>
        <v>8.016775036641878E-2</v>
      </c>
      <c r="H116" s="193">
        <f t="shared" ca="1" si="86"/>
        <v>7.480790879150892E-2</v>
      </c>
      <c r="I116" s="193">
        <f t="shared" ca="1" si="86"/>
        <v>7.0128720198904065E-2</v>
      </c>
      <c r="J116" s="193">
        <f t="shared" ca="1" si="68"/>
        <v>5.1075726964636345E-2</v>
      </c>
      <c r="K116" s="193">
        <f t="shared" ca="1" si="68"/>
        <v>4.829337816448559E-2</v>
      </c>
      <c r="L116" s="193">
        <f t="shared" ca="1" si="68"/>
        <v>6.1208507285367128E-2</v>
      </c>
      <c r="M116" s="193">
        <f t="shared" ca="1" si="68"/>
        <v>3.6046640897848203E-2</v>
      </c>
      <c r="O116" s="473">
        <f t="shared" ca="1" si="77"/>
        <v>13156.078411179387</v>
      </c>
      <c r="P116" s="473">
        <f t="shared" ca="1" si="69"/>
        <v>10938.574672077333</v>
      </c>
      <c r="Q116" s="194">
        <f t="shared" ca="1" si="70"/>
        <v>12590.871809215843</v>
      </c>
      <c r="R116" s="194">
        <f t="shared" ca="1" si="71"/>
        <v>13232.592562377382</v>
      </c>
      <c r="S116" s="194">
        <f t="shared" ca="1" si="78"/>
        <v>14448.887836222584</v>
      </c>
      <c r="T116" s="194">
        <f t="shared" ca="1" si="79"/>
        <v>15792.398061221444</v>
      </c>
      <c r="U116" s="194">
        <f t="shared" ca="1" si="72"/>
        <v>17166.081852283016</v>
      </c>
      <c r="V116" s="194">
        <f t="shared" ca="1" si="73"/>
        <v>18201.619502769947</v>
      </c>
      <c r="W116" s="194">
        <f t="shared" ca="1" si="74"/>
        <v>19230.612509424926</v>
      </c>
      <c r="X116" s="194">
        <f t="shared" ca="1" si="75"/>
        <v>20621.812206864037</v>
      </c>
      <c r="Y116" s="194">
        <f t="shared" ca="1" si="80"/>
        <v>21122.148000707752</v>
      </c>
      <c r="Z116" s="194">
        <f t="shared" ca="1" si="76"/>
        <v>374841.23185860075</v>
      </c>
      <c r="AA116" s="194">
        <f t="shared" ca="1" si="81"/>
        <v>395963.37985930848</v>
      </c>
      <c r="AB116" s="77">
        <f t="shared" ca="1" si="83"/>
        <v>243605.38506159835</v>
      </c>
      <c r="AC116">
        <f t="shared" ca="1" si="82"/>
        <v>221.51986158502137</v>
      </c>
      <c r="AD116" s="476">
        <v>225.50429327030614</v>
      </c>
    </row>
    <row r="117" spans="2:30" x14ac:dyDescent="0.2">
      <c r="B117">
        <v>39</v>
      </c>
      <c r="C117" s="193">
        <f t="shared" ca="1" si="86"/>
        <v>0.32451582665161666</v>
      </c>
      <c r="D117" s="193">
        <f t="shared" ca="1" si="86"/>
        <v>-0.16869820269549976</v>
      </c>
      <c r="E117" s="193">
        <f t="shared" ca="1" si="86"/>
        <v>8.3668110692874526E-2</v>
      </c>
      <c r="F117" s="193">
        <f t="shared" ca="1" si="86"/>
        <v>9.2880376876214213E-2</v>
      </c>
      <c r="G117" s="193">
        <f t="shared" ca="1" si="86"/>
        <v>0.13250859941855969</v>
      </c>
      <c r="H117" s="193">
        <f t="shared" ca="1" si="86"/>
        <v>0.10894745200145292</v>
      </c>
      <c r="I117" s="193">
        <f t="shared" ca="1" si="86"/>
        <v>5.1311071762292056E-2</v>
      </c>
      <c r="J117" s="193">
        <f t="shared" ca="1" si="68"/>
        <v>3.9797284694668783E-2</v>
      </c>
      <c r="K117" s="193">
        <f t="shared" ca="1" si="68"/>
        <v>3.9519248701923637E-2</v>
      </c>
      <c r="L117" s="193">
        <f t="shared" ca="1" si="68"/>
        <v>7.9340855503757524E-2</v>
      </c>
      <c r="M117" s="193">
        <f t="shared" ca="1" si="68"/>
        <v>9.4510891575530706E-3</v>
      </c>
      <c r="O117" s="473">
        <f t="shared" ca="1" si="77"/>
        <v>12976.281553705889</v>
      </c>
      <c r="P117" s="473">
        <f t="shared" ca="1" si="69"/>
        <v>10819.392891918071</v>
      </c>
      <c r="Q117" s="194">
        <f t="shared" ca="1" si="70"/>
        <v>11905.285897693791</v>
      </c>
      <c r="R117" s="194">
        <f t="shared" ca="1" si="71"/>
        <v>13325.193409606265</v>
      </c>
      <c r="S117" s="194">
        <f t="shared" ca="1" si="78"/>
        <v>15149.026362808381</v>
      </c>
      <c r="T117" s="194">
        <f t="shared" ca="1" si="79"/>
        <v>16294.018166162712</v>
      </c>
      <c r="U117" s="194">
        <f t="shared" ca="1" si="72"/>
        <v>16864.225367887073</v>
      </c>
      <c r="V117" s="194">
        <f t="shared" ca="1" si="73"/>
        <v>18006.3092035066</v>
      </c>
      <c r="W117" s="194">
        <f t="shared" ca="1" si="74"/>
        <v>19069.653862430991</v>
      </c>
      <c r="X117" s="194">
        <f t="shared" ca="1" si="75"/>
        <v>20974.16697716797</v>
      </c>
      <c r="Y117" s="194">
        <f t="shared" ca="1" si="80"/>
        <v>20579.937681361342</v>
      </c>
      <c r="Z117" s="194">
        <f t="shared" ca="1" si="76"/>
        <v>365218.97260620637</v>
      </c>
      <c r="AA117" s="194">
        <f t="shared" ca="1" si="81"/>
        <v>385798.91028756771</v>
      </c>
      <c r="AB117" s="77">
        <f t="shared" ca="1" si="83"/>
        <v>239600.93220266473</v>
      </c>
      <c r="AC117">
        <f t="shared" ca="1" si="82"/>
        <v>217.313503539923</v>
      </c>
      <c r="AD117" s="476">
        <v>221.72393088148164</v>
      </c>
    </row>
    <row r="118" spans="2:30" x14ac:dyDescent="0.2">
      <c r="B118">
        <v>40</v>
      </c>
      <c r="C118" s="193">
        <f t="shared" ca="1" si="86"/>
        <v>0.34292856725466414</v>
      </c>
      <c r="D118" s="193">
        <f t="shared" ca="1" si="86"/>
        <v>-0.1566364692544476</v>
      </c>
      <c r="E118" s="193">
        <f t="shared" ca="1" si="86"/>
        <v>7.8659618489444832E-2</v>
      </c>
      <c r="F118" s="193">
        <f t="shared" ca="1" si="86"/>
        <v>8.9519229898156222E-2</v>
      </c>
      <c r="G118" s="193">
        <f t="shared" ca="1" si="86"/>
        <v>8.1953803880399301E-2</v>
      </c>
      <c r="H118" s="193">
        <f t="shared" ca="1" si="86"/>
        <v>0.10501027880746955</v>
      </c>
      <c r="I118" s="193">
        <f t="shared" ca="1" si="86"/>
        <v>7.0067389418604242E-2</v>
      </c>
      <c r="J118" s="193">
        <f t="shared" ca="1" si="68"/>
        <v>6.6398892928558495E-2</v>
      </c>
      <c r="K118" s="193">
        <f t="shared" ca="1" si="68"/>
        <v>7.7901463045115832E-2</v>
      </c>
      <c r="L118" s="193">
        <f t="shared" ca="1" si="68"/>
        <v>7.2480096071828107E-2</v>
      </c>
      <c r="M118" s="193">
        <f t="shared" ca="1" si="68"/>
        <v>4.7553736796097652E-2</v>
      </c>
      <c r="O118" s="473">
        <f t="shared" ca="1" si="77"/>
        <v>13156.671173393946</v>
      </c>
      <c r="P118" s="473">
        <f t="shared" ca="1" si="69"/>
        <v>10976.376352653364</v>
      </c>
      <c r="Q118" s="194">
        <f t="shared" ca="1" si="70"/>
        <v>11850.262103037625</v>
      </c>
      <c r="R118" s="194">
        <f t="shared" ca="1" si="71"/>
        <v>13284.211858003375</v>
      </c>
      <c r="S118" s="194">
        <f t="shared" ca="1" si="78"/>
        <v>14472.779020609676</v>
      </c>
      <c r="T118" s="194">
        <f t="shared" ca="1" si="79"/>
        <v>16236.16838127858</v>
      </c>
      <c r="U118" s="194">
        <f t="shared" ca="1" si="72"/>
        <v>17165.098036808467</v>
      </c>
      <c r="V118" s="194">
        <f t="shared" ca="1" si="73"/>
        <v>18466.972825368837</v>
      </c>
      <c r="W118" s="194">
        <f t="shared" ca="1" si="74"/>
        <v>19773.763519767588</v>
      </c>
      <c r="X118" s="194">
        <f t="shared" ca="1" si="75"/>
        <v>20840.846058959691</v>
      </c>
      <c r="Y118" s="194">
        <f t="shared" ca="1" si="80"/>
        <v>21356.746109544365</v>
      </c>
      <c r="Z118" s="194">
        <f t="shared" ca="1" si="76"/>
        <v>379004.49423632235</v>
      </c>
      <c r="AA118" s="194">
        <f t="shared" ca="1" si="81"/>
        <v>400361.24034586671</v>
      </c>
      <c r="AB118" s="77">
        <f t="shared" ca="1" si="83"/>
        <v>245508.21091865079</v>
      </c>
      <c r="AC118">
        <f t="shared" ca="1" si="82"/>
        <v>223.51862824158906</v>
      </c>
      <c r="AD118" s="476">
        <v>221.60218189444242</v>
      </c>
    </row>
    <row r="119" spans="2:30" x14ac:dyDescent="0.2">
      <c r="B119">
        <v>41</v>
      </c>
      <c r="C119" s="193">
        <f t="shared" ref="C119:I134" ca="1" si="87">C$75+_xlfn.NORM.INV(RAND(),0, $AH$80)</f>
        <v>0.28911531798131257</v>
      </c>
      <c r="D119" s="193">
        <f t="shared" ca="1" si="87"/>
        <v>-0.20344255142506434</v>
      </c>
      <c r="E119" s="193">
        <f t="shared" ca="1" si="87"/>
        <v>8.2689901263112237E-2</v>
      </c>
      <c r="F119" s="193">
        <f t="shared" ca="1" si="87"/>
        <v>8.9562795352540234E-2</v>
      </c>
      <c r="G119" s="193">
        <f t="shared" ca="1" si="87"/>
        <v>8.7926290576256588E-2</v>
      </c>
      <c r="H119" s="193">
        <f t="shared" ca="1" si="87"/>
        <v>0.13607218679909555</v>
      </c>
      <c r="I119" s="193">
        <f t="shared" ca="1" si="86"/>
        <v>9.3584247350429708E-2</v>
      </c>
      <c r="J119" s="193">
        <f t="shared" ca="1" si="68"/>
        <v>7.545421633584791E-2</v>
      </c>
      <c r="K119" s="193">
        <f t="shared" ca="1" si="68"/>
        <v>4.733275101015523E-2</v>
      </c>
      <c r="L119" s="193">
        <f t="shared" ca="1" si="68"/>
        <v>2.917561765872935E-2</v>
      </c>
      <c r="M119" s="193">
        <f t="shared" ca="1" si="68"/>
        <v>5.2762678018956455E-2</v>
      </c>
      <c r="O119" s="473">
        <f t="shared" ca="1" si="77"/>
        <v>12629.46277026292</v>
      </c>
      <c r="P119" s="473">
        <f t="shared" ca="1" si="69"/>
        <v>10367.195193202786</v>
      </c>
      <c r="Q119" s="194">
        <f t="shared" ca="1" si="70"/>
        <v>11894.539191378244</v>
      </c>
      <c r="R119" s="194">
        <f t="shared" ca="1" si="71"/>
        <v>13284.743039748357</v>
      </c>
      <c r="S119" s="194">
        <f t="shared" ca="1" si="78"/>
        <v>14552.670121174842</v>
      </c>
      <c r="T119" s="194">
        <f t="shared" ca="1" si="79"/>
        <v>16692.568089107623</v>
      </c>
      <c r="U119" s="194">
        <f t="shared" ca="1" si="72"/>
        <v>17542.335186458273</v>
      </c>
      <c r="V119" s="194">
        <f t="shared" ca="1" si="73"/>
        <v>18623.785076765784</v>
      </c>
      <c r="W119" s="194">
        <f t="shared" ca="1" si="74"/>
        <v>19212.990106235367</v>
      </c>
      <c r="X119" s="194">
        <f t="shared" ca="1" si="75"/>
        <v>19999.336765149459</v>
      </c>
      <c r="Y119" s="194">
        <f t="shared" ca="1" si="80"/>
        <v>21462.942127265022</v>
      </c>
      <c r="Z119" s="194">
        <f t="shared" ca="1" si="76"/>
        <v>380889.08694439137</v>
      </c>
      <c r="AA119" s="194">
        <f t="shared" ca="1" si="81"/>
        <v>402352.0290716564</v>
      </c>
      <c r="AB119" s="77">
        <f t="shared" ca="1" si="83"/>
        <v>245301.29701334256</v>
      </c>
      <c r="AC119">
        <f t="shared" ca="1" si="82"/>
        <v>223.30128170239973</v>
      </c>
      <c r="AD119" s="476">
        <v>221.43063615997113</v>
      </c>
    </row>
    <row r="120" spans="2:30" x14ac:dyDescent="0.2">
      <c r="B120">
        <v>42</v>
      </c>
      <c r="C120" s="193">
        <f t="shared" ca="1" si="87"/>
        <v>0.34412233468627806</v>
      </c>
      <c r="D120" s="193">
        <f t="shared" ca="1" si="87"/>
        <v>-0.16635906248663265</v>
      </c>
      <c r="E120" s="193">
        <f t="shared" ca="1" si="87"/>
        <v>8.936548924336081E-2</v>
      </c>
      <c r="F120" s="193">
        <f t="shared" ca="1" si="87"/>
        <v>8.297314375740808E-2</v>
      </c>
      <c r="G120" s="193">
        <f t="shared" ca="1" si="87"/>
        <v>9.7007497869136733E-2</v>
      </c>
      <c r="H120" s="193">
        <f t="shared" ca="1" si="87"/>
        <v>5.6698217026845514E-2</v>
      </c>
      <c r="I120" s="193">
        <f t="shared" ca="1" si="86"/>
        <v>0.11736824648516962</v>
      </c>
      <c r="J120" s="193">
        <f t="shared" ca="1" si="68"/>
        <v>8.3404920711439359E-2</v>
      </c>
      <c r="K120" s="193">
        <f t="shared" ca="1" si="68"/>
        <v>6.1854407130772678E-2</v>
      </c>
      <c r="L120" s="193">
        <f t="shared" ca="1" si="68"/>
        <v>8.2029575514449699E-2</v>
      </c>
      <c r="M120" s="193">
        <f t="shared" ca="1" si="68"/>
        <v>3.4681778138118506E-2</v>
      </c>
      <c r="O120" s="473">
        <f t="shared" ca="1" si="77"/>
        <v>13168.366512921466</v>
      </c>
      <c r="P120" s="473">
        <f t="shared" ca="1" si="69"/>
        <v>10849.836801736476</v>
      </c>
      <c r="Q120" s="194">
        <f t="shared" ca="1" si="70"/>
        <v>11967.87786643555</v>
      </c>
      <c r="R120" s="194">
        <f t="shared" ca="1" si="71"/>
        <v>13204.397208800199</v>
      </c>
      <c r="S120" s="194">
        <f t="shared" ca="1" si="78"/>
        <v>14674.145091657714</v>
      </c>
      <c r="T120" s="194">
        <f t="shared" ca="1" si="79"/>
        <v>15526.308224354541</v>
      </c>
      <c r="U120" s="194">
        <f t="shared" ca="1" si="72"/>
        <v>17923.857584853191</v>
      </c>
      <c r="V120" s="194">
        <f t="shared" ca="1" si="73"/>
        <v>18761.468492062075</v>
      </c>
      <c r="W120" s="194">
        <f t="shared" ca="1" si="74"/>
        <v>19479.385323135131</v>
      </c>
      <c r="X120" s="194">
        <f t="shared" ca="1" si="75"/>
        <v>21026.415219390572</v>
      </c>
      <c r="Y120" s="194">
        <f t="shared" ca="1" si="80"/>
        <v>21094.322194345714</v>
      </c>
      <c r="Z120" s="194">
        <f t="shared" ca="1" si="76"/>
        <v>374347.42509548861</v>
      </c>
      <c r="AA120" s="194">
        <f t="shared" ca="1" si="81"/>
        <v>395441.74728983431</v>
      </c>
      <c r="AB120" s="77">
        <f t="shared" ca="1" si="83"/>
        <v>243798.63537831965</v>
      </c>
      <c r="AC120">
        <f t="shared" ca="1" si="82"/>
        <v>221.72285561519081</v>
      </c>
      <c r="AD120" s="476">
        <v>223.6543667569851</v>
      </c>
    </row>
    <row r="121" spans="2:30" x14ac:dyDescent="0.2">
      <c r="B121">
        <v>43</v>
      </c>
      <c r="C121" s="193">
        <f t="shared" ca="1" si="87"/>
        <v>0.32838950423388669</v>
      </c>
      <c r="D121" s="193">
        <f t="shared" ca="1" si="87"/>
        <v>-0.13707189215974999</v>
      </c>
      <c r="E121" s="193">
        <f t="shared" ca="1" si="87"/>
        <v>0.11270120773326611</v>
      </c>
      <c r="F121" s="193">
        <f t="shared" ca="1" si="87"/>
        <v>0.1264778831645646</v>
      </c>
      <c r="G121" s="193">
        <f t="shared" ca="1" si="87"/>
        <v>8.1235874877635075E-2</v>
      </c>
      <c r="H121" s="193">
        <f t="shared" ca="1" si="87"/>
        <v>7.4940610580255473E-2</v>
      </c>
      <c r="I121" s="193">
        <f t="shared" ca="1" si="86"/>
        <v>7.4597028329185397E-2</v>
      </c>
      <c r="J121" s="193">
        <f t="shared" ca="1" si="68"/>
        <v>5.3721296320390188E-2</v>
      </c>
      <c r="K121" s="193">
        <f t="shared" ca="1" si="68"/>
        <v>4.7966432971607284E-2</v>
      </c>
      <c r="L121" s="193">
        <f t="shared" ca="1" si="68"/>
        <v>4.9452421848242493E-2</v>
      </c>
      <c r="M121" s="193">
        <f t="shared" ca="1" si="68"/>
        <v>5.9882611997666285E-2</v>
      </c>
      <c r="O121" s="473">
        <f t="shared" ca="1" si="77"/>
        <v>13014.231972979387</v>
      </c>
      <c r="P121" s="473">
        <f t="shared" ca="1" si="69"/>
        <v>11231.009323540853</v>
      </c>
      <c r="Q121" s="194">
        <f t="shared" ca="1" si="70"/>
        <v>12224.246396162598</v>
      </c>
      <c r="R121" s="194">
        <f t="shared" ca="1" si="71"/>
        <v>13734.838672569422</v>
      </c>
      <c r="S121" s="194">
        <f t="shared" ca="1" si="78"/>
        <v>14463.175627403583</v>
      </c>
      <c r="T121" s="194">
        <f t="shared" ca="1" si="79"/>
        <v>15794.347878909031</v>
      </c>
      <c r="U121" s="194">
        <f t="shared" ca="1" si="72"/>
        <v>17237.758597012729</v>
      </c>
      <c r="V121" s="194">
        <f t="shared" ca="1" si="73"/>
        <v>18247.433182551787</v>
      </c>
      <c r="W121" s="194">
        <f t="shared" ca="1" si="74"/>
        <v>19224.614802631171</v>
      </c>
      <c r="X121" s="194">
        <f t="shared" ca="1" si="75"/>
        <v>20393.363429354336</v>
      </c>
      <c r="Y121" s="194">
        <f t="shared" ca="1" si="80"/>
        <v>21608.098043337726</v>
      </c>
      <c r="Z121" s="194">
        <f t="shared" ca="1" si="76"/>
        <v>383465.07601474697</v>
      </c>
      <c r="AA121" s="194">
        <f t="shared" ca="1" si="81"/>
        <v>405073.17405808473</v>
      </c>
      <c r="AB121" s="77">
        <f t="shared" ca="1" si="83"/>
        <v>247206.31812538809</v>
      </c>
      <c r="AC121">
        <f t="shared" ca="1" si="82"/>
        <v>225.30235429908623</v>
      </c>
      <c r="AD121" s="476">
        <v>222.84243130918051</v>
      </c>
    </row>
    <row r="122" spans="2:30" x14ac:dyDescent="0.2">
      <c r="B122">
        <v>44</v>
      </c>
      <c r="C122" s="193">
        <f t="shared" ca="1" si="87"/>
        <v>0.33869769449823145</v>
      </c>
      <c r="D122" s="193">
        <f t="shared" ca="1" si="87"/>
        <v>-0.12549423149366756</v>
      </c>
      <c r="E122" s="193">
        <f t="shared" ca="1" si="87"/>
        <v>0.1651985277368232</v>
      </c>
      <c r="F122" s="193">
        <f t="shared" ca="1" si="87"/>
        <v>0.10622558345688141</v>
      </c>
      <c r="G122" s="193">
        <f t="shared" ca="1" si="87"/>
        <v>0.1213366102873652</v>
      </c>
      <c r="H122" s="193">
        <f t="shared" ca="1" si="87"/>
        <v>7.2968381199390878E-2</v>
      </c>
      <c r="I122" s="193">
        <f t="shared" ca="1" si="86"/>
        <v>8.553482024925925E-2</v>
      </c>
      <c r="J122" s="193">
        <f t="shared" ca="1" si="68"/>
        <v>6.328029217909388E-2</v>
      </c>
      <c r="K122" s="193">
        <f t="shared" ca="1" si="68"/>
        <v>2.790914428457001E-2</v>
      </c>
      <c r="L122" s="193">
        <f t="shared" ca="1" si="68"/>
        <v>5.2074389922832483E-2</v>
      </c>
      <c r="M122" s="193">
        <f t="shared" ca="1" si="68"/>
        <v>1.2931591311145744E-2</v>
      </c>
      <c r="O122" s="473">
        <f t="shared" ca="1" si="77"/>
        <v>13115.221312999172</v>
      </c>
      <c r="P122" s="473">
        <f t="shared" ca="1" si="69"/>
        <v>11381.692577109916</v>
      </c>
      <c r="Q122" s="194">
        <f t="shared" ca="1" si="70"/>
        <v>12800.98718731263</v>
      </c>
      <c r="R122" s="194">
        <f t="shared" ca="1" si="71"/>
        <v>13487.907886452145</v>
      </c>
      <c r="S122" s="194">
        <f t="shared" ca="1" si="78"/>
        <v>14999.584002758871</v>
      </c>
      <c r="T122" s="194">
        <f t="shared" ca="1" si="79"/>
        <v>15765.369462211604</v>
      </c>
      <c r="U122" s="194">
        <f t="shared" ca="1" si="72"/>
        <v>17413.213220217614</v>
      </c>
      <c r="V122" s="194">
        <f t="shared" ca="1" si="73"/>
        <v>18412.967597423238</v>
      </c>
      <c r="W122" s="194">
        <f t="shared" ca="1" si="74"/>
        <v>18856.670146331377</v>
      </c>
      <c r="X122" s="194">
        <f t="shared" ca="1" si="75"/>
        <v>20444.314522259636</v>
      </c>
      <c r="Y122" s="194">
        <f t="shared" ca="1" si="80"/>
        <v>20650.895569455319</v>
      </c>
      <c r="Z122" s="194">
        <f t="shared" ca="1" si="76"/>
        <v>366478.21679776959</v>
      </c>
      <c r="AA122" s="194">
        <f t="shared" ca="1" si="81"/>
        <v>387129.11236722494</v>
      </c>
      <c r="AB122" s="77">
        <f t="shared" ca="1" si="83"/>
        <v>241276.69399505077</v>
      </c>
      <c r="AC122">
        <f t="shared" ca="1" si="82"/>
        <v>219.07375752352178</v>
      </c>
      <c r="AD122" s="476">
        <v>225.6358248974343</v>
      </c>
    </row>
    <row r="123" spans="2:30" x14ac:dyDescent="0.2">
      <c r="B123">
        <v>45</v>
      </c>
      <c r="C123" s="193">
        <f t="shared" ca="1" si="87"/>
        <v>0.31918613518380734</v>
      </c>
      <c r="D123" s="193">
        <f t="shared" ca="1" si="87"/>
        <v>-0.16297951463451177</v>
      </c>
      <c r="E123" s="193">
        <f t="shared" ca="1" si="87"/>
        <v>0.1222287371796056</v>
      </c>
      <c r="F123" s="193">
        <f t="shared" ca="1" si="87"/>
        <v>0.1223064112611307</v>
      </c>
      <c r="G123" s="193">
        <f t="shared" ca="1" si="87"/>
        <v>8.3977660884125435E-2</v>
      </c>
      <c r="H123" s="193">
        <f t="shared" ca="1" si="87"/>
        <v>0.12631283773923632</v>
      </c>
      <c r="I123" s="193">
        <f t="shared" ca="1" si="86"/>
        <v>7.6650696986441946E-2</v>
      </c>
      <c r="J123" s="193">
        <f t="shared" ca="1" si="68"/>
        <v>1.0655292114749346E-2</v>
      </c>
      <c r="K123" s="193">
        <f t="shared" ca="1" si="68"/>
        <v>8.3385651705098721E-2</v>
      </c>
      <c r="L123" s="193">
        <f t="shared" ca="1" si="68"/>
        <v>7.052500831560056E-2</v>
      </c>
      <c r="M123" s="193">
        <f t="shared" ca="1" si="68"/>
        <v>1.537182476272253E-2</v>
      </c>
      <c r="O123" s="473">
        <f t="shared" ca="1" si="77"/>
        <v>12924.066566395762</v>
      </c>
      <c r="P123" s="473">
        <f t="shared" ca="1" si="69"/>
        <v>10893.82161703183</v>
      </c>
      <c r="Q123" s="194">
        <f t="shared" ca="1" si="70"/>
        <v>12328.916784483654</v>
      </c>
      <c r="R123" s="194">
        <f t="shared" ca="1" si="71"/>
        <v>13683.977049383473</v>
      </c>
      <c r="S123" s="194">
        <f t="shared" ca="1" si="78"/>
        <v>14499.851188644197</v>
      </c>
      <c r="T123" s="194">
        <f t="shared" ca="1" si="79"/>
        <v>16549.171744597101</v>
      </c>
      <c r="U123" s="194">
        <f t="shared" ca="1" si="72"/>
        <v>17270.701778148341</v>
      </c>
      <c r="V123" s="194">
        <f t="shared" ca="1" si="73"/>
        <v>17501.65340480021</v>
      </c>
      <c r="W123" s="194">
        <f t="shared" ca="1" si="74"/>
        <v>19874.369236874547</v>
      </c>
      <c r="X123" s="194">
        <f t="shared" ca="1" si="75"/>
        <v>20802.854041104503</v>
      </c>
      <c r="Y123" s="194">
        <f t="shared" ca="1" si="80"/>
        <v>20700.645233308111</v>
      </c>
      <c r="Z123" s="194">
        <f t="shared" ca="1" si="76"/>
        <v>367361.09221756633</v>
      </c>
      <c r="AA123" s="194">
        <f t="shared" ca="1" si="81"/>
        <v>388061.73745087441</v>
      </c>
      <c r="AB123" s="77">
        <f t="shared" ca="1" si="83"/>
        <v>241041.81321677813</v>
      </c>
      <c r="AC123">
        <f t="shared" ca="1" si="82"/>
        <v>218.82703401693288</v>
      </c>
      <c r="AD123" s="476">
        <v>226.45153152736688</v>
      </c>
    </row>
    <row r="124" spans="2:30" x14ac:dyDescent="0.2">
      <c r="B124">
        <v>46</v>
      </c>
      <c r="C124" s="193">
        <f t="shared" ca="1" si="87"/>
        <v>0.35722938969329754</v>
      </c>
      <c r="D124" s="193">
        <f t="shared" ca="1" si="87"/>
        <v>-0.16993251673822302</v>
      </c>
      <c r="E124" s="193">
        <f t="shared" ca="1" si="87"/>
        <v>0.12835673396400649</v>
      </c>
      <c r="F124" s="193">
        <f t="shared" ca="1" si="87"/>
        <v>6.8217186082644835E-2</v>
      </c>
      <c r="G124" s="193">
        <f t="shared" ca="1" si="87"/>
        <v>9.3559921572767213E-2</v>
      </c>
      <c r="H124" s="193">
        <f t="shared" ca="1" si="87"/>
        <v>7.1817496312719914E-2</v>
      </c>
      <c r="I124" s="193">
        <f t="shared" ca="1" si="86"/>
        <v>7.4349224083236048E-2</v>
      </c>
      <c r="J124" s="193">
        <f t="shared" ca="1" si="68"/>
        <v>6.3008648366962572E-2</v>
      </c>
      <c r="K124" s="193">
        <f t="shared" ca="1" si="68"/>
        <v>7.5905004927621936E-2</v>
      </c>
      <c r="L124" s="193">
        <f t="shared" ca="1" si="68"/>
        <v>5.5792475365934804E-2</v>
      </c>
      <c r="M124" s="193">
        <f t="shared" ca="1" si="68"/>
        <v>4.1148425385686235E-2</v>
      </c>
      <c r="O124" s="473">
        <f t="shared" ca="1" si="77"/>
        <v>13296.776330825234</v>
      </c>
      <c r="P124" s="473">
        <f t="shared" ca="1" si="69"/>
        <v>10803.328294652027</v>
      </c>
      <c r="Q124" s="194">
        <f t="shared" ca="1" si="70"/>
        <v>12396.239568072622</v>
      </c>
      <c r="R124" s="194">
        <f t="shared" ca="1" si="71"/>
        <v>13024.481827281315</v>
      </c>
      <c r="S124" s="194">
        <f t="shared" ca="1" si="78"/>
        <v>14628.028510972756</v>
      </c>
      <c r="T124" s="194">
        <f t="shared" ca="1" si="79"/>
        <v>15748.459247740453</v>
      </c>
      <c r="U124" s="194">
        <f t="shared" ca="1" si="72"/>
        <v>17233.783535051472</v>
      </c>
      <c r="V124" s="194">
        <f t="shared" ca="1" si="73"/>
        <v>18408.263505052109</v>
      </c>
      <c r="W124" s="194">
        <f t="shared" ca="1" si="74"/>
        <v>19737.139123154451</v>
      </c>
      <c r="X124" s="194">
        <f t="shared" ca="1" si="75"/>
        <v>20516.565789800705</v>
      </c>
      <c r="Y124" s="194">
        <f t="shared" ca="1" si="80"/>
        <v>21226.159386649259</v>
      </c>
      <c r="Z124" s="194">
        <f t="shared" ca="1" si="76"/>
        <v>376687.05530573917</v>
      </c>
      <c r="AA124" s="194">
        <f t="shared" ca="1" si="81"/>
        <v>397913.21469238843</v>
      </c>
      <c r="AB124" s="77">
        <f t="shared" ca="1" si="83"/>
        <v>244474.18687005696</v>
      </c>
      <c r="AC124">
        <f t="shared" ca="1" si="82"/>
        <v>222.43246852667954</v>
      </c>
      <c r="AD124" s="476">
        <v>230.85655148127717</v>
      </c>
    </row>
    <row r="125" spans="2:30" x14ac:dyDescent="0.2">
      <c r="B125">
        <v>47</v>
      </c>
      <c r="C125" s="193">
        <f t="shared" ca="1" si="87"/>
        <v>0.31422284474946516</v>
      </c>
      <c r="D125" s="193">
        <f t="shared" ca="1" si="87"/>
        <v>-0.20595765192095905</v>
      </c>
      <c r="E125" s="193">
        <f t="shared" ca="1" si="87"/>
        <v>0.13175133795147473</v>
      </c>
      <c r="F125" s="193">
        <f t="shared" ca="1" si="87"/>
        <v>0.13592276000702874</v>
      </c>
      <c r="G125" s="193">
        <f t="shared" ca="1" si="87"/>
        <v>0.11288709140573695</v>
      </c>
      <c r="H125" s="193">
        <f t="shared" ca="1" si="87"/>
        <v>9.4243844625959514E-2</v>
      </c>
      <c r="I125" s="193">
        <f t="shared" ca="1" si="87"/>
        <v>0.11697823570061189</v>
      </c>
      <c r="J125" s="193">
        <f t="shared" ca="1" si="68"/>
        <v>7.6255336081307287E-2</v>
      </c>
      <c r="K125" s="193">
        <f t="shared" ca="1" si="68"/>
        <v>5.9006510543511727E-2</v>
      </c>
      <c r="L125" s="193">
        <f t="shared" ca="1" si="68"/>
        <v>1.733213859074368E-2</v>
      </c>
      <c r="M125" s="193">
        <f t="shared" ca="1" si="68"/>
        <v>1.44110567074443E-2</v>
      </c>
      <c r="O125" s="473">
        <f t="shared" ca="1" si="77"/>
        <v>12875.441210010509</v>
      </c>
      <c r="P125" s="473">
        <f t="shared" ca="1" si="69"/>
        <v>10334.461160248718</v>
      </c>
      <c r="Q125" s="194">
        <f t="shared" ca="1" si="70"/>
        <v>12433.533025895627</v>
      </c>
      <c r="R125" s="194">
        <f t="shared" ca="1" si="71"/>
        <v>13849.997488958346</v>
      </c>
      <c r="S125" s="194">
        <f t="shared" ca="1" si="78"/>
        <v>14886.558826299681</v>
      </c>
      <c r="T125" s="194">
        <f t="shared" ca="1" si="79"/>
        <v>16077.974705084362</v>
      </c>
      <c r="U125" s="194">
        <f t="shared" ca="1" si="72"/>
        <v>17917.60136826483</v>
      </c>
      <c r="V125" s="194">
        <f t="shared" ca="1" si="73"/>
        <v>18637.658174972625</v>
      </c>
      <c r="W125" s="194">
        <f t="shared" ca="1" si="74"/>
        <v>19427.141555429163</v>
      </c>
      <c r="X125" s="194">
        <f t="shared" ca="1" si="75"/>
        <v>19769.189720964248</v>
      </c>
      <c r="Y125" s="194">
        <f t="shared" ca="1" si="80"/>
        <v>20681.05780909683</v>
      </c>
      <c r="Z125" s="194">
        <f t="shared" ca="1" si="76"/>
        <v>367013.48674580996</v>
      </c>
      <c r="AA125" s="194">
        <f t="shared" ca="1" si="81"/>
        <v>387694.54455490678</v>
      </c>
      <c r="AB125" s="77">
        <f t="shared" ca="1" si="83"/>
        <v>240837.66705997486</v>
      </c>
      <c r="AC125">
        <f t="shared" ca="1" si="82"/>
        <v>218.61259477659331</v>
      </c>
      <c r="AD125" s="476">
        <v>221.8459400697345</v>
      </c>
    </row>
    <row r="126" spans="2:30" x14ac:dyDescent="0.2">
      <c r="B126">
        <v>48</v>
      </c>
      <c r="C126" s="193">
        <f t="shared" ca="1" si="87"/>
        <v>0.34065621617776676</v>
      </c>
      <c r="D126" s="193">
        <f t="shared" ca="1" si="87"/>
        <v>-0.192327141812836</v>
      </c>
      <c r="E126" s="193">
        <f t="shared" ca="1" si="87"/>
        <v>9.1119058596133645E-2</v>
      </c>
      <c r="F126" s="193">
        <f t="shared" ca="1" si="87"/>
        <v>7.1097444895735731E-2</v>
      </c>
      <c r="G126" s="193">
        <f t="shared" ca="1" si="87"/>
        <v>0.13326657512944293</v>
      </c>
      <c r="H126" s="193">
        <f t="shared" ca="1" si="87"/>
        <v>0.11285063896454663</v>
      </c>
      <c r="I126" s="193">
        <f t="shared" ca="1" si="87"/>
        <v>9.0770159970705047E-2</v>
      </c>
      <c r="J126" s="193">
        <f t="shared" ca="1" si="68"/>
        <v>7.9712543930011259E-2</v>
      </c>
      <c r="K126" s="193">
        <f t="shared" ca="1" si="68"/>
        <v>1.3334677661687618E-2</v>
      </c>
      <c r="L126" s="193">
        <f t="shared" ca="1" si="68"/>
        <v>2.6542016029105511E-2</v>
      </c>
      <c r="M126" s="193">
        <f t="shared" ca="1" si="68"/>
        <v>5.1517248465906787E-2</v>
      </c>
      <c r="O126" s="473">
        <f t="shared" ca="1" si="77"/>
        <v>13134.408949893583</v>
      </c>
      <c r="P126" s="473">
        <f t="shared" ca="1" si="69"/>
        <v>10511.862249305939</v>
      </c>
      <c r="Q126" s="194">
        <f t="shared" ca="1" si="70"/>
        <v>11987.142754162887</v>
      </c>
      <c r="R126" s="194">
        <f t="shared" ca="1" si="71"/>
        <v>13059.600040185696</v>
      </c>
      <c r="S126" s="194">
        <f t="shared" ca="1" si="78"/>
        <v>15159.165441692579</v>
      </c>
      <c r="T126" s="194">
        <f t="shared" ca="1" si="79"/>
        <v>16351.368583594844</v>
      </c>
      <c r="U126" s="194">
        <f t="shared" ca="1" si="72"/>
        <v>17497.194024102726</v>
      </c>
      <c r="V126" s="194">
        <f t="shared" ca="1" si="73"/>
        <v>18697.527107524063</v>
      </c>
      <c r="W126" s="194">
        <f t="shared" ca="1" si="74"/>
        <v>18589.306137367636</v>
      </c>
      <c r="X126" s="194">
        <f t="shared" ca="1" si="75"/>
        <v>19948.159604524611</v>
      </c>
      <c r="Y126" s="194">
        <f t="shared" ca="1" si="80"/>
        <v>21437.551236251489</v>
      </c>
      <c r="Z126" s="194">
        <f t="shared" ca="1" si="76"/>
        <v>380438.49106440885</v>
      </c>
      <c r="AA126" s="194">
        <f t="shared" ca="1" si="81"/>
        <v>401876.04230066034</v>
      </c>
      <c r="AB126" s="77">
        <f t="shared" ca="1" si="83"/>
        <v>245516.67225317901</v>
      </c>
      <c r="AC126">
        <f t="shared" ca="1" si="82"/>
        <v>223.52751619802626</v>
      </c>
      <c r="AD126" s="476">
        <v>211.30756761640635</v>
      </c>
    </row>
    <row r="127" spans="2:30" x14ac:dyDescent="0.2">
      <c r="B127">
        <v>49</v>
      </c>
      <c r="C127" s="193">
        <f t="shared" ca="1" si="87"/>
        <v>0.29904312689066076</v>
      </c>
      <c r="D127" s="193">
        <f t="shared" ca="1" si="87"/>
        <v>-0.17580900713197031</v>
      </c>
      <c r="E127" s="193">
        <f t="shared" ca="1" si="87"/>
        <v>9.4266386397055507E-2</v>
      </c>
      <c r="F127" s="193">
        <f t="shared" ca="1" si="87"/>
        <v>0.11328323904725437</v>
      </c>
      <c r="G127" s="193">
        <f t="shared" ca="1" si="87"/>
        <v>8.0472885882283698E-2</v>
      </c>
      <c r="H127" s="193">
        <f t="shared" ca="1" si="87"/>
        <v>9.7242937982487482E-2</v>
      </c>
      <c r="I127" s="193">
        <f t="shared" ca="1" si="87"/>
        <v>0.12576107626499863</v>
      </c>
      <c r="J127" s="193">
        <f t="shared" ca="1" si="68"/>
        <v>4.5432331340947277E-2</v>
      </c>
      <c r="K127" s="193">
        <f t="shared" ca="1" si="68"/>
        <v>6.1438398949470126E-2</v>
      </c>
      <c r="L127" s="193">
        <f t="shared" ca="1" si="68"/>
        <v>9.0180746174357423E-2</v>
      </c>
      <c r="M127" s="193">
        <f t="shared" ca="1" si="68"/>
        <v>7.5244858706567469E-2</v>
      </c>
      <c r="O127" s="473">
        <f t="shared" ca="1" si="77"/>
        <v>12726.725514147804</v>
      </c>
      <c r="P127" s="473">
        <f t="shared" ca="1" si="69"/>
        <v>10726.845772177407</v>
      </c>
      <c r="Q127" s="194">
        <f t="shared" ca="1" si="70"/>
        <v>12021.719611148903</v>
      </c>
      <c r="R127" s="194">
        <f t="shared" ca="1" si="71"/>
        <v>13573.959962919029</v>
      </c>
      <c r="S127" s="194">
        <f t="shared" ca="1" si="78"/>
        <v>14452.969488208659</v>
      </c>
      <c r="T127" s="194">
        <f t="shared" ca="1" si="79"/>
        <v>16122.041068684448</v>
      </c>
      <c r="U127" s="194">
        <f t="shared" ca="1" si="72"/>
        <v>18058.488120650833</v>
      </c>
      <c r="V127" s="194">
        <f t="shared" ca="1" si="73"/>
        <v>18103.892062956813</v>
      </c>
      <c r="W127" s="194">
        <f t="shared" ca="1" si="74"/>
        <v>19471.753783814158</v>
      </c>
      <c r="X127" s="194">
        <f t="shared" ca="1" si="75"/>
        <v>21184.811905301714</v>
      </c>
      <c r="Y127" s="194">
        <f t="shared" ca="1" si="80"/>
        <v>21921.2920983154</v>
      </c>
      <c r="Z127" s="194">
        <f t="shared" ca="1" si="76"/>
        <v>389023.13030802662</v>
      </c>
      <c r="AA127" s="194">
        <f t="shared" ca="1" si="81"/>
        <v>410944.422406342</v>
      </c>
      <c r="AB127" s="77">
        <f t="shared" ca="1" si="83"/>
        <v>249464.60377280839</v>
      </c>
      <c r="AC127">
        <f t="shared" ca="1" si="82"/>
        <v>227.67450308839327</v>
      </c>
      <c r="AD127" s="476">
        <v>222.74558985998073</v>
      </c>
    </row>
    <row r="128" spans="2:30" x14ac:dyDescent="0.2">
      <c r="B128">
        <v>50</v>
      </c>
      <c r="C128" s="193">
        <f t="shared" ca="1" si="87"/>
        <v>0.36239028146774493</v>
      </c>
      <c r="D128" s="193">
        <f t="shared" ca="1" si="87"/>
        <v>-0.19177113617040242</v>
      </c>
      <c r="E128" s="193">
        <f t="shared" ca="1" si="87"/>
        <v>8.7476800848186681E-2</v>
      </c>
      <c r="F128" s="193">
        <f t="shared" ca="1" si="87"/>
        <v>8.002511702174997E-2</v>
      </c>
      <c r="G128" s="193">
        <f t="shared" ca="1" si="87"/>
        <v>0.11420433881956453</v>
      </c>
      <c r="H128" s="193">
        <f t="shared" ca="1" si="87"/>
        <v>9.9431076042942421E-2</v>
      </c>
      <c r="I128" s="193">
        <f t="shared" ca="1" si="87"/>
        <v>4.5472640508116516E-2</v>
      </c>
      <c r="J128" s="193">
        <f t="shared" ca="1" si="68"/>
        <v>4.8991288492602744E-2</v>
      </c>
      <c r="K128" s="193">
        <f t="shared" ca="1" si="68"/>
        <v>4.9850068918444596E-2</v>
      </c>
      <c r="L128" s="193">
        <f t="shared" ca="1" si="68"/>
        <v>7.9890704551753761E-2</v>
      </c>
      <c r="M128" s="193">
        <f t="shared" ca="1" si="68"/>
        <v>7.1317821508535134E-2</v>
      </c>
      <c r="O128" s="473">
        <f t="shared" ca="1" si="77"/>
        <v>13347.337587539496</v>
      </c>
      <c r="P128" s="473">
        <f t="shared" ca="1" si="69"/>
        <v>10519.098662742212</v>
      </c>
      <c r="Q128" s="194">
        <f t="shared" ca="1" si="70"/>
        <v>11947.128547438031</v>
      </c>
      <c r="R128" s="194">
        <f t="shared" ca="1" si="71"/>
        <v>13168.452720034084</v>
      </c>
      <c r="S128" s="194">
        <f t="shared" ca="1" si="78"/>
        <v>14904.179015505009</v>
      </c>
      <c r="T128" s="194">
        <f t="shared" ca="1" si="79"/>
        <v>16154.191880918856</v>
      </c>
      <c r="U128" s="194">
        <f t="shared" ca="1" si="72"/>
        <v>16770.570289851719</v>
      </c>
      <c r="V128" s="194">
        <f t="shared" ca="1" si="73"/>
        <v>18165.523001850404</v>
      </c>
      <c r="W128" s="194">
        <f t="shared" ca="1" si="74"/>
        <v>19259.169511987326</v>
      </c>
      <c r="X128" s="194">
        <f t="shared" ca="1" si="75"/>
        <v>20984.851855523219</v>
      </c>
      <c r="Y128" s="194">
        <f t="shared" ca="1" si="80"/>
        <v>21841.230585998503</v>
      </c>
      <c r="Z128" s="194">
        <f t="shared" ca="1" si="76"/>
        <v>387602.32992823934</v>
      </c>
      <c r="AA128" s="194">
        <f t="shared" ca="1" si="81"/>
        <v>409443.56051423785</v>
      </c>
      <c r="AB128" s="77">
        <f t="shared" ca="1" si="83"/>
        <v>248417.84736797988</v>
      </c>
      <c r="AC128">
        <f t="shared" ca="1" si="82"/>
        <v>226.57496904970782</v>
      </c>
      <c r="AD128" s="476">
        <v>220.16287099186439</v>
      </c>
    </row>
    <row r="129" spans="2:30" x14ac:dyDescent="0.2">
      <c r="B129">
        <v>51</v>
      </c>
      <c r="C129" s="193">
        <f t="shared" ref="C129:M144" ca="1" si="88">C$75+_xlfn.NORM.INV(RAND(),0, $AH$80)</f>
        <v>0.34777055039411059</v>
      </c>
      <c r="D129" s="193">
        <f t="shared" ca="1" si="88"/>
        <v>-0.13745604854500151</v>
      </c>
      <c r="E129" s="193">
        <f t="shared" ca="1" si="88"/>
        <v>9.7170071822325982E-2</v>
      </c>
      <c r="F129" s="193">
        <f t="shared" ca="1" si="88"/>
        <v>9.8120114407892811E-2</v>
      </c>
      <c r="G129" s="193">
        <f t="shared" ca="1" si="88"/>
        <v>0.11180629509793294</v>
      </c>
      <c r="H129" s="193">
        <f t="shared" ca="1" si="88"/>
        <v>0.13713317989108134</v>
      </c>
      <c r="I129" s="193">
        <f t="shared" ca="1" si="87"/>
        <v>5.3491820922709224E-2</v>
      </c>
      <c r="J129" s="193">
        <f t="shared" ca="1" si="68"/>
        <v>9.1032953113303783E-2</v>
      </c>
      <c r="K129" s="193">
        <f t="shared" ca="1" si="68"/>
        <v>8.2294989127117024E-2</v>
      </c>
      <c r="L129" s="193">
        <f t="shared" ca="1" si="68"/>
        <v>7.2629724975560139E-2</v>
      </c>
      <c r="M129" s="193">
        <f t="shared" ca="1" si="68"/>
        <v>5.9516937833321196E-2</v>
      </c>
      <c r="O129" s="473">
        <f t="shared" ca="1" si="77"/>
        <v>13204.108082211102</v>
      </c>
      <c r="P129" s="473">
        <f t="shared" ca="1" si="69"/>
        <v>11226.009528186805</v>
      </c>
      <c r="Q129" s="194">
        <f t="shared" ca="1" si="70"/>
        <v>12053.61978870669</v>
      </c>
      <c r="R129" s="194">
        <f t="shared" ca="1" si="71"/>
        <v>13389.080105261608</v>
      </c>
      <c r="S129" s="194">
        <f t="shared" ca="1" si="78"/>
        <v>14872.101530550972</v>
      </c>
      <c r="T129" s="194">
        <f t="shared" ca="1" si="79"/>
        <v>16708.157502910584</v>
      </c>
      <c r="U129" s="194">
        <f t="shared" ca="1" si="72"/>
        <v>16899.207064836635</v>
      </c>
      <c r="V129" s="194">
        <f t="shared" ca="1" si="73"/>
        <v>18893.5641534608</v>
      </c>
      <c r="W129" s="194">
        <f t="shared" ca="1" si="74"/>
        <v>19854.361374712502</v>
      </c>
      <c r="X129" s="194">
        <f t="shared" ca="1" si="75"/>
        <v>20843.75370541399</v>
      </c>
      <c r="Y129" s="194">
        <f t="shared" ca="1" si="80"/>
        <v>21600.64295057024</v>
      </c>
      <c r="Z129" s="194">
        <f t="shared" ca="1" si="76"/>
        <v>383332.77525838016</v>
      </c>
      <c r="AA129" s="194">
        <f t="shared" ca="1" si="81"/>
        <v>404933.41820895043</v>
      </c>
      <c r="AB129" s="77">
        <f t="shared" ca="1" si="83"/>
        <v>248355.27113294884</v>
      </c>
      <c r="AC129">
        <f t="shared" ca="1" si="82"/>
        <v>226.5092377103895</v>
      </c>
      <c r="AD129" s="476">
        <v>217.01114250403856</v>
      </c>
    </row>
    <row r="130" spans="2:30" x14ac:dyDescent="0.2">
      <c r="B130">
        <v>52</v>
      </c>
      <c r="C130" s="193">
        <f t="shared" ca="1" si="88"/>
        <v>0.31371325325862026</v>
      </c>
      <c r="D130" s="193">
        <f t="shared" ca="1" si="88"/>
        <v>-0.16572890758186115</v>
      </c>
      <c r="E130" s="193">
        <f t="shared" ca="1" si="88"/>
        <v>7.8710112327675219E-2</v>
      </c>
      <c r="F130" s="193">
        <f t="shared" ca="1" si="88"/>
        <v>8.8971545897254645E-2</v>
      </c>
      <c r="G130" s="193">
        <f t="shared" ca="1" si="88"/>
        <v>9.1710597228497004E-2</v>
      </c>
      <c r="H130" s="193">
        <f t="shared" ca="1" si="88"/>
        <v>8.5193439136668075E-2</v>
      </c>
      <c r="I130" s="193">
        <f t="shared" ca="1" si="87"/>
        <v>4.8949579875144839E-2</v>
      </c>
      <c r="J130" s="193">
        <f t="shared" ca="1" si="68"/>
        <v>8.4413683798230346E-2</v>
      </c>
      <c r="K130" s="193">
        <f t="shared" ca="1" si="68"/>
        <v>8.8159665972681905E-2</v>
      </c>
      <c r="L130" s="193">
        <f t="shared" ca="1" si="68"/>
        <v>8.2615446996792949E-2</v>
      </c>
      <c r="M130" s="193">
        <f t="shared" ca="1" si="68"/>
        <v>3.3794873539064803E-2</v>
      </c>
      <c r="O130" s="473">
        <f t="shared" ca="1" si="77"/>
        <v>12870.448742174702</v>
      </c>
      <c r="P130" s="473">
        <f t="shared" ca="1" si="69"/>
        <v>10858.038267822078</v>
      </c>
      <c r="Q130" s="194">
        <f t="shared" ca="1" si="70"/>
        <v>11850.816833378283</v>
      </c>
      <c r="R130" s="194">
        <f t="shared" ca="1" si="71"/>
        <v>13277.534095831252</v>
      </c>
      <c r="S130" s="194">
        <f t="shared" ca="1" si="78"/>
        <v>14603.290982922979</v>
      </c>
      <c r="T130" s="194">
        <f t="shared" ca="1" si="79"/>
        <v>15944.995030359916</v>
      </c>
      <c r="U130" s="194">
        <f t="shared" ca="1" si="72"/>
        <v>16826.344352021308</v>
      </c>
      <c r="V130" s="194">
        <f t="shared" ca="1" si="73"/>
        <v>18778.937377893199</v>
      </c>
      <c r="W130" s="194">
        <f t="shared" ca="1" si="74"/>
        <v>19961.947027984043</v>
      </c>
      <c r="X130" s="194">
        <f t="shared" ca="1" si="75"/>
        <v>21037.800099556247</v>
      </c>
      <c r="Y130" s="194">
        <f t="shared" ca="1" si="80"/>
        <v>21076.240643318735</v>
      </c>
      <c r="Z130" s="194">
        <f t="shared" ca="1" si="76"/>
        <v>374026.54339062411</v>
      </c>
      <c r="AA130" s="194">
        <f t="shared" ca="1" si="81"/>
        <v>395102.78403394285</v>
      </c>
      <c r="AB130" s="77">
        <f t="shared" ca="1" si="83"/>
        <v>243207.30876014894</v>
      </c>
      <c r="AC130">
        <f t="shared" ca="1" si="82"/>
        <v>221.10171420954927</v>
      </c>
      <c r="AD130" s="476">
        <v>223.12322832247767</v>
      </c>
    </row>
    <row r="131" spans="2:30" x14ac:dyDescent="0.2">
      <c r="B131">
        <v>53</v>
      </c>
      <c r="C131" s="193">
        <f t="shared" ca="1" si="88"/>
        <v>0.33100019767262406</v>
      </c>
      <c r="D131" s="193">
        <f t="shared" ca="1" si="88"/>
        <v>-0.15702129773296841</v>
      </c>
      <c r="E131" s="193">
        <f t="shared" ca="1" si="88"/>
        <v>0.13271153344111908</v>
      </c>
      <c r="F131" s="193">
        <f t="shared" ca="1" si="88"/>
        <v>0.1157347639487312</v>
      </c>
      <c r="G131" s="193">
        <f t="shared" ca="1" si="88"/>
        <v>0.13528012146437007</v>
      </c>
      <c r="H131" s="193">
        <f t="shared" ca="1" si="88"/>
        <v>6.7253295625584505E-2</v>
      </c>
      <c r="I131" s="193">
        <f t="shared" ca="1" si="87"/>
        <v>8.6037640983722588E-2</v>
      </c>
      <c r="J131" s="193">
        <f t="shared" ca="1" si="68"/>
        <v>8.4890391689626532E-2</v>
      </c>
      <c r="K131" s="193">
        <f t="shared" ca="1" si="68"/>
        <v>7.7055009754877876E-2</v>
      </c>
      <c r="L131" s="193">
        <f t="shared" ca="1" si="68"/>
        <v>7.9859778020380107E-2</v>
      </c>
      <c r="M131" s="193">
        <f t="shared" ca="1" si="68"/>
        <v>4.7194242922758568E-2</v>
      </c>
      <c r="O131" s="473">
        <f t="shared" ca="1" si="77"/>
        <v>13039.808936598698</v>
      </c>
      <c r="P131" s="473">
        <f t="shared" ca="1" si="69"/>
        <v>10971.367810005417</v>
      </c>
      <c r="Q131" s="194">
        <f t="shared" ca="1" si="70"/>
        <v>12444.081829269182</v>
      </c>
      <c r="R131" s="194">
        <f t="shared" ca="1" si="71"/>
        <v>13603.850739761427</v>
      </c>
      <c r="S131" s="194">
        <f t="shared" ca="1" si="78"/>
        <v>15186.099688837552</v>
      </c>
      <c r="T131" s="194">
        <f t="shared" ca="1" si="79"/>
        <v>15681.396404703146</v>
      </c>
      <c r="U131" s="194">
        <f t="shared" ca="1" si="72"/>
        <v>17421.279036714175</v>
      </c>
      <c r="V131" s="194">
        <f t="shared" ca="1" si="73"/>
        <v>18787.192592461059</v>
      </c>
      <c r="W131" s="194">
        <f t="shared" ca="1" si="74"/>
        <v>19758.235600226213</v>
      </c>
      <c r="X131" s="194">
        <f t="shared" ca="1" si="75"/>
        <v>20984.250879260948</v>
      </c>
      <c r="Y131" s="194">
        <f t="shared" ca="1" si="80"/>
        <v>21349.417015951207</v>
      </c>
      <c r="Z131" s="194">
        <f t="shared" ca="1" si="76"/>
        <v>378874.42950660002</v>
      </c>
      <c r="AA131" s="194">
        <f t="shared" ca="1" si="81"/>
        <v>400223.8465225512</v>
      </c>
      <c r="AB131" s="77">
        <f t="shared" ca="1" si="83"/>
        <v>246504.53510333417</v>
      </c>
      <c r="AC131">
        <f t="shared" ca="1" si="82"/>
        <v>224.56518725911363</v>
      </c>
      <c r="AD131" s="476">
        <v>223.33880240823254</v>
      </c>
    </row>
    <row r="132" spans="2:30" x14ac:dyDescent="0.2">
      <c r="B132">
        <v>54</v>
      </c>
      <c r="C132" s="193">
        <f t="shared" ca="1" si="88"/>
        <v>0.29331829941458143</v>
      </c>
      <c r="D132" s="193">
        <f t="shared" ca="1" si="88"/>
        <v>-0.1374134292750081</v>
      </c>
      <c r="E132" s="193">
        <f t="shared" ca="1" si="88"/>
        <v>9.8906522111658207E-2</v>
      </c>
      <c r="F132" s="193">
        <f t="shared" ca="1" si="88"/>
        <v>7.3020112353826744E-2</v>
      </c>
      <c r="G132" s="193">
        <f t="shared" ca="1" si="88"/>
        <v>0.1133393996056032</v>
      </c>
      <c r="H132" s="193">
        <f t="shared" ca="1" si="88"/>
        <v>8.6292249763813611E-2</v>
      </c>
      <c r="I132" s="193">
        <f t="shared" ca="1" si="87"/>
        <v>5.683533399622076E-2</v>
      </c>
      <c r="J132" s="193">
        <f t="shared" ca="1" si="68"/>
        <v>8.5394161815675051E-3</v>
      </c>
      <c r="K132" s="193">
        <f t="shared" ca="1" si="68"/>
        <v>5.2202726227774172E-2</v>
      </c>
      <c r="L132" s="193">
        <f t="shared" ca="1" si="68"/>
        <v>5.3931365579716922E-2</v>
      </c>
      <c r="M132" s="193">
        <f t="shared" ca="1" si="68"/>
        <v>7.2598960140229013E-2</v>
      </c>
      <c r="O132" s="473">
        <f t="shared" ca="1" si="77"/>
        <v>12670.639379364653</v>
      </c>
      <c r="P132" s="473">
        <f t="shared" ca="1" si="69"/>
        <v>11226.56421798577</v>
      </c>
      <c r="Q132" s="194">
        <f t="shared" ca="1" si="70"/>
        <v>12072.696604696426</v>
      </c>
      <c r="R132" s="194">
        <f t="shared" ca="1" si="71"/>
        <v>13083.042601955036</v>
      </c>
      <c r="S132" s="194">
        <f t="shared" ca="1" si="78"/>
        <v>14892.609136952868</v>
      </c>
      <c r="T132" s="194">
        <f t="shared" ca="1" si="79"/>
        <v>15961.140105843495</v>
      </c>
      <c r="U132" s="194">
        <f t="shared" ca="1" si="72"/>
        <v>16952.840817497166</v>
      </c>
      <c r="V132" s="194">
        <f t="shared" ca="1" si="73"/>
        <v>17465.012497144522</v>
      </c>
      <c r="W132" s="194">
        <f t="shared" ca="1" si="74"/>
        <v>19302.328270809598</v>
      </c>
      <c r="X132" s="194">
        <f t="shared" ca="1" si="75"/>
        <v>20480.399988033885</v>
      </c>
      <c r="Y132" s="194">
        <f t="shared" ca="1" si="80"/>
        <v>21867.349487136595</v>
      </c>
      <c r="Z132" s="194">
        <f t="shared" ca="1" si="76"/>
        <v>388065.84533761285</v>
      </c>
      <c r="AA132" s="194">
        <f t="shared" ca="1" si="81"/>
        <v>409933.19482474943</v>
      </c>
      <c r="AB132" s="77">
        <f t="shared" ca="1" si="83"/>
        <v>248055.86762454911</v>
      </c>
      <c r="AC132">
        <f t="shared" ca="1" si="82"/>
        <v>226.19473822677637</v>
      </c>
      <c r="AD132" s="476">
        <v>227.03374034668556</v>
      </c>
    </row>
    <row r="133" spans="2:30" x14ac:dyDescent="0.2">
      <c r="B133">
        <v>55</v>
      </c>
      <c r="C133" s="193">
        <f t="shared" ca="1" si="88"/>
        <v>0.36347916653921192</v>
      </c>
      <c r="D133" s="193">
        <f t="shared" ca="1" si="88"/>
        <v>-0.18838773339244802</v>
      </c>
      <c r="E133" s="193">
        <f t="shared" ca="1" si="88"/>
        <v>9.345954911750122E-2</v>
      </c>
      <c r="F133" s="193">
        <f t="shared" ca="1" si="88"/>
        <v>0.10537220837778566</v>
      </c>
      <c r="G133" s="193">
        <f t="shared" ca="1" si="88"/>
        <v>0.13920839745939295</v>
      </c>
      <c r="H133" s="193">
        <f t="shared" ca="1" si="88"/>
        <v>6.8332924662237893E-2</v>
      </c>
      <c r="I133" s="193">
        <f t="shared" ca="1" si="87"/>
        <v>7.3493078359460215E-2</v>
      </c>
      <c r="J133" s="193">
        <f t="shared" ca="1" si="68"/>
        <v>0.10807799639479106</v>
      </c>
      <c r="K133" s="193">
        <f t="shared" ca="1" si="68"/>
        <v>3.4255818735246496E-2</v>
      </c>
      <c r="L133" s="193">
        <f t="shared" ca="1" si="68"/>
        <v>7.208350715688927E-2</v>
      </c>
      <c r="M133" s="193">
        <f t="shared" ca="1" si="68"/>
        <v>4.8058208840598277E-3</v>
      </c>
      <c r="O133" s="473">
        <f t="shared" ca="1" si="77"/>
        <v>13358.005394584659</v>
      </c>
      <c r="P133" s="473">
        <f t="shared" ca="1" si="69"/>
        <v>10563.133649897291</v>
      </c>
      <c r="Q133" s="194">
        <f t="shared" ca="1" si="70"/>
        <v>12012.855616360066</v>
      </c>
      <c r="R133" s="194">
        <f t="shared" ca="1" si="71"/>
        <v>13477.502916045052</v>
      </c>
      <c r="S133" s="194">
        <f t="shared" ca="1" si="78"/>
        <v>15238.646359688037</v>
      </c>
      <c r="T133" s="194">
        <f t="shared" ca="1" si="79"/>
        <v>15697.259640697061</v>
      </c>
      <c r="U133" s="194">
        <f t="shared" ca="1" si="72"/>
        <v>17220.049983849254</v>
      </c>
      <c r="V133" s="194">
        <f t="shared" ca="1" si="73"/>
        <v>19188.735456782426</v>
      </c>
      <c r="W133" s="194">
        <f t="shared" ca="1" si="74"/>
        <v>18973.097894161023</v>
      </c>
      <c r="X133" s="194">
        <f t="shared" ca="1" si="75"/>
        <v>20833.139390504766</v>
      </c>
      <c r="Y133" s="194">
        <f t="shared" ca="1" si="80"/>
        <v>20485.233408307879</v>
      </c>
      <c r="Z133" s="194">
        <f t="shared" ca="1" si="76"/>
        <v>363538.31653029763</v>
      </c>
      <c r="AA133" s="194">
        <f t="shared" ca="1" si="81"/>
        <v>384023.54993860552</v>
      </c>
      <c r="AB133" s="77">
        <f t="shared" ca="1" si="83"/>
        <v>239633.43322579682</v>
      </c>
      <c r="AC133">
        <f t="shared" ca="1" si="82"/>
        <v>217.34764327010379</v>
      </c>
      <c r="AD133" s="476">
        <v>228.39630613592232</v>
      </c>
    </row>
    <row r="134" spans="2:30" x14ac:dyDescent="0.2">
      <c r="B134">
        <v>56</v>
      </c>
      <c r="C134" s="193">
        <f t="shared" ca="1" si="88"/>
        <v>0.30211012728419523</v>
      </c>
      <c r="D134" s="193">
        <f t="shared" ca="1" si="88"/>
        <v>-0.15086332862626534</v>
      </c>
      <c r="E134" s="193">
        <f t="shared" ca="1" si="88"/>
        <v>0.10852386678916048</v>
      </c>
      <c r="F134" s="193">
        <f t="shared" ca="1" si="88"/>
        <v>0.10562308582313387</v>
      </c>
      <c r="G134" s="193">
        <f t="shared" ca="1" si="88"/>
        <v>0.1007698095215967</v>
      </c>
      <c r="H134" s="193">
        <f t="shared" ca="1" si="88"/>
        <v>0.11597187619800738</v>
      </c>
      <c r="I134" s="193">
        <f t="shared" ca="1" si="87"/>
        <v>0.10053163921807289</v>
      </c>
      <c r="J134" s="193">
        <f t="shared" ca="1" si="68"/>
        <v>4.6100768800649658E-2</v>
      </c>
      <c r="K134" s="193">
        <f t="shared" ca="1" si="68"/>
        <v>6.503657840366811E-2</v>
      </c>
      <c r="L134" s="193">
        <f t="shared" ca="1" si="68"/>
        <v>5.4163342325328018E-2</v>
      </c>
      <c r="M134" s="193">
        <f t="shared" ca="1" si="68"/>
        <v>9.1582472902805606E-2</v>
      </c>
      <c r="O134" s="473">
        <f t="shared" ca="1" si="77"/>
        <v>12756.772917003262</v>
      </c>
      <c r="P134" s="473">
        <f t="shared" ca="1" si="69"/>
        <v>11051.513777929158</v>
      </c>
      <c r="Q134" s="194">
        <f t="shared" ca="1" si="70"/>
        <v>12178.353712100941</v>
      </c>
      <c r="R134" s="194">
        <f t="shared" ca="1" si="71"/>
        <v>13480.561796552111</v>
      </c>
      <c r="S134" s="194">
        <f t="shared" ca="1" si="78"/>
        <v>14724.471736804146</v>
      </c>
      <c r="T134" s="194">
        <f t="shared" ca="1" si="79"/>
        <v>16397.22963507309</v>
      </c>
      <c r="U134" s="194">
        <f t="shared" ca="1" si="72"/>
        <v>17653.77925408191</v>
      </c>
      <c r="V134" s="194">
        <f t="shared" ca="1" si="73"/>
        <v>18115.467484204564</v>
      </c>
      <c r="W134" s="194">
        <f t="shared" ca="1" si="74"/>
        <v>19537.761254875561</v>
      </c>
      <c r="X134" s="194">
        <f t="shared" ca="1" si="75"/>
        <v>20484.907849449912</v>
      </c>
      <c r="Y134" s="194">
        <f t="shared" ca="1" si="80"/>
        <v>22254.371219861852</v>
      </c>
      <c r="Z134" s="194">
        <f t="shared" ca="1" si="76"/>
        <v>394934.07214134157</v>
      </c>
      <c r="AA134" s="194">
        <f t="shared" ca="1" si="81"/>
        <v>417188.44336120342</v>
      </c>
      <c r="AB134" s="77">
        <f t="shared" ca="1" si="83"/>
        <v>252041.53105939683</v>
      </c>
      <c r="AC134">
        <f t="shared" ca="1" si="82"/>
        <v>230.38135948186851</v>
      </c>
      <c r="AD134" s="476">
        <v>227.73767647682223</v>
      </c>
    </row>
    <row r="135" spans="2:30" x14ac:dyDescent="0.2">
      <c r="B135">
        <v>57</v>
      </c>
      <c r="C135" s="193">
        <f t="shared" ca="1" si="88"/>
        <v>0.34583789183777519</v>
      </c>
      <c r="D135" s="193">
        <f t="shared" ca="1" si="88"/>
        <v>-0.17730211339604995</v>
      </c>
      <c r="E135" s="193">
        <f t="shared" ca="1" si="88"/>
        <v>0.11786714861787813</v>
      </c>
      <c r="F135" s="193">
        <f t="shared" ca="1" si="88"/>
        <v>0.10217863010807211</v>
      </c>
      <c r="G135" s="193">
        <f t="shared" ca="1" si="88"/>
        <v>9.6561527141352646E-2</v>
      </c>
      <c r="H135" s="193">
        <f t="shared" ca="1" si="88"/>
        <v>0.10835457787820858</v>
      </c>
      <c r="I135" s="193">
        <f t="shared" ca="1" si="88"/>
        <v>0.11238962188864565</v>
      </c>
      <c r="J135" s="193">
        <f t="shared" ca="1" si="68"/>
        <v>5.0740400313864217E-2</v>
      </c>
      <c r="K135" s="193">
        <f t="shared" ca="1" si="68"/>
        <v>6.1891518749234743E-2</v>
      </c>
      <c r="L135" s="193">
        <f t="shared" ca="1" si="68"/>
        <v>3.7025536129083443E-2</v>
      </c>
      <c r="M135" s="193">
        <f t="shared" ca="1" si="68"/>
        <v>3.0680738265255955E-3</v>
      </c>
      <c r="O135" s="473">
        <f t="shared" ca="1" si="77"/>
        <v>13185.173826334683</v>
      </c>
      <c r="P135" s="473">
        <f t="shared" ca="1" si="69"/>
        <v>10707.412994150411</v>
      </c>
      <c r="Q135" s="194">
        <f t="shared" ca="1" si="70"/>
        <v>12280.999937726694</v>
      </c>
      <c r="R135" s="194">
        <f t="shared" ca="1" si="71"/>
        <v>13438.564484160781</v>
      </c>
      <c r="S135" s="194">
        <f t="shared" ca="1" si="78"/>
        <v>14668.179554340197</v>
      </c>
      <c r="T135" s="194">
        <f t="shared" ca="1" si="79"/>
        <v>16285.306931273311</v>
      </c>
      <c r="U135" s="194">
        <f t="shared" ca="1" si="72"/>
        <v>17843.994783563423</v>
      </c>
      <c r="V135" s="194">
        <f t="shared" ca="1" si="73"/>
        <v>18195.812606130716</v>
      </c>
      <c r="W135" s="194">
        <f t="shared" ca="1" si="74"/>
        <v>19480.066124110417</v>
      </c>
      <c r="X135" s="194">
        <f t="shared" ca="1" si="75"/>
        <v>20151.879402551538</v>
      </c>
      <c r="Y135" s="194">
        <f t="shared" ca="1" si="80"/>
        <v>20449.805514342388</v>
      </c>
      <c r="Z135" s="194">
        <f t="shared" ca="1" si="76"/>
        <v>362909.6003876148</v>
      </c>
      <c r="AA135" s="194">
        <f t="shared" ca="1" si="81"/>
        <v>383359.40590195719</v>
      </c>
      <c r="AB135" s="77">
        <f t="shared" ca="1" si="83"/>
        <v>239297.07123657691</v>
      </c>
      <c r="AC135">
        <f t="shared" ca="1" si="82"/>
        <v>216.99432185285599</v>
      </c>
      <c r="AD135" s="476">
        <v>221.45080031569503</v>
      </c>
    </row>
    <row r="136" spans="2:30" x14ac:dyDescent="0.2">
      <c r="B136">
        <v>58</v>
      </c>
      <c r="C136" s="193">
        <f t="shared" ca="1" si="88"/>
        <v>0.3511091838993643</v>
      </c>
      <c r="D136" s="193">
        <f t="shared" ca="1" si="88"/>
        <v>-0.1688057226991361</v>
      </c>
      <c r="E136" s="193">
        <f t="shared" ca="1" si="88"/>
        <v>0.10615047409443552</v>
      </c>
      <c r="F136" s="193">
        <f t="shared" ca="1" si="88"/>
        <v>9.4268367551795448E-2</v>
      </c>
      <c r="G136" s="193">
        <f t="shared" ca="1" si="88"/>
        <v>8.8994039127927888E-2</v>
      </c>
      <c r="H136" s="193">
        <f t="shared" ca="1" si="88"/>
        <v>0.13704506810131506</v>
      </c>
      <c r="I136" s="193">
        <f t="shared" ca="1" si="88"/>
        <v>8.4164955911841866E-2</v>
      </c>
      <c r="J136" s="193">
        <f t="shared" ca="1" si="68"/>
        <v>5.3800164700354605E-2</v>
      </c>
      <c r="K136" s="193">
        <f t="shared" ca="1" si="68"/>
        <v>4.1205258639478534E-2</v>
      </c>
      <c r="L136" s="193">
        <f t="shared" ca="1" si="68"/>
        <v>4.6898916354114278E-2</v>
      </c>
      <c r="M136" s="193">
        <f t="shared" ca="1" si="68"/>
        <v>5.4599189653105049E-2</v>
      </c>
      <c r="O136" s="473">
        <f t="shared" ca="1" si="77"/>
        <v>13236.816674662072</v>
      </c>
      <c r="P136" s="473">
        <f t="shared" ca="1" si="69"/>
        <v>10817.993519070744</v>
      </c>
      <c r="Q136" s="194">
        <f t="shared" ca="1" si="70"/>
        <v>12152.279383347159</v>
      </c>
      <c r="R136" s="194">
        <f t="shared" ca="1" si="71"/>
        <v>13342.116802682198</v>
      </c>
      <c r="S136" s="194">
        <f t="shared" ca="1" si="78"/>
        <v>14566.95288332466</v>
      </c>
      <c r="T136" s="194">
        <f t="shared" ca="1" si="79"/>
        <v>16706.862856261178</v>
      </c>
      <c r="U136" s="194">
        <f t="shared" ca="1" si="72"/>
        <v>17391.239038141408</v>
      </c>
      <c r="V136" s="194">
        <f t="shared" ca="1" si="73"/>
        <v>18248.798956878112</v>
      </c>
      <c r="W136" s="194">
        <f t="shared" ca="1" si="74"/>
        <v>19100.583184767194</v>
      </c>
      <c r="X136" s="194">
        <f t="shared" ca="1" si="75"/>
        <v>20343.742727666024</v>
      </c>
      <c r="Y136" s="194">
        <f t="shared" ca="1" si="80"/>
        <v>21500.383559928603</v>
      </c>
      <c r="Z136" s="194">
        <f t="shared" ca="1" si="76"/>
        <v>381553.53606868017</v>
      </c>
      <c r="AA136" s="194">
        <f t="shared" ca="1" si="81"/>
        <v>403053.9196286088</v>
      </c>
      <c r="AB136" s="77">
        <f t="shared" ca="1" si="83"/>
        <v>246580.77644846294</v>
      </c>
      <c r="AC136">
        <f t="shared" ca="1" si="82"/>
        <v>224.64527270567746</v>
      </c>
      <c r="AD136" s="476">
        <v>224.55914981094764</v>
      </c>
    </row>
    <row r="137" spans="2:30" x14ac:dyDescent="0.2">
      <c r="B137">
        <v>59</v>
      </c>
      <c r="C137" s="193">
        <f t="shared" ca="1" si="88"/>
        <v>0.34855871706715746</v>
      </c>
      <c r="D137" s="193">
        <f t="shared" ca="1" si="88"/>
        <v>-0.18597741491752517</v>
      </c>
      <c r="E137" s="193">
        <f t="shared" ca="1" si="88"/>
        <v>0.11812512290294258</v>
      </c>
      <c r="F137" s="193">
        <f t="shared" ca="1" si="88"/>
        <v>0.10000061359779945</v>
      </c>
      <c r="G137" s="193">
        <f t="shared" ca="1" si="88"/>
        <v>0.10395753302180734</v>
      </c>
      <c r="H137" s="193">
        <f t="shared" ca="1" si="88"/>
        <v>9.3453151582687896E-2</v>
      </c>
      <c r="I137" s="193">
        <f t="shared" ca="1" si="88"/>
        <v>5.8695759054174373E-2</v>
      </c>
      <c r="J137" s="193">
        <f t="shared" ca="1" si="68"/>
        <v>2.356489327672022E-2</v>
      </c>
      <c r="K137" s="193">
        <f t="shared" ca="1" si="68"/>
        <v>7.8959193142672648E-2</v>
      </c>
      <c r="L137" s="193">
        <f t="shared" ca="1" si="68"/>
        <v>3.0826904406484012E-2</v>
      </c>
      <c r="M137" s="193">
        <f t="shared" ca="1" si="68"/>
        <v>2.2792215789069301E-2</v>
      </c>
      <c r="O137" s="473">
        <f t="shared" ca="1" si="77"/>
        <v>13211.829751106941</v>
      </c>
      <c r="P137" s="473">
        <f t="shared" ca="1" si="69"/>
        <v>10594.503944848409</v>
      </c>
      <c r="Q137" s="194">
        <f t="shared" ca="1" si="70"/>
        <v>12283.834068940521</v>
      </c>
      <c r="R137" s="194">
        <f t="shared" ca="1" si="71"/>
        <v>13412.00852079757</v>
      </c>
      <c r="S137" s="194">
        <f t="shared" ca="1" si="78"/>
        <v>14767.112390806091</v>
      </c>
      <c r="T137" s="194">
        <f t="shared" ca="1" si="79"/>
        <v>16066.356871626453</v>
      </c>
      <c r="U137" s="194">
        <f t="shared" ca="1" si="72"/>
        <v>16982.68415150182</v>
      </c>
      <c r="V137" s="194">
        <f t="shared" ca="1" si="73"/>
        <v>17725.210701629134</v>
      </c>
      <c r="W137" s="194">
        <f t="shared" ca="1" si="74"/>
        <v>19793.167245927998</v>
      </c>
      <c r="X137" s="194">
        <f t="shared" ca="1" si="75"/>
        <v>20031.42520486522</v>
      </c>
      <c r="Y137" s="194">
        <f t="shared" ca="1" si="80"/>
        <v>20851.926644100378</v>
      </c>
      <c r="Z137" s="194">
        <f t="shared" ca="1" si="76"/>
        <v>370045.78651933809</v>
      </c>
      <c r="AA137" s="194">
        <f t="shared" ca="1" si="81"/>
        <v>390897.71316343849</v>
      </c>
      <c r="AB137" s="77">
        <f t="shared" ca="1" si="83"/>
        <v>241387.989487335</v>
      </c>
      <c r="AC137">
        <f t="shared" ca="1" si="82"/>
        <v>219.19066455323215</v>
      </c>
      <c r="AD137" s="476">
        <v>224.49249453835586</v>
      </c>
    </row>
    <row r="138" spans="2:30" x14ac:dyDescent="0.2">
      <c r="B138">
        <v>60</v>
      </c>
      <c r="C138" s="193">
        <f t="shared" ca="1" si="88"/>
        <v>0.29207381623633794</v>
      </c>
      <c r="D138" s="193">
        <f t="shared" ca="1" si="88"/>
        <v>-0.14983201755330502</v>
      </c>
      <c r="E138" s="193">
        <f t="shared" ca="1" si="88"/>
        <v>0.13621194374136283</v>
      </c>
      <c r="F138" s="193">
        <f t="shared" ca="1" si="88"/>
        <v>8.8489620583330153E-2</v>
      </c>
      <c r="G138" s="193">
        <f t="shared" ca="1" si="88"/>
        <v>9.9817621145703181E-2</v>
      </c>
      <c r="H138" s="193">
        <f t="shared" ca="1" si="88"/>
        <v>9.1703311574299312E-2</v>
      </c>
      <c r="I138" s="193">
        <f t="shared" ca="1" si="88"/>
        <v>0.10562843628555942</v>
      </c>
      <c r="J138" s="193">
        <f t="shared" ca="1" si="68"/>
        <v>5.2990574376401527E-2</v>
      </c>
      <c r="K138" s="193">
        <f t="shared" ca="1" si="68"/>
        <v>5.499300835635193E-2</v>
      </c>
      <c r="L138" s="193">
        <f t="shared" ca="1" si="68"/>
        <v>4.6469563805153345E-2</v>
      </c>
      <c r="M138" s="193">
        <f t="shared" ca="1" si="68"/>
        <v>1.447022739316027E-2</v>
      </c>
      <c r="O138" s="473">
        <f t="shared" ca="1" si="77"/>
        <v>12658.447177667402</v>
      </c>
      <c r="P138" s="473">
        <f t="shared" ca="1" si="69"/>
        <v>11064.936291543736</v>
      </c>
      <c r="Q138" s="194">
        <f t="shared" ca="1" si="70"/>
        <v>12482.53768579244</v>
      </c>
      <c r="R138" s="194">
        <f t="shared" ca="1" si="71"/>
        <v>13271.658111457386</v>
      </c>
      <c r="S138" s="194">
        <f t="shared" ca="1" si="78"/>
        <v>14711.734767905033</v>
      </c>
      <c r="T138" s="194">
        <f t="shared" ca="1" si="79"/>
        <v>16040.646072766594</v>
      </c>
      <c r="U138" s="194">
        <f t="shared" ca="1" si="72"/>
        <v>17735.537676217045</v>
      </c>
      <c r="V138" s="194">
        <f t="shared" ca="1" si="73"/>
        <v>18234.779172526061</v>
      </c>
      <c r="W138" s="194">
        <f t="shared" ca="1" si="74"/>
        <v>19353.515119381133</v>
      </c>
      <c r="X138" s="194">
        <f t="shared" ca="1" si="75"/>
        <v>20335.399383663007</v>
      </c>
      <c r="Y138" s="194">
        <f t="shared" ca="1" si="80"/>
        <v>20682.26413700878</v>
      </c>
      <c r="Z138" s="194">
        <f t="shared" ca="1" si="76"/>
        <v>367034.8946746118</v>
      </c>
      <c r="AA138" s="194">
        <f t="shared" ca="1" si="81"/>
        <v>387717.15881162055</v>
      </c>
      <c r="AB138" s="77">
        <f t="shared" ca="1" si="83"/>
        <v>240661.03944740759</v>
      </c>
      <c r="AC138">
        <f t="shared" ca="1" si="82"/>
        <v>218.42706157011511</v>
      </c>
      <c r="AD138" s="476">
        <v>222.98033225359524</v>
      </c>
    </row>
    <row r="139" spans="2:30" x14ac:dyDescent="0.2">
      <c r="B139">
        <v>61</v>
      </c>
      <c r="C139" s="193">
        <f t="shared" ref="C139:M154" ca="1" si="89">C$75+_xlfn.NORM.INV(RAND(),0, $AH$80)</f>
        <v>0.33348780024276309</v>
      </c>
      <c r="D139" s="193">
        <f t="shared" ca="1" si="89"/>
        <v>-0.17321499118944858</v>
      </c>
      <c r="E139" s="193">
        <f t="shared" ca="1" si="89"/>
        <v>8.1387468298029328E-2</v>
      </c>
      <c r="F139" s="193">
        <f t="shared" ca="1" si="89"/>
        <v>0.11869421387658076</v>
      </c>
      <c r="G139" s="193">
        <f t="shared" ca="1" si="89"/>
        <v>8.1798365410751667E-2</v>
      </c>
      <c r="H139" s="193">
        <f t="shared" ca="1" si="89"/>
        <v>8.8904935974613963E-2</v>
      </c>
      <c r="I139" s="193">
        <f t="shared" ca="1" si="88"/>
        <v>9.8786148940273724E-2</v>
      </c>
      <c r="J139" s="193">
        <f t="shared" ca="1" si="68"/>
        <v>5.9519307323325998E-2</v>
      </c>
      <c r="K139" s="193">
        <f t="shared" ca="1" si="68"/>
        <v>5.5410517883830987E-2</v>
      </c>
      <c r="L139" s="193">
        <f t="shared" ca="1" si="68"/>
        <v>6.5489587569675267E-2</v>
      </c>
      <c r="M139" s="193">
        <f t="shared" ca="1" si="68"/>
        <v>3.4296770002789349E-2</v>
      </c>
      <c r="O139" s="473">
        <f t="shared" ca="1" si="77"/>
        <v>13064.179978978349</v>
      </c>
      <c r="P139" s="473">
        <f t="shared" ca="1" si="69"/>
        <v>10760.606889669327</v>
      </c>
      <c r="Q139" s="194">
        <f t="shared" ca="1" si="70"/>
        <v>11880.230532980999</v>
      </c>
      <c r="R139" s="194">
        <f t="shared" ca="1" si="71"/>
        <v>13639.934508405309</v>
      </c>
      <c r="S139" s="194">
        <f t="shared" ca="1" si="78"/>
        <v>14470.6997944778</v>
      </c>
      <c r="T139" s="194">
        <f t="shared" ca="1" si="79"/>
        <v>15999.528901006357</v>
      </c>
      <c r="U139" s="194">
        <f t="shared" ca="1" si="72"/>
        <v>17625.779604679457</v>
      </c>
      <c r="V139" s="194">
        <f t="shared" ca="1" si="73"/>
        <v>18347.838117649164</v>
      </c>
      <c r="W139" s="194">
        <f t="shared" ca="1" si="74"/>
        <v>19361.174200425794</v>
      </c>
      <c r="X139" s="194">
        <f t="shared" ca="1" si="75"/>
        <v>20705.00380687424</v>
      </c>
      <c r="Y139" s="194">
        <f t="shared" ca="1" si="80"/>
        <v>21086.472934964058</v>
      </c>
      <c r="Z139" s="194">
        <f t="shared" ca="1" si="76"/>
        <v>374208.12931668339</v>
      </c>
      <c r="AA139" s="194">
        <f t="shared" ca="1" si="81"/>
        <v>395294.60225164745</v>
      </c>
      <c r="AB139" s="77">
        <f t="shared" ca="1" si="83"/>
        <v>243408.95247085899</v>
      </c>
      <c r="AC139">
        <f t="shared" ca="1" si="82"/>
        <v>221.31352483004304</v>
      </c>
      <c r="AD139" s="476">
        <v>216.30057413021532</v>
      </c>
    </row>
    <row r="140" spans="2:30" x14ac:dyDescent="0.2">
      <c r="B140">
        <v>62</v>
      </c>
      <c r="C140" s="193">
        <f t="shared" ca="1" si="89"/>
        <v>0.31322904948568175</v>
      </c>
      <c r="D140" s="193">
        <f t="shared" ca="1" si="89"/>
        <v>-0.17284273683878273</v>
      </c>
      <c r="E140" s="193">
        <f t="shared" ca="1" si="89"/>
        <v>0.10780587811319374</v>
      </c>
      <c r="F140" s="193">
        <f t="shared" ca="1" si="89"/>
        <v>7.4247601250450768E-2</v>
      </c>
      <c r="G140" s="193">
        <f t="shared" ca="1" si="89"/>
        <v>0.1169583407283503</v>
      </c>
      <c r="H140" s="193">
        <f t="shared" ca="1" si="89"/>
        <v>7.0078188690360699E-2</v>
      </c>
      <c r="I140" s="193">
        <f t="shared" ca="1" si="88"/>
        <v>7.6758833680516531E-2</v>
      </c>
      <c r="J140" s="193">
        <f t="shared" ca="1" si="68"/>
        <v>4.5701175536432007E-2</v>
      </c>
      <c r="K140" s="193">
        <f t="shared" ca="1" si="68"/>
        <v>4.8507552182951483E-2</v>
      </c>
      <c r="L140" s="193">
        <f t="shared" ca="1" si="68"/>
        <v>4.4977506662585008E-2</v>
      </c>
      <c r="M140" s="193">
        <f t="shared" ca="1" si="68"/>
        <v>5.1676827578042733E-2</v>
      </c>
      <c r="O140" s="473">
        <f t="shared" ca="1" si="77"/>
        <v>12865.704997811225</v>
      </c>
      <c r="P140" s="473">
        <f t="shared" ca="1" si="69"/>
        <v>10765.451780043242</v>
      </c>
      <c r="Q140" s="194">
        <f t="shared" ca="1" si="70"/>
        <v>12170.465816928659</v>
      </c>
      <c r="R140" s="194">
        <f t="shared" ca="1" si="71"/>
        <v>13098.0090404617</v>
      </c>
      <c r="S140" s="194">
        <f t="shared" ca="1" si="78"/>
        <v>14941.017983033238</v>
      </c>
      <c r="T140" s="194">
        <f t="shared" ca="1" si="79"/>
        <v>15722.903203633841</v>
      </c>
      <c r="U140" s="194">
        <f t="shared" ca="1" si="72"/>
        <v>17272.436413717576</v>
      </c>
      <c r="V140" s="194">
        <f t="shared" ca="1" si="73"/>
        <v>18108.547673990543</v>
      </c>
      <c r="W140" s="194">
        <f t="shared" ca="1" si="74"/>
        <v>19234.54146447176</v>
      </c>
      <c r="X140" s="194">
        <f t="shared" ca="1" si="75"/>
        <v>20306.405154927827</v>
      </c>
      <c r="Y140" s="194">
        <f t="shared" ca="1" si="80"/>
        <v>21440.804616448193</v>
      </c>
      <c r="Z140" s="194">
        <f t="shared" ca="1" si="76"/>
        <v>380496.22671897378</v>
      </c>
      <c r="AA140" s="194">
        <f t="shared" ca="1" si="81"/>
        <v>401937.03133542195</v>
      </c>
      <c r="AB140" s="77">
        <f t="shared" ca="1" si="83"/>
        <v>245191.77453885958</v>
      </c>
      <c r="AC140">
        <f t="shared" ca="1" si="82"/>
        <v>223.18623708634621</v>
      </c>
      <c r="AD140" s="476">
        <v>218.44262782869089</v>
      </c>
    </row>
    <row r="141" spans="2:30" x14ac:dyDescent="0.2">
      <c r="B141">
        <v>63</v>
      </c>
      <c r="C141" s="193">
        <f t="shared" ca="1" si="89"/>
        <v>0.32444564613355237</v>
      </c>
      <c r="D141" s="193">
        <f t="shared" ca="1" si="89"/>
        <v>-0.15292348673076078</v>
      </c>
      <c r="E141" s="193">
        <f t="shared" ca="1" si="89"/>
        <v>9.3260108248604506E-2</v>
      </c>
      <c r="F141" s="193">
        <f t="shared" ca="1" si="89"/>
        <v>6.6173901617096312E-2</v>
      </c>
      <c r="G141" s="193">
        <f t="shared" ca="1" si="89"/>
        <v>0.14017411605008148</v>
      </c>
      <c r="H141" s="193">
        <f t="shared" ca="1" si="89"/>
        <v>9.2151566192652357E-2</v>
      </c>
      <c r="I141" s="193">
        <f t="shared" ca="1" si="88"/>
        <v>7.1893644264014983E-2</v>
      </c>
      <c r="J141" s="193">
        <f t="shared" ca="1" si="68"/>
        <v>2.7137494847895287E-2</v>
      </c>
      <c r="K141" s="193">
        <f t="shared" ca="1" si="68"/>
        <v>8.5308686573021014E-2</v>
      </c>
      <c r="L141" s="193">
        <f t="shared" ca="1" si="68"/>
        <v>2.3965710296609329E-2</v>
      </c>
      <c r="M141" s="193">
        <f t="shared" ca="1" si="68"/>
        <v>8.9474025116940067E-3</v>
      </c>
      <c r="O141" s="473">
        <f t="shared" ca="1" si="77"/>
        <v>12975.593995170411</v>
      </c>
      <c r="P141" s="473">
        <f t="shared" ca="1" si="69"/>
        <v>11024.700820199148</v>
      </c>
      <c r="Q141" s="194">
        <f t="shared" ca="1" si="70"/>
        <v>12010.6645390916</v>
      </c>
      <c r="R141" s="194">
        <f t="shared" ca="1" si="71"/>
        <v>12999.568615121627</v>
      </c>
      <c r="S141" s="194">
        <f t="shared" ca="1" si="78"/>
        <v>15251.564315805021</v>
      </c>
      <c r="T141" s="194">
        <f t="shared" ca="1" si="79"/>
        <v>16047.232380243408</v>
      </c>
      <c r="U141" s="194">
        <f t="shared" ca="1" si="72"/>
        <v>17194.393241738228</v>
      </c>
      <c r="V141" s="194">
        <f t="shared" ca="1" si="73"/>
        <v>17787.077922767727</v>
      </c>
      <c r="W141" s="194">
        <f t="shared" ca="1" si="74"/>
        <v>19909.646707053627</v>
      </c>
      <c r="X141" s="194">
        <f t="shared" ca="1" si="75"/>
        <v>19898.095839827791</v>
      </c>
      <c r="Y141" s="194">
        <f t="shared" ca="1" si="80"/>
        <v>20569.668892814727</v>
      </c>
      <c r="Z141" s="194">
        <f t="shared" ca="1" si="76"/>
        <v>365036.73899301613</v>
      </c>
      <c r="AA141" s="194">
        <f t="shared" ca="1" si="81"/>
        <v>385606.40788583085</v>
      </c>
      <c r="AB141" s="77">
        <f t="shared" ca="1" si="83"/>
        <v>239477.03656338196</v>
      </c>
      <c r="AC141">
        <f t="shared" ca="1" si="82"/>
        <v>217.18336106168482</v>
      </c>
      <c r="AD141" s="476">
        <v>222.95640788611075</v>
      </c>
    </row>
    <row r="142" spans="2:30" x14ac:dyDescent="0.2">
      <c r="B142">
        <v>64</v>
      </c>
      <c r="C142" s="193">
        <f t="shared" ca="1" si="89"/>
        <v>0.34568714343865509</v>
      </c>
      <c r="D142" s="193">
        <f t="shared" ca="1" si="89"/>
        <v>-0.16107922838854546</v>
      </c>
      <c r="E142" s="193">
        <f t="shared" ca="1" si="89"/>
        <v>0.11241987250166544</v>
      </c>
      <c r="F142" s="193">
        <f t="shared" ca="1" si="89"/>
        <v>0.10168154456447007</v>
      </c>
      <c r="G142" s="193">
        <f t="shared" ca="1" si="89"/>
        <v>8.5810969137772267E-2</v>
      </c>
      <c r="H142" s="193">
        <f t="shared" ca="1" si="89"/>
        <v>4.7747176995450072E-2</v>
      </c>
      <c r="I142" s="193">
        <f t="shared" ca="1" si="88"/>
        <v>0.11014670853629549</v>
      </c>
      <c r="J142" s="193">
        <f t="shared" ca="1" si="68"/>
        <v>4.2666063301324622E-2</v>
      </c>
      <c r="K142" s="193">
        <f t="shared" ca="1" si="68"/>
        <v>7.6786979546737702E-2</v>
      </c>
      <c r="L142" s="193">
        <f t="shared" ca="1" si="68"/>
        <v>7.6994658276302419E-2</v>
      </c>
      <c r="M142" s="193">
        <f t="shared" ca="1" si="68"/>
        <v>7.8498172082267392E-2</v>
      </c>
      <c r="O142" s="473">
        <f t="shared" ca="1" si="77"/>
        <v>13183.696944268504</v>
      </c>
      <c r="P142" s="473">
        <f t="shared" ca="1" si="69"/>
        <v>10918.553842523081</v>
      </c>
      <c r="Q142" s="194">
        <f t="shared" ca="1" si="70"/>
        <v>12221.155619261212</v>
      </c>
      <c r="R142" s="194">
        <f t="shared" ca="1" si="71"/>
        <v>13432.503655226741</v>
      </c>
      <c r="S142" s="194">
        <f t="shared" ca="1" si="78"/>
        <v>14524.374477103031</v>
      </c>
      <c r="T142" s="194">
        <f t="shared" ca="1" si="79"/>
        <v>15394.788548995373</v>
      </c>
      <c r="U142" s="194">
        <f t="shared" ca="1" si="72"/>
        <v>17808.01590226878</v>
      </c>
      <c r="V142" s="194">
        <f t="shared" ca="1" si="73"/>
        <v>18055.988227858947</v>
      </c>
      <c r="W142" s="194">
        <f t="shared" ca="1" si="74"/>
        <v>19753.31867030857</v>
      </c>
      <c r="X142" s="194">
        <f t="shared" ca="1" si="75"/>
        <v>20928.574769517265</v>
      </c>
      <c r="Y142" s="194">
        <f t="shared" ca="1" si="80"/>
        <v>21987.618230655025</v>
      </c>
      <c r="Z142" s="194">
        <f t="shared" ca="1" si="76"/>
        <v>390200.17769685131</v>
      </c>
      <c r="AA142" s="194">
        <f t="shared" ca="1" si="81"/>
        <v>412187.79592750635</v>
      </c>
      <c r="AB142" s="77">
        <f t="shared" ca="1" si="83"/>
        <v>250047.76447218846</v>
      </c>
      <c r="AC142">
        <f t="shared" ca="1" si="82"/>
        <v>228.28706684824627</v>
      </c>
      <c r="AD142" s="476">
        <v>223.26498695090365</v>
      </c>
    </row>
    <row r="143" spans="2:30" x14ac:dyDescent="0.2">
      <c r="B143">
        <v>65</v>
      </c>
      <c r="C143" s="193">
        <f t="shared" ca="1" si="89"/>
        <v>0.35195499929925306</v>
      </c>
      <c r="D143" s="193">
        <f t="shared" ca="1" si="89"/>
        <v>-0.14730300373816033</v>
      </c>
      <c r="E143" s="193">
        <f t="shared" ca="1" si="89"/>
        <v>0.13387798397368192</v>
      </c>
      <c r="F143" s="193">
        <f t="shared" ca="1" si="89"/>
        <v>0.10059196315832722</v>
      </c>
      <c r="G143" s="193">
        <f t="shared" ca="1" si="89"/>
        <v>0.1108312691452412</v>
      </c>
      <c r="H143" s="193">
        <f t="shared" ca="1" si="89"/>
        <v>7.9693666014491377E-2</v>
      </c>
      <c r="I143" s="193">
        <f t="shared" ca="1" si="88"/>
        <v>7.9122365788640306E-2</v>
      </c>
      <c r="J143" s="193">
        <f t="shared" ca="1" si="68"/>
        <v>8.2735071806654376E-2</v>
      </c>
      <c r="K143" s="193">
        <f t="shared" ca="1" si="68"/>
        <v>3.9200141051877732E-2</v>
      </c>
      <c r="L143" s="193">
        <f t="shared" ca="1" si="68"/>
        <v>6.0765636108104627E-2</v>
      </c>
      <c r="M143" s="193">
        <f t="shared" ca="1" si="68"/>
        <v>5.0181596474914471E-2</v>
      </c>
      <c r="O143" s="473">
        <f t="shared" ca="1" si="77"/>
        <v>13245.103128134782</v>
      </c>
      <c r="P143" s="473">
        <f t="shared" ref="P143:P206" ca="1" si="90">$C$74*(1+$D143)</f>
        <v>11097.851406347843</v>
      </c>
      <c r="Q143" s="194">
        <f t="shared" ref="Q143:Q206" ca="1" si="91">$D$74*(1+$E143)</f>
        <v>12456.89657110633</v>
      </c>
      <c r="R143" s="194">
        <f t="shared" ref="R143:R206" ca="1" si="92">$E$74*(1+$F143)</f>
        <v>13419.218685270685</v>
      </c>
      <c r="S143" s="194">
        <f t="shared" ref="S143:S206" ca="1" si="93">$F$74*(1+$G143)</f>
        <v>14859.059074300016</v>
      </c>
      <c r="T143" s="194">
        <f t="shared" ref="T143:T206" ca="1" si="94">$G$74*(1+$H143)</f>
        <v>15864.185607874853</v>
      </c>
      <c r="U143" s="194">
        <f t="shared" ca="1" si="72"/>
        <v>17310.350157048393</v>
      </c>
      <c r="V143" s="194">
        <f t="shared" ca="1" si="73"/>
        <v>18749.868628630302</v>
      </c>
      <c r="W143" s="194">
        <f t="shared" ca="1" si="74"/>
        <v>19063.799932896902</v>
      </c>
      <c r="X143" s="194">
        <f t="shared" ca="1" si="75"/>
        <v>20613.206163672108</v>
      </c>
      <c r="Y143" s="194">
        <f t="shared" ca="1" si="80"/>
        <v>21410.320957306969</v>
      </c>
      <c r="Z143" s="194">
        <f t="shared" ca="1" si="76"/>
        <v>379955.25274494081</v>
      </c>
      <c r="AA143" s="194">
        <f t="shared" ca="1" si="81"/>
        <v>401365.57370224776</v>
      </c>
      <c r="AB143" s="77">
        <f t="shared" ca="1" si="83"/>
        <v>246462.99952880858</v>
      </c>
      <c r="AC143">
        <f t="shared" ca="1" si="82"/>
        <v>224.52155745393966</v>
      </c>
      <c r="AD143" s="476">
        <v>218.69540711929952</v>
      </c>
    </row>
    <row r="144" spans="2:30" x14ac:dyDescent="0.2">
      <c r="B144">
        <v>66</v>
      </c>
      <c r="C144" s="193">
        <f t="shared" ca="1" si="89"/>
        <v>0.28942525825318288</v>
      </c>
      <c r="D144" s="193">
        <f t="shared" ca="1" si="89"/>
        <v>-0.14057897312454629</v>
      </c>
      <c r="E144" s="193">
        <f t="shared" ca="1" si="89"/>
        <v>0.10047415747161415</v>
      </c>
      <c r="F144" s="193">
        <f t="shared" ca="1" si="89"/>
        <v>9.1788334121805107E-2</v>
      </c>
      <c r="G144" s="193">
        <f t="shared" ca="1" si="89"/>
        <v>6.9921536180537563E-2</v>
      </c>
      <c r="H144" s="193">
        <f t="shared" ca="1" si="89"/>
        <v>8.5434659533777657E-2</v>
      </c>
      <c r="I144" s="193">
        <f t="shared" ca="1" si="88"/>
        <v>3.4703062802012179E-2</v>
      </c>
      <c r="J144" s="193">
        <f t="shared" ca="1" si="88"/>
        <v>8.1178541977919003E-2</v>
      </c>
      <c r="K144" s="193">
        <f t="shared" ca="1" si="88"/>
        <v>8.0158163589908085E-2</v>
      </c>
      <c r="L144" s="193">
        <f t="shared" ca="1" si="88"/>
        <v>3.7766257747807744E-2</v>
      </c>
      <c r="M144" s="193">
        <f t="shared" ca="1" si="88"/>
        <v>1.2280273006838309E-2</v>
      </c>
      <c r="O144" s="473">
        <f t="shared" ca="1" si="77"/>
        <v>12632.499255106433</v>
      </c>
      <c r="P144" s="473">
        <f t="shared" ca="1" si="90"/>
        <v>11185.364664784031</v>
      </c>
      <c r="Q144" s="194">
        <f t="shared" ca="1" si="91"/>
        <v>12089.918803042445</v>
      </c>
      <c r="R144" s="194">
        <f t="shared" ca="1" si="92"/>
        <v>13311.878429099748</v>
      </c>
      <c r="S144" s="194">
        <f t="shared" ca="1" si="93"/>
        <v>14311.829125233027</v>
      </c>
      <c r="T144" s="194">
        <f t="shared" ca="1" si="94"/>
        <v>15948.539336742928</v>
      </c>
      <c r="U144" s="194">
        <f t="shared" ref="U144:U207" ca="1" si="95">$H$74*(1+$I144)</f>
        <v>16597.814013968247</v>
      </c>
      <c r="V144" s="194">
        <f t="shared" ref="V144:V207" ca="1" si="96">$I$74*(1+$J144)</f>
        <v>18722.913992574562</v>
      </c>
      <c r="W144" s="194">
        <f t="shared" ref="W144:W207" ca="1" si="97">$J$74*(1+$K144)</f>
        <v>19815.161981906778</v>
      </c>
      <c r="X144" s="194">
        <f t="shared" ref="X144:X207" ca="1" si="98">$K$74*(1+$L144)</f>
        <v>20166.27339017417</v>
      </c>
      <c r="Y144" s="194">
        <f t="shared" ref="Y144:Y207" ca="1" si="99">$L$74*(1+$M144)</f>
        <v>20637.616976507776</v>
      </c>
      <c r="Z144" s="194">
        <f t="shared" ref="Z144:Z207" ca="1" si="100">($Y144*(1+$AH$79))/($AH$73-$AH$79)</f>
        <v>366242.57011365215</v>
      </c>
      <c r="AA144" s="194">
        <f t="shared" ref="AA144:AA207" ca="1" si="101">SUM(Y144:Z144)</f>
        <v>386880.18709015992</v>
      </c>
      <c r="AB144" s="77">
        <f t="shared" ref="AB144:AB207" ca="1" si="102">NPV($AH$73,O144:X144,AA144)</f>
        <v>239604.83744764433</v>
      </c>
      <c r="AC144">
        <f t="shared" ref="AC144:AC207" ca="1" si="103">((AB144+$AH$82-$AH$83)-$AH$85)/($AH$87-($AH$87*$AH$85/(AB144+$AH$82-$AH$83)))</f>
        <v>217.31760568801084</v>
      </c>
      <c r="AD144" s="476">
        <v>224.94377203436241</v>
      </c>
    </row>
    <row r="145" spans="2:30" x14ac:dyDescent="0.2">
      <c r="B145">
        <v>67</v>
      </c>
      <c r="C145" s="193">
        <f t="shared" ca="1" si="89"/>
        <v>0.34015424841707004</v>
      </c>
      <c r="D145" s="193">
        <f t="shared" ca="1" si="89"/>
        <v>-0.17059019653731658</v>
      </c>
      <c r="E145" s="193">
        <f t="shared" ca="1" si="89"/>
        <v>0.12687992942000101</v>
      </c>
      <c r="F145" s="193">
        <f t="shared" ca="1" si="89"/>
        <v>0.10906703484339504</v>
      </c>
      <c r="G145" s="193">
        <f t="shared" ca="1" si="89"/>
        <v>0.11213788347017963</v>
      </c>
      <c r="H145" s="193">
        <f t="shared" ca="1" si="89"/>
        <v>8.8584613212177934E-2</v>
      </c>
      <c r="I145" s="193">
        <f t="shared" ca="1" si="89"/>
        <v>5.8103147622227888E-2</v>
      </c>
      <c r="J145" s="193">
        <f t="shared" ca="1" si="89"/>
        <v>1.9478421164580116E-2</v>
      </c>
      <c r="K145" s="193">
        <f t="shared" ca="1" si="89"/>
        <v>1.6641101977784283E-2</v>
      </c>
      <c r="L145" s="193">
        <f t="shared" ca="1" si="89"/>
        <v>4.2393362752921514E-2</v>
      </c>
      <c r="M145" s="193">
        <f t="shared" ca="1" si="89"/>
        <v>4.7409626696637883E-2</v>
      </c>
      <c r="O145" s="473">
        <f t="shared" ref="O145:O208" ca="1" si="104">$B$74*(1+$C145)</f>
        <v>13129.491171742036</v>
      </c>
      <c r="P145" s="473">
        <f t="shared" ca="1" si="90"/>
        <v>10794.768592066825</v>
      </c>
      <c r="Q145" s="194">
        <f t="shared" ca="1" si="91"/>
        <v>12380.015246125786</v>
      </c>
      <c r="R145" s="194">
        <f t="shared" ca="1" si="92"/>
        <v>13522.552930951444</v>
      </c>
      <c r="S145" s="194">
        <f t="shared" ca="1" si="93"/>
        <v>14876.537029756317</v>
      </c>
      <c r="T145" s="194">
        <f t="shared" ca="1" si="94"/>
        <v>15994.822325504743</v>
      </c>
      <c r="U145" s="194">
        <f t="shared" ca="1" si="95"/>
        <v>16973.177990088356</v>
      </c>
      <c r="V145" s="194">
        <f t="shared" ca="1" si="96"/>
        <v>17654.444715329882</v>
      </c>
      <c r="W145" s="194">
        <f t="shared" ca="1" si="97"/>
        <v>18649.961452128788</v>
      </c>
      <c r="X145" s="194">
        <f t="shared" ca="1" si="98"/>
        <v>20256.189075755119</v>
      </c>
      <c r="Y145" s="194">
        <f t="shared" ca="1" si="99"/>
        <v>21353.808100067741</v>
      </c>
      <c r="Z145" s="194">
        <f t="shared" ca="1" si="100"/>
        <v>378952.3552639322</v>
      </c>
      <c r="AA145" s="194">
        <f t="shared" ca="1" si="101"/>
        <v>400306.16336399992</v>
      </c>
      <c r="AB145" s="77">
        <f t="shared" ca="1" si="102"/>
        <v>244750.10217212696</v>
      </c>
      <c r="AC145">
        <f t="shared" ca="1" si="103"/>
        <v>222.72229552465225</v>
      </c>
      <c r="AD145" s="476">
        <v>223.34020061330332</v>
      </c>
    </row>
    <row r="146" spans="2:30" x14ac:dyDescent="0.2">
      <c r="B146">
        <v>68</v>
      </c>
      <c r="C146" s="193">
        <f t="shared" ca="1" si="89"/>
        <v>0.30375071033526529</v>
      </c>
      <c r="D146" s="193">
        <f t="shared" ca="1" si="89"/>
        <v>-0.16792366897365094</v>
      </c>
      <c r="E146" s="193">
        <f t="shared" ca="1" si="89"/>
        <v>0.10277770115528662</v>
      </c>
      <c r="F146" s="193">
        <f t="shared" ca="1" si="89"/>
        <v>0.10660383401643916</v>
      </c>
      <c r="G146" s="193">
        <f t="shared" ca="1" si="89"/>
        <v>5.538490531503866E-2</v>
      </c>
      <c r="H146" s="193">
        <f t="shared" ca="1" si="89"/>
        <v>0.12066907132480126</v>
      </c>
      <c r="I146" s="193">
        <f t="shared" ca="1" si="89"/>
        <v>5.2020277224343742E-2</v>
      </c>
      <c r="J146" s="193">
        <f t="shared" ca="1" si="89"/>
        <v>4.5353684660293429E-2</v>
      </c>
      <c r="K146" s="193">
        <f t="shared" ca="1" si="89"/>
        <v>5.0246913273382647E-2</v>
      </c>
      <c r="L146" s="193">
        <f t="shared" ca="1" si="89"/>
        <v>5.5264821134914537E-2</v>
      </c>
      <c r="M146" s="193">
        <f t="shared" ca="1" si="89"/>
        <v>3.6039339318030827E-4</v>
      </c>
      <c r="O146" s="473">
        <f t="shared" ca="1" si="104"/>
        <v>12772.845709154593</v>
      </c>
      <c r="P146" s="473">
        <f t="shared" ca="1" si="90"/>
        <v>10829.473448307932</v>
      </c>
      <c r="Q146" s="194">
        <f t="shared" ca="1" si="91"/>
        <v>12115.225763597382</v>
      </c>
      <c r="R146" s="194">
        <f t="shared" ca="1" si="92"/>
        <v>13492.519792722989</v>
      </c>
      <c r="S146" s="194">
        <f t="shared" ca="1" si="93"/>
        <v>14117.379560504847</v>
      </c>
      <c r="T146" s="194">
        <f t="shared" ca="1" si="94"/>
        <v>16466.246595784673</v>
      </c>
      <c r="U146" s="194">
        <f t="shared" ca="1" si="95"/>
        <v>16875.601830159205</v>
      </c>
      <c r="V146" s="194">
        <f t="shared" ca="1" si="96"/>
        <v>18102.530127827216</v>
      </c>
      <c r="W146" s="194">
        <f t="shared" ca="1" si="97"/>
        <v>19266.449496937465</v>
      </c>
      <c r="X146" s="194">
        <f t="shared" ca="1" si="98"/>
        <v>20506.312209672426</v>
      </c>
      <c r="Y146" s="194">
        <f t="shared" ca="1" si="99"/>
        <v>20394.603340430433</v>
      </c>
      <c r="Z146" s="194">
        <f t="shared" ca="1" si="100"/>
        <v>361929.96276412421</v>
      </c>
      <c r="AA146" s="194">
        <f t="shared" ca="1" si="101"/>
        <v>382324.56610455463</v>
      </c>
      <c r="AB146" s="77">
        <f t="shared" ca="1" si="102"/>
        <v>237777.44243766676</v>
      </c>
      <c r="AC146">
        <f t="shared" ca="1" si="103"/>
        <v>215.39807311450497</v>
      </c>
      <c r="AD146" s="476">
        <v>223.2326397026566</v>
      </c>
    </row>
    <row r="147" spans="2:30" x14ac:dyDescent="0.2">
      <c r="B147">
        <v>69</v>
      </c>
      <c r="C147" s="193">
        <f t="shared" ca="1" si="89"/>
        <v>0.33636725267695622</v>
      </c>
      <c r="D147" s="193">
        <f t="shared" ca="1" si="89"/>
        <v>-0.17468765137503073</v>
      </c>
      <c r="E147" s="193">
        <f t="shared" ca="1" si="89"/>
        <v>0.1346988246783285</v>
      </c>
      <c r="F147" s="193">
        <f t="shared" ca="1" si="89"/>
        <v>9.6423037353525864E-2</v>
      </c>
      <c r="G147" s="193">
        <f t="shared" ca="1" si="89"/>
        <v>8.5136666763913724E-2</v>
      </c>
      <c r="H147" s="193">
        <f t="shared" ca="1" si="89"/>
        <v>6.8801318497769215E-2</v>
      </c>
      <c r="I147" s="193">
        <f t="shared" ca="1" si="89"/>
        <v>7.1506961195589372E-2</v>
      </c>
      <c r="J147" s="193">
        <f t="shared" ca="1" si="89"/>
        <v>7.6721410492428047E-2</v>
      </c>
      <c r="K147" s="193">
        <f t="shared" ca="1" si="89"/>
        <v>8.4246720924477117E-2</v>
      </c>
      <c r="L147" s="193">
        <f t="shared" ca="1" si="89"/>
        <v>3.8609139507123538E-2</v>
      </c>
      <c r="M147" s="193">
        <f t="shared" ca="1" si="89"/>
        <v>6.50071531565804E-2</v>
      </c>
      <c r="O147" s="473">
        <f t="shared" ca="1" si="104"/>
        <v>13092.389974476142</v>
      </c>
      <c r="P147" s="473">
        <f t="shared" ca="1" si="90"/>
        <v>10741.440217353975</v>
      </c>
      <c r="Q147" s="194">
        <f t="shared" ca="1" si="91"/>
        <v>12465.914408919269</v>
      </c>
      <c r="R147" s="194">
        <f t="shared" ca="1" si="92"/>
        <v>13368.388105973378</v>
      </c>
      <c r="S147" s="194">
        <f t="shared" ca="1" si="93"/>
        <v>14515.354656464733</v>
      </c>
      <c r="T147" s="194">
        <f t="shared" ca="1" si="94"/>
        <v>15704.14185829113</v>
      </c>
      <c r="U147" s="194">
        <f t="shared" ca="1" si="95"/>
        <v>17188.190405501617</v>
      </c>
      <c r="V147" s="194">
        <f t="shared" ca="1" si="96"/>
        <v>18645.729248134689</v>
      </c>
      <c r="W147" s="194">
        <f t="shared" ca="1" si="97"/>
        <v>19890.165281041733</v>
      </c>
      <c r="X147" s="194">
        <f t="shared" ca="1" si="98"/>
        <v>20182.6525929735</v>
      </c>
      <c r="Y147" s="194">
        <f t="shared" ca="1" si="99"/>
        <v>21712.573375356078</v>
      </c>
      <c r="Z147" s="194">
        <f t="shared" ca="1" si="100"/>
        <v>385319.13281575433</v>
      </c>
      <c r="AA147" s="194">
        <f t="shared" ca="1" si="101"/>
        <v>407031.70619111042</v>
      </c>
      <c r="AB147" s="77">
        <f t="shared" ca="1" si="102"/>
        <v>247898.45711126961</v>
      </c>
      <c r="AC147">
        <f t="shared" ca="1" si="103"/>
        <v>226.02939104896177</v>
      </c>
      <c r="AD147" s="476">
        <v>221.25280362110584</v>
      </c>
    </row>
    <row r="148" spans="2:30" x14ac:dyDescent="0.2">
      <c r="B148">
        <v>70</v>
      </c>
      <c r="C148" s="193">
        <f t="shared" ca="1" si="89"/>
        <v>0.3112333651389807</v>
      </c>
      <c r="D148" s="193">
        <f t="shared" ca="1" si="89"/>
        <v>-0.14623426974749551</v>
      </c>
      <c r="E148" s="193">
        <f t="shared" ca="1" si="89"/>
        <v>0.10600103141270925</v>
      </c>
      <c r="F148" s="193">
        <f t="shared" ca="1" si="89"/>
        <v>0.10144845320784794</v>
      </c>
      <c r="G148" s="193">
        <f t="shared" ca="1" si="89"/>
        <v>0.10591889529449589</v>
      </c>
      <c r="H148" s="193">
        <f t="shared" ca="1" si="89"/>
        <v>8.3710426751342604E-2</v>
      </c>
      <c r="I148" s="193">
        <f t="shared" ca="1" si="89"/>
        <v>0.10009310585165573</v>
      </c>
      <c r="J148" s="193">
        <f t="shared" ca="1" si="89"/>
        <v>4.3049236101559321E-2</v>
      </c>
      <c r="K148" s="193">
        <f t="shared" ca="1" si="89"/>
        <v>7.5587792604894732E-2</v>
      </c>
      <c r="L148" s="193">
        <f t="shared" ca="1" si="89"/>
        <v>4.9663938688310198E-2</v>
      </c>
      <c r="M148" s="193">
        <f t="shared" ca="1" si="89"/>
        <v>5.5150291671213283E-2</v>
      </c>
      <c r="O148" s="473">
        <f t="shared" ca="1" si="104"/>
        <v>12846.153278266594</v>
      </c>
      <c r="P148" s="473">
        <f t="shared" ca="1" si="90"/>
        <v>11111.760979236346</v>
      </c>
      <c r="Q148" s="194">
        <f t="shared" ca="1" si="91"/>
        <v>12150.637591147395</v>
      </c>
      <c r="R148" s="194">
        <f t="shared" ca="1" si="92"/>
        <v>13429.661635665574</v>
      </c>
      <c r="S148" s="194">
        <f t="shared" ca="1" si="93"/>
        <v>14793.348596686761</v>
      </c>
      <c r="T148" s="194">
        <f t="shared" ca="1" si="94"/>
        <v>15923.204790702011</v>
      </c>
      <c r="U148" s="194">
        <f t="shared" ca="1" si="95"/>
        <v>17646.744680090218</v>
      </c>
      <c r="V148" s="194">
        <f t="shared" ca="1" si="96"/>
        <v>18062.623682693225</v>
      </c>
      <c r="W148" s="194">
        <f t="shared" ca="1" si="97"/>
        <v>19731.31996280426</v>
      </c>
      <c r="X148" s="194">
        <f t="shared" ca="1" si="98"/>
        <v>20397.473706010172</v>
      </c>
      <c r="Y148" s="194">
        <f t="shared" ca="1" si="99"/>
        <v>21511.619017803241</v>
      </c>
      <c r="Z148" s="194">
        <f t="shared" ca="1" si="100"/>
        <v>381752.92454328435</v>
      </c>
      <c r="AA148" s="194">
        <f t="shared" ca="1" si="101"/>
        <v>403264.54356108757</v>
      </c>
      <c r="AB148" s="77">
        <f t="shared" ca="1" si="102"/>
        <v>246646.00196964853</v>
      </c>
      <c r="AC148">
        <f t="shared" ca="1" si="103"/>
        <v>224.71378690860351</v>
      </c>
      <c r="AD148" s="476">
        <v>221.11965974786668</v>
      </c>
    </row>
    <row r="149" spans="2:30" x14ac:dyDescent="0.2">
      <c r="B149">
        <v>71</v>
      </c>
      <c r="C149" s="193">
        <f t="shared" ref="C149:M164" ca="1" si="105">C$75+_xlfn.NORM.INV(RAND(),0, $AH$80)</f>
        <v>0.31957738013106157</v>
      </c>
      <c r="D149" s="193">
        <f t="shared" ca="1" si="105"/>
        <v>-0.17406716379709963</v>
      </c>
      <c r="E149" s="193">
        <f t="shared" ca="1" si="105"/>
        <v>0.10463647402288759</v>
      </c>
      <c r="F149" s="193">
        <f t="shared" ca="1" si="105"/>
        <v>8.0998702091297919E-2</v>
      </c>
      <c r="G149" s="193">
        <f t="shared" ca="1" si="105"/>
        <v>0.10111017467856452</v>
      </c>
      <c r="H149" s="193">
        <f t="shared" ca="1" si="105"/>
        <v>0.11002296378549843</v>
      </c>
      <c r="I149" s="193">
        <f t="shared" ca="1" si="89"/>
        <v>8.3693392886073914E-2</v>
      </c>
      <c r="J149" s="193">
        <f t="shared" ca="1" si="89"/>
        <v>4.8523937278842313E-2</v>
      </c>
      <c r="K149" s="193">
        <f t="shared" ca="1" si="89"/>
        <v>9.203990752887517E-2</v>
      </c>
      <c r="L149" s="193">
        <f t="shared" ca="1" si="89"/>
        <v>6.011180261441218E-2</v>
      </c>
      <c r="M149" s="193">
        <f t="shared" ca="1" si="89"/>
        <v>4.7582015239007659E-2</v>
      </c>
      <c r="O149" s="473">
        <f t="shared" ca="1" si="104"/>
        <v>12927.899593144009</v>
      </c>
      <c r="P149" s="473">
        <f t="shared" ca="1" si="90"/>
        <v>10749.515863180748</v>
      </c>
      <c r="Q149" s="194">
        <f t="shared" ca="1" si="91"/>
        <v>12135.646427626627</v>
      </c>
      <c r="R149" s="194">
        <f t="shared" ca="1" si="92"/>
        <v>13180.323378183799</v>
      </c>
      <c r="S149" s="194">
        <f t="shared" ca="1" si="93"/>
        <v>14729.024638864697</v>
      </c>
      <c r="T149" s="194">
        <f t="shared" ca="1" si="94"/>
        <v>16309.820906423787</v>
      </c>
      <c r="U149" s="194">
        <f t="shared" ca="1" si="95"/>
        <v>17383.674630845304</v>
      </c>
      <c r="V149" s="194">
        <f t="shared" ca="1" si="96"/>
        <v>18157.429818125584</v>
      </c>
      <c r="W149" s="194">
        <f t="shared" ca="1" si="97"/>
        <v>20033.128839645178</v>
      </c>
      <c r="X149" s="194">
        <f t="shared" ca="1" si="98"/>
        <v>20600.500619541133</v>
      </c>
      <c r="Y149" s="194">
        <f t="shared" ca="1" si="99"/>
        <v>21357.322629396655</v>
      </c>
      <c r="Z149" s="194">
        <f t="shared" ca="1" si="100"/>
        <v>379014.72536488069</v>
      </c>
      <c r="AA149" s="194">
        <f t="shared" ca="1" si="101"/>
        <v>400372.04799427732</v>
      </c>
      <c r="AB149" s="77">
        <f t="shared" ca="1" si="102"/>
        <v>245449.57538460981</v>
      </c>
      <c r="AC149">
        <f t="shared" ca="1" si="103"/>
        <v>223.45703629406702</v>
      </c>
      <c r="AD149" s="476">
        <v>225.82503462814077</v>
      </c>
    </row>
    <row r="150" spans="2:30" x14ac:dyDescent="0.2">
      <c r="B150">
        <v>72</v>
      </c>
      <c r="C150" s="193">
        <f t="shared" ca="1" si="105"/>
        <v>0.3523395172345562</v>
      </c>
      <c r="D150" s="193">
        <f t="shared" ca="1" si="105"/>
        <v>-0.15267976305021602</v>
      </c>
      <c r="E150" s="193">
        <f t="shared" ca="1" si="105"/>
        <v>0.10233671674961838</v>
      </c>
      <c r="F150" s="193">
        <f t="shared" ca="1" si="105"/>
        <v>0.11240376690337262</v>
      </c>
      <c r="G150" s="193">
        <f t="shared" ca="1" si="105"/>
        <v>0.11407472697805149</v>
      </c>
      <c r="H150" s="193">
        <f t="shared" ca="1" si="105"/>
        <v>0.10059782568073998</v>
      </c>
      <c r="I150" s="193">
        <f t="shared" ca="1" si="89"/>
        <v>7.6888065777877254E-2</v>
      </c>
      <c r="J150" s="193">
        <f t="shared" ca="1" si="89"/>
        <v>3.9184820986366026E-2</v>
      </c>
      <c r="K150" s="193">
        <f t="shared" ca="1" si="89"/>
        <v>2.5522530654243279E-2</v>
      </c>
      <c r="L150" s="193">
        <f t="shared" ca="1" si="89"/>
        <v>8.4752293943152035E-2</v>
      </c>
      <c r="M150" s="193">
        <f t="shared" ca="1" si="89"/>
        <v>2.3016248528526441E-2</v>
      </c>
      <c r="O150" s="473">
        <f t="shared" ca="1" si="104"/>
        <v>13248.870250346949</v>
      </c>
      <c r="P150" s="473">
        <f t="shared" ca="1" si="90"/>
        <v>11027.872883901438</v>
      </c>
      <c r="Q150" s="194">
        <f t="shared" ca="1" si="91"/>
        <v>12110.381064953855</v>
      </c>
      <c r="R150" s="194">
        <f t="shared" ca="1" si="92"/>
        <v>13563.236798093722</v>
      </c>
      <c r="S150" s="194">
        <f t="shared" ca="1" si="93"/>
        <v>14902.445259836381</v>
      </c>
      <c r="T150" s="194">
        <f t="shared" ca="1" si="94"/>
        <v>16171.335199801393</v>
      </c>
      <c r="U150" s="194">
        <f t="shared" ca="1" si="95"/>
        <v>17274.509443549749</v>
      </c>
      <c r="V150" s="194">
        <f t="shared" ca="1" si="96"/>
        <v>17995.703087228019</v>
      </c>
      <c r="W150" s="194">
        <f t="shared" ca="1" si="97"/>
        <v>18812.888469473997</v>
      </c>
      <c r="X150" s="194">
        <f t="shared" ca="1" si="98"/>
        <v>21079.324131959027</v>
      </c>
      <c r="Y150" s="194">
        <f t="shared" ca="1" si="99"/>
        <v>20856.494056891486</v>
      </c>
      <c r="Z150" s="194">
        <f t="shared" ca="1" si="100"/>
        <v>370126.84146871959</v>
      </c>
      <c r="AA150" s="194">
        <f t="shared" ca="1" si="101"/>
        <v>390983.33552561107</v>
      </c>
      <c r="AB150" s="77">
        <f t="shared" ca="1" si="102"/>
        <v>242219.73654995859</v>
      </c>
      <c r="AC150">
        <f t="shared" ca="1" si="103"/>
        <v>220.06434844254261</v>
      </c>
      <c r="AD150" s="476">
        <v>220.67604271991451</v>
      </c>
    </row>
    <row r="151" spans="2:30" x14ac:dyDescent="0.2">
      <c r="B151">
        <v>73</v>
      </c>
      <c r="C151" s="193">
        <f t="shared" ca="1" si="105"/>
        <v>0.32128037599797177</v>
      </c>
      <c r="D151" s="193">
        <f t="shared" ca="1" si="105"/>
        <v>-0.17681682554874689</v>
      </c>
      <c r="E151" s="193">
        <f t="shared" ca="1" si="105"/>
        <v>0.12901110642548655</v>
      </c>
      <c r="F151" s="193">
        <f t="shared" ca="1" si="105"/>
        <v>0.11778050432392764</v>
      </c>
      <c r="G151" s="193">
        <f t="shared" ca="1" si="105"/>
        <v>7.3144273438016758E-2</v>
      </c>
      <c r="H151" s="193">
        <f t="shared" ca="1" si="105"/>
        <v>0.1086396941050613</v>
      </c>
      <c r="I151" s="193">
        <f t="shared" ca="1" si="89"/>
        <v>0.11815403662623666</v>
      </c>
      <c r="J151" s="193">
        <f t="shared" ca="1" si="89"/>
        <v>8.7007526071975524E-2</v>
      </c>
      <c r="K151" s="193">
        <f t="shared" ca="1" si="89"/>
        <v>6.9310957651940647E-2</v>
      </c>
      <c r="L151" s="193">
        <f t="shared" ca="1" si="89"/>
        <v>3.9073903688510825E-2</v>
      </c>
      <c r="M151" s="193">
        <f t="shared" ca="1" si="89"/>
        <v>5.1912758701238258E-2</v>
      </c>
      <c r="O151" s="473">
        <f t="shared" ca="1" si="104"/>
        <v>12944.583843652128</v>
      </c>
      <c r="P151" s="473">
        <f t="shared" ca="1" si="90"/>
        <v>10713.729015483059</v>
      </c>
      <c r="Q151" s="194">
        <f t="shared" ca="1" si="91"/>
        <v>12403.428569170492</v>
      </c>
      <c r="R151" s="194">
        <f t="shared" ca="1" si="92"/>
        <v>13628.793896159981</v>
      </c>
      <c r="S151" s="194">
        <f t="shared" ca="1" si="93"/>
        <v>14354.938141534556</v>
      </c>
      <c r="T151" s="194">
        <f t="shared" ca="1" si="94"/>
        <v>16289.496209107368</v>
      </c>
      <c r="U151" s="194">
        <f t="shared" ca="1" si="95"/>
        <v>17936.462552485278</v>
      </c>
      <c r="V151" s="194">
        <f t="shared" ca="1" si="96"/>
        <v>18823.855292849956</v>
      </c>
      <c r="W151" s="194">
        <f t="shared" ca="1" si="97"/>
        <v>19616.173398607483</v>
      </c>
      <c r="X151" s="194">
        <f t="shared" ca="1" si="98"/>
        <v>20191.684069448904</v>
      </c>
      <c r="Y151" s="194">
        <f t="shared" ca="1" si="99"/>
        <v>21445.614604633465</v>
      </c>
      <c r="Z151" s="194">
        <f t="shared" ca="1" si="100"/>
        <v>380581.58649850625</v>
      </c>
      <c r="AA151" s="194">
        <f t="shared" ca="1" si="101"/>
        <v>402027.20110313973</v>
      </c>
      <c r="AB151" s="77">
        <f t="shared" ca="1" si="102"/>
        <v>246596.71765791668</v>
      </c>
      <c r="AC151">
        <f t="shared" ca="1" si="103"/>
        <v>224.66201767359104</v>
      </c>
      <c r="AD151" s="476">
        <v>219.09488345990732</v>
      </c>
    </row>
    <row r="152" spans="2:30" x14ac:dyDescent="0.2">
      <c r="B152">
        <v>74</v>
      </c>
      <c r="C152" s="193">
        <f t="shared" ca="1" si="105"/>
        <v>0.31991719491305015</v>
      </c>
      <c r="D152" s="193">
        <f t="shared" ca="1" si="105"/>
        <v>-0.17192736071874862</v>
      </c>
      <c r="E152" s="193">
        <f t="shared" ca="1" si="105"/>
        <v>0.113469588438273</v>
      </c>
      <c r="F152" s="193">
        <f t="shared" ca="1" si="105"/>
        <v>0.10549939228288001</v>
      </c>
      <c r="G152" s="193">
        <f t="shared" ca="1" si="105"/>
        <v>7.9181668340747385E-2</v>
      </c>
      <c r="H152" s="193">
        <f t="shared" ca="1" si="105"/>
        <v>8.2792174152836115E-2</v>
      </c>
      <c r="I152" s="193">
        <f t="shared" ca="1" si="89"/>
        <v>6.5336963568148443E-2</v>
      </c>
      <c r="J152" s="193">
        <f t="shared" ca="1" si="89"/>
        <v>5.7036778063590594E-2</v>
      </c>
      <c r="K152" s="193">
        <f t="shared" ca="1" si="89"/>
        <v>5.7241042921670628E-2</v>
      </c>
      <c r="L152" s="193">
        <f t="shared" ca="1" si="89"/>
        <v>4.3725570815314009E-2</v>
      </c>
      <c r="M152" s="193">
        <f t="shared" ca="1" si="89"/>
        <v>2.1926415413134847E-2</v>
      </c>
      <c r="O152" s="473">
        <f t="shared" ca="1" si="104"/>
        <v>12931.228758563153</v>
      </c>
      <c r="P152" s="473">
        <f t="shared" ca="1" si="90"/>
        <v>10777.365400245488</v>
      </c>
      <c r="Q152" s="194">
        <f t="shared" ca="1" si="91"/>
        <v>12232.687903189626</v>
      </c>
      <c r="R152" s="194">
        <f t="shared" ca="1" si="92"/>
        <v>13479.053634833519</v>
      </c>
      <c r="S152" s="194">
        <f t="shared" ca="1" si="93"/>
        <v>14435.697488166545</v>
      </c>
      <c r="T152" s="194">
        <f t="shared" ca="1" si="94"/>
        <v>15909.712695567849</v>
      </c>
      <c r="U152" s="194">
        <f t="shared" ca="1" si="95"/>
        <v>17089.216625710567</v>
      </c>
      <c r="V152" s="194">
        <f t="shared" ca="1" si="96"/>
        <v>18304.847825103174</v>
      </c>
      <c r="W152" s="194">
        <f t="shared" ca="1" si="97"/>
        <v>19394.754606850882</v>
      </c>
      <c r="X152" s="194">
        <f t="shared" ca="1" si="98"/>
        <v>20282.077055633268</v>
      </c>
      <c r="Y152" s="194">
        <f t="shared" ca="1" si="99"/>
        <v>20834.27535027088</v>
      </c>
      <c r="Z152" s="194">
        <f t="shared" ca="1" si="100"/>
        <v>369732.54031337809</v>
      </c>
      <c r="AA152" s="194">
        <f t="shared" ca="1" si="101"/>
        <v>390566.815663649</v>
      </c>
      <c r="AB152" s="77">
        <f t="shared" ca="1" si="102"/>
        <v>241128.88283871501</v>
      </c>
      <c r="AC152">
        <f t="shared" ca="1" si="103"/>
        <v>218.91849370384139</v>
      </c>
      <c r="AD152" s="476">
        <v>217.18014200860409</v>
      </c>
    </row>
    <row r="153" spans="2:30" x14ac:dyDescent="0.2">
      <c r="B153">
        <v>75</v>
      </c>
      <c r="C153" s="193">
        <f t="shared" ca="1" si="105"/>
        <v>0.37028597473156832</v>
      </c>
      <c r="D153" s="193">
        <f t="shared" ca="1" si="105"/>
        <v>-0.14680497691246028</v>
      </c>
      <c r="E153" s="193">
        <f t="shared" ca="1" si="105"/>
        <v>0.12605355567948962</v>
      </c>
      <c r="F153" s="193">
        <f t="shared" ca="1" si="105"/>
        <v>0.11731415166941649</v>
      </c>
      <c r="G153" s="193">
        <f t="shared" ca="1" si="105"/>
        <v>0.11725943099886206</v>
      </c>
      <c r="H153" s="193">
        <f t="shared" ca="1" si="105"/>
        <v>0.11386534769458306</v>
      </c>
      <c r="I153" s="193">
        <f t="shared" ca="1" si="89"/>
        <v>7.3122917497928402E-2</v>
      </c>
      <c r="J153" s="193">
        <f t="shared" ca="1" si="89"/>
        <v>3.0207319069192246E-2</v>
      </c>
      <c r="K153" s="193">
        <f t="shared" ca="1" si="89"/>
        <v>5.7240045918409622E-2</v>
      </c>
      <c r="L153" s="193">
        <f t="shared" ca="1" si="89"/>
        <v>6.4887659279407456E-2</v>
      </c>
      <c r="M153" s="193">
        <f t="shared" ca="1" si="89"/>
        <v>3.3957532553851304E-2</v>
      </c>
      <c r="O153" s="473">
        <f t="shared" ca="1" si="104"/>
        <v>13424.691694445175</v>
      </c>
      <c r="P153" s="473">
        <f t="shared" ca="1" si="90"/>
        <v>11104.33322548433</v>
      </c>
      <c r="Q153" s="194">
        <f t="shared" ca="1" si="91"/>
        <v>12370.936621829236</v>
      </c>
      <c r="R153" s="194">
        <f t="shared" ca="1" si="92"/>
        <v>13623.107784989967</v>
      </c>
      <c r="S153" s="194">
        <f t="shared" ca="1" si="93"/>
        <v>14945.045523705256</v>
      </c>
      <c r="T153" s="194">
        <f t="shared" ca="1" si="94"/>
        <v>16366.277930697572</v>
      </c>
      <c r="U153" s="194">
        <f t="shared" ca="1" si="95"/>
        <v>17214.112182603822</v>
      </c>
      <c r="V153" s="194">
        <f t="shared" ca="1" si="96"/>
        <v>17840.238481025306</v>
      </c>
      <c r="W153" s="194">
        <f t="shared" ca="1" si="97"/>
        <v>19394.736317139454</v>
      </c>
      <c r="X153" s="194">
        <f t="shared" ca="1" si="98"/>
        <v>20693.306904636192</v>
      </c>
      <c r="Y153" s="194">
        <f t="shared" ca="1" si="99"/>
        <v>21079.556814278949</v>
      </c>
      <c r="Z153" s="194">
        <f t="shared" ca="1" si="100"/>
        <v>374085.39335265162</v>
      </c>
      <c r="AA153" s="194">
        <f t="shared" ca="1" si="101"/>
        <v>395164.95016693056</v>
      </c>
      <c r="AB153" s="77">
        <f t="shared" ca="1" si="102"/>
        <v>244401.43523965031</v>
      </c>
      <c r="AC153">
        <f t="shared" ca="1" si="103"/>
        <v>222.35604874684066</v>
      </c>
      <c r="AD153" s="476">
        <v>223.9671315247636</v>
      </c>
    </row>
    <row r="154" spans="2:30" x14ac:dyDescent="0.2">
      <c r="B154">
        <v>76</v>
      </c>
      <c r="C154" s="193">
        <f t="shared" ca="1" si="105"/>
        <v>0.34120113188083651</v>
      </c>
      <c r="D154" s="193">
        <f t="shared" ca="1" si="105"/>
        <v>-0.17525413930874051</v>
      </c>
      <c r="E154" s="193">
        <f t="shared" ca="1" si="105"/>
        <v>0.13134838288300271</v>
      </c>
      <c r="F154" s="193">
        <f t="shared" ca="1" si="105"/>
        <v>0.10997399415977573</v>
      </c>
      <c r="G154" s="193">
        <f t="shared" ca="1" si="105"/>
        <v>8.1430554568749994E-2</v>
      </c>
      <c r="H154" s="193">
        <f t="shared" ca="1" si="105"/>
        <v>3.2176300175902728E-2</v>
      </c>
      <c r="I154" s="193">
        <f t="shared" ca="1" si="89"/>
        <v>7.1785452297133998E-2</v>
      </c>
      <c r="J154" s="193">
        <f t="shared" ca="1" si="89"/>
        <v>5.6251320717985255E-2</v>
      </c>
      <c r="K154" s="193">
        <f t="shared" ca="1" si="89"/>
        <v>7.122525786355649E-2</v>
      </c>
      <c r="L154" s="193">
        <f t="shared" ca="1" si="89"/>
        <v>2.0658826281167664E-2</v>
      </c>
      <c r="M154" s="193">
        <f t="shared" ca="1" si="89"/>
        <v>4.227164413950648E-2</v>
      </c>
      <c r="O154" s="473">
        <f t="shared" ca="1" si="104"/>
        <v>13139.747489036556</v>
      </c>
      <c r="P154" s="473">
        <f t="shared" ca="1" si="90"/>
        <v>10734.067376896741</v>
      </c>
      <c r="Q154" s="194">
        <f t="shared" ca="1" si="91"/>
        <v>12429.10612134178</v>
      </c>
      <c r="R154" s="194">
        <f t="shared" ca="1" si="92"/>
        <v>13533.611239400498</v>
      </c>
      <c r="S154" s="194">
        <f t="shared" ca="1" si="93"/>
        <v>14465.779764603525</v>
      </c>
      <c r="T154" s="194">
        <f t="shared" ca="1" si="94"/>
        <v>15166.002099914418</v>
      </c>
      <c r="U154" s="194">
        <f t="shared" ca="1" si="95"/>
        <v>17192.657719530307</v>
      </c>
      <c r="V154" s="194">
        <f t="shared" ca="1" si="96"/>
        <v>18291.245954777762</v>
      </c>
      <c r="W154" s="194">
        <f t="shared" ca="1" si="97"/>
        <v>19651.290634262212</v>
      </c>
      <c r="X154" s="194">
        <f t="shared" ca="1" si="98"/>
        <v>19833.83519671368</v>
      </c>
      <c r="Y154" s="194">
        <f t="shared" ca="1" si="99"/>
        <v>21249.058734824168</v>
      </c>
      <c r="Z154" s="194">
        <f t="shared" ca="1" si="100"/>
        <v>377093.43537079479</v>
      </c>
      <c r="AA154" s="194">
        <f t="shared" ca="1" si="101"/>
        <v>398342.49410561897</v>
      </c>
      <c r="AB154" s="77">
        <f t="shared" ca="1" si="102"/>
        <v>243970.27519169846</v>
      </c>
      <c r="AC154">
        <f t="shared" ca="1" si="103"/>
        <v>221.90314953680718</v>
      </c>
      <c r="AD154" s="476">
        <v>222.88038885365407</v>
      </c>
    </row>
    <row r="155" spans="2:30" x14ac:dyDescent="0.2">
      <c r="B155">
        <v>77</v>
      </c>
      <c r="C155" s="193">
        <f t="shared" ca="1" si="105"/>
        <v>0.34145092905399854</v>
      </c>
      <c r="D155" s="193">
        <f t="shared" ca="1" si="105"/>
        <v>-0.11393458289637548</v>
      </c>
      <c r="E155" s="193">
        <f t="shared" ca="1" si="105"/>
        <v>0.13625566625986252</v>
      </c>
      <c r="F155" s="193">
        <f t="shared" ca="1" si="105"/>
        <v>0.10303782769619545</v>
      </c>
      <c r="G155" s="193">
        <f t="shared" ca="1" si="105"/>
        <v>8.9772049374478635E-2</v>
      </c>
      <c r="H155" s="193">
        <f t="shared" ca="1" si="105"/>
        <v>0.12098013472811689</v>
      </c>
      <c r="I155" s="193">
        <f t="shared" ca="1" si="105"/>
        <v>8.9210281646894318E-2</v>
      </c>
      <c r="J155" s="193">
        <f t="shared" ca="1" si="105"/>
        <v>1.859955914816596E-2</v>
      </c>
      <c r="K155" s="193">
        <f t="shared" ca="1" si="105"/>
        <v>5.1070450174553458E-2</v>
      </c>
      <c r="L155" s="193">
        <f t="shared" ca="1" si="105"/>
        <v>3.1196094671695773E-2</v>
      </c>
      <c r="M155" s="193">
        <f t="shared" ca="1" si="105"/>
        <v>1.3786034552659917E-2</v>
      </c>
      <c r="O155" s="473">
        <f t="shared" ca="1" si="104"/>
        <v>13142.194751942025</v>
      </c>
      <c r="P155" s="473">
        <f t="shared" ca="1" si="90"/>
        <v>11532.141403603673</v>
      </c>
      <c r="Q155" s="194">
        <f t="shared" ca="1" si="91"/>
        <v>12483.018025739488</v>
      </c>
      <c r="R155" s="194">
        <f t="shared" ca="1" si="92"/>
        <v>13449.040446837991</v>
      </c>
      <c r="S155" s="194">
        <f t="shared" ca="1" si="93"/>
        <v>14577.35995461894</v>
      </c>
      <c r="T155" s="194">
        <f t="shared" ca="1" si="94"/>
        <v>16470.817121408141</v>
      </c>
      <c r="U155" s="194">
        <f t="shared" ca="1" si="95"/>
        <v>17472.171801560038</v>
      </c>
      <c r="V155" s="194">
        <f t="shared" ca="1" si="96"/>
        <v>17639.225343777653</v>
      </c>
      <c r="W155" s="194">
        <f t="shared" ca="1" si="97"/>
        <v>19281.557022524772</v>
      </c>
      <c r="X155" s="194">
        <f t="shared" ca="1" si="98"/>
        <v>20038.599452212027</v>
      </c>
      <c r="Y155" s="194">
        <f t="shared" ca="1" si="99"/>
        <v>20668.315322479011</v>
      </c>
      <c r="Z155" s="194">
        <f t="shared" ca="1" si="100"/>
        <v>366787.35399735061</v>
      </c>
      <c r="AA155" s="194">
        <f t="shared" ca="1" si="101"/>
        <v>387455.66931982961</v>
      </c>
      <c r="AB155" s="77">
        <f t="shared" ca="1" si="102"/>
        <v>241097.98066398184</v>
      </c>
      <c r="AC155">
        <f t="shared" ca="1" si="103"/>
        <v>218.88603343626451</v>
      </c>
      <c r="AD155" s="476">
        <v>218.87644262253772</v>
      </c>
    </row>
    <row r="156" spans="2:30" x14ac:dyDescent="0.2">
      <c r="B156">
        <v>78</v>
      </c>
      <c r="C156" s="193">
        <f t="shared" ca="1" si="105"/>
        <v>0.33786981691490386</v>
      </c>
      <c r="D156" s="193">
        <f t="shared" ca="1" si="105"/>
        <v>-0.17077006278706811</v>
      </c>
      <c r="E156" s="193">
        <f t="shared" ca="1" si="105"/>
        <v>9.9854378922299009E-2</v>
      </c>
      <c r="F156" s="193">
        <f t="shared" ca="1" si="105"/>
        <v>0.1092679952044938</v>
      </c>
      <c r="G156" s="193">
        <f t="shared" ca="1" si="105"/>
        <v>7.0057647369830084E-2</v>
      </c>
      <c r="H156" s="193">
        <f t="shared" ca="1" si="105"/>
        <v>0.10832116673523254</v>
      </c>
      <c r="I156" s="193">
        <f t="shared" ca="1" si="105"/>
        <v>6.8022722535393682E-2</v>
      </c>
      <c r="J156" s="193">
        <f t="shared" ca="1" si="105"/>
        <v>7.8821711262367977E-2</v>
      </c>
      <c r="K156" s="193">
        <f t="shared" ca="1" si="105"/>
        <v>7.5459947944922515E-2</v>
      </c>
      <c r="L156" s="193">
        <f t="shared" ca="1" si="105"/>
        <v>6.0599075295692459E-2</v>
      </c>
      <c r="M156" s="193">
        <f t="shared" ca="1" si="105"/>
        <v>5.6558491929956725E-2</v>
      </c>
      <c r="O156" s="473">
        <f t="shared" ca="1" si="104"/>
        <v>13107.110596315313</v>
      </c>
      <c r="P156" s="473">
        <f t="shared" ca="1" si="90"/>
        <v>10792.427632826309</v>
      </c>
      <c r="Q156" s="194">
        <f t="shared" ca="1" si="91"/>
        <v>12083.109854112374</v>
      </c>
      <c r="R156" s="194">
        <f t="shared" ca="1" si="92"/>
        <v>13525.003186016831</v>
      </c>
      <c r="S156" s="194">
        <f t="shared" ca="1" si="93"/>
        <v>14313.649819571174</v>
      </c>
      <c r="T156" s="194">
        <f t="shared" ca="1" si="94"/>
        <v>16284.816013719354</v>
      </c>
      <c r="U156" s="194">
        <f t="shared" ca="1" si="95"/>
        <v>17132.299254367303</v>
      </c>
      <c r="V156" s="194">
        <f t="shared" ca="1" si="96"/>
        <v>18682.10043859707</v>
      </c>
      <c r="W156" s="194">
        <f t="shared" ca="1" si="97"/>
        <v>19728.974692702843</v>
      </c>
      <c r="X156" s="194">
        <f t="shared" ca="1" si="98"/>
        <v>20609.9694898507</v>
      </c>
      <c r="Y156" s="194">
        <f t="shared" ca="1" si="99"/>
        <v>21540.328356848091</v>
      </c>
      <c r="Z156" s="194">
        <f t="shared" ca="1" si="100"/>
        <v>382262.41079501674</v>
      </c>
      <c r="AA156" s="194">
        <f t="shared" ca="1" si="101"/>
        <v>403802.73915186484</v>
      </c>
      <c r="AB156" s="77">
        <f t="shared" ca="1" si="102"/>
        <v>246855.04945199995</v>
      </c>
      <c r="AC156">
        <f t="shared" ca="1" si="103"/>
        <v>224.93337460014908</v>
      </c>
      <c r="AD156" s="476">
        <v>221.35789279398873</v>
      </c>
    </row>
    <row r="157" spans="2:30" x14ac:dyDescent="0.2">
      <c r="B157">
        <v>79</v>
      </c>
      <c r="C157" s="193">
        <f t="shared" ca="1" si="105"/>
        <v>0.31913294907424072</v>
      </c>
      <c r="D157" s="193">
        <f t="shared" ca="1" si="105"/>
        <v>-0.12596626316860443</v>
      </c>
      <c r="E157" s="193">
        <f t="shared" ca="1" si="105"/>
        <v>0.11353010514652427</v>
      </c>
      <c r="F157" s="193">
        <f t="shared" ca="1" si="105"/>
        <v>9.5844687953810681E-2</v>
      </c>
      <c r="G157" s="193">
        <f t="shared" ca="1" si="105"/>
        <v>0.10622140185313859</v>
      </c>
      <c r="H157" s="193">
        <f t="shared" ca="1" si="105"/>
        <v>6.1248272149845628E-2</v>
      </c>
      <c r="I157" s="193">
        <f t="shared" ca="1" si="105"/>
        <v>0.10064835320995835</v>
      </c>
      <c r="J157" s="193">
        <f t="shared" ca="1" si="105"/>
        <v>3.3608122874888076E-2</v>
      </c>
      <c r="K157" s="193">
        <f t="shared" ca="1" si="105"/>
        <v>4.4481191133925714E-2</v>
      </c>
      <c r="L157" s="193">
        <f t="shared" ca="1" si="105"/>
        <v>3.8780789419507439E-2</v>
      </c>
      <c r="M157" s="193">
        <f t="shared" ca="1" si="105"/>
        <v>5.1572877747388141E-2</v>
      </c>
      <c r="O157" s="473">
        <f t="shared" ca="1" si="104"/>
        <v>12923.545502080337</v>
      </c>
      <c r="P157" s="473">
        <f t="shared" ca="1" si="90"/>
        <v>11375.549084860613</v>
      </c>
      <c r="Q157" s="194">
        <f t="shared" ca="1" si="91"/>
        <v>12233.352745779539</v>
      </c>
      <c r="R157" s="194">
        <f t="shared" ca="1" si="92"/>
        <v>13361.336448927836</v>
      </c>
      <c r="S157" s="194">
        <f t="shared" ca="1" si="93"/>
        <v>14797.395082368332</v>
      </c>
      <c r="T157" s="194">
        <f t="shared" ca="1" si="94"/>
        <v>15593.163223387543</v>
      </c>
      <c r="U157" s="194">
        <f t="shared" ca="1" si="95"/>
        <v>17655.651479263979</v>
      </c>
      <c r="V157" s="194">
        <f t="shared" ca="1" si="96"/>
        <v>17899.130657190013</v>
      </c>
      <c r="W157" s="194">
        <f t="shared" ca="1" si="97"/>
        <v>19160.679136644765</v>
      </c>
      <c r="X157" s="194">
        <f t="shared" ca="1" si="98"/>
        <v>20185.988160144516</v>
      </c>
      <c r="Y157" s="194">
        <f t="shared" ca="1" si="99"/>
        <v>21438.685364649031</v>
      </c>
      <c r="Z157" s="194">
        <f t="shared" ca="1" si="100"/>
        <v>380458.61771467217</v>
      </c>
      <c r="AA157" s="194">
        <f t="shared" ca="1" si="101"/>
        <v>401897.30307932122</v>
      </c>
      <c r="AB157" s="77">
        <f t="shared" ca="1" si="102"/>
        <v>245825.38369176106</v>
      </c>
      <c r="AC157">
        <f t="shared" ca="1" si="103"/>
        <v>223.85179291922589</v>
      </c>
      <c r="AD157" s="476">
        <v>223.35311181251393</v>
      </c>
    </row>
    <row r="158" spans="2:30" x14ac:dyDescent="0.2">
      <c r="B158">
        <v>80</v>
      </c>
      <c r="C158" s="193">
        <f t="shared" ca="1" si="105"/>
        <v>0.33782620804848745</v>
      </c>
      <c r="D158" s="193">
        <f t="shared" ca="1" si="105"/>
        <v>-0.14775367111417509</v>
      </c>
      <c r="E158" s="193">
        <f t="shared" ca="1" si="105"/>
        <v>7.5740767344311094E-2</v>
      </c>
      <c r="F158" s="193">
        <f t="shared" ca="1" si="105"/>
        <v>8.9780299995776275E-2</v>
      </c>
      <c r="G158" s="193">
        <f t="shared" ca="1" si="105"/>
        <v>8.1873296633736076E-2</v>
      </c>
      <c r="H158" s="193">
        <f t="shared" ca="1" si="105"/>
        <v>7.9286751531674485E-2</v>
      </c>
      <c r="I158" s="193">
        <f t="shared" ca="1" si="105"/>
        <v>8.4589363192013586E-2</v>
      </c>
      <c r="J158" s="193">
        <f t="shared" ca="1" si="105"/>
        <v>7.0310353782807561E-2</v>
      </c>
      <c r="K158" s="193">
        <f t="shared" ca="1" si="105"/>
        <v>7.2579366994814987E-2</v>
      </c>
      <c r="L158" s="193">
        <f t="shared" ca="1" si="105"/>
        <v>6.0593700761689358E-2</v>
      </c>
      <c r="M158" s="193">
        <f t="shared" ca="1" si="105"/>
        <v>1.2443980859034157E-2</v>
      </c>
      <c r="O158" s="473">
        <f t="shared" ca="1" si="104"/>
        <v>13106.683360251032</v>
      </c>
      <c r="P158" s="473">
        <f t="shared" ca="1" si="90"/>
        <v>11091.98597044901</v>
      </c>
      <c r="Q158" s="194">
        <f t="shared" ca="1" si="91"/>
        <v>11818.195313369515</v>
      </c>
      <c r="R158" s="194">
        <f t="shared" ca="1" si="92"/>
        <v>13287.3950147494</v>
      </c>
      <c r="S158" s="194">
        <f t="shared" ca="1" si="93"/>
        <v>14471.702113641619</v>
      </c>
      <c r="T158" s="194">
        <f t="shared" ca="1" si="94"/>
        <v>15858.206720450453</v>
      </c>
      <c r="U158" s="194">
        <f t="shared" ca="1" si="95"/>
        <v>17398.047013642503</v>
      </c>
      <c r="V158" s="194">
        <f t="shared" ca="1" si="96"/>
        <v>18534.708118214599</v>
      </c>
      <c r="W158" s="194">
        <f t="shared" ca="1" si="97"/>
        <v>19676.13134063422</v>
      </c>
      <c r="X158" s="194">
        <f t="shared" ca="1" si="98"/>
        <v>20609.865049837121</v>
      </c>
      <c r="Y158" s="194">
        <f t="shared" ca="1" si="99"/>
        <v>20640.954530384657</v>
      </c>
      <c r="Z158" s="194">
        <f t="shared" ca="1" si="100"/>
        <v>366301.79954460595</v>
      </c>
      <c r="AA158" s="194">
        <f t="shared" ca="1" si="101"/>
        <v>386942.75407499063</v>
      </c>
      <c r="AB158" s="77">
        <f t="shared" ca="1" si="102"/>
        <v>240266.54343120076</v>
      </c>
      <c r="AC158">
        <f t="shared" ca="1" si="103"/>
        <v>218.01267499846927</v>
      </c>
      <c r="AD158" s="476">
        <v>219.25906887495339</v>
      </c>
    </row>
    <row r="159" spans="2:30" x14ac:dyDescent="0.2">
      <c r="B159">
        <v>81</v>
      </c>
      <c r="C159" s="193">
        <f t="shared" ref="C159:M174" ca="1" si="106">C$75+_xlfn.NORM.INV(RAND(),0, $AH$80)</f>
        <v>0.33005123805526665</v>
      </c>
      <c r="D159" s="193">
        <f t="shared" ca="1" si="106"/>
        <v>-0.148910828075796</v>
      </c>
      <c r="E159" s="193">
        <f t="shared" ca="1" si="106"/>
        <v>0.15847679841401952</v>
      </c>
      <c r="F159" s="193">
        <f t="shared" ca="1" si="106"/>
        <v>0.16038244385854333</v>
      </c>
      <c r="G159" s="193">
        <f t="shared" ca="1" si="106"/>
        <v>8.7551606588316094E-2</v>
      </c>
      <c r="H159" s="193">
        <f t="shared" ca="1" si="106"/>
        <v>4.8734737728014059E-2</v>
      </c>
      <c r="I159" s="193">
        <f t="shared" ca="1" si="105"/>
        <v>7.6949354281898016E-2</v>
      </c>
      <c r="J159" s="193">
        <f t="shared" ca="1" si="105"/>
        <v>5.8308130486761277E-2</v>
      </c>
      <c r="K159" s="193">
        <f t="shared" ca="1" si="105"/>
        <v>4.6550055495585108E-2</v>
      </c>
      <c r="L159" s="193">
        <f t="shared" ca="1" si="105"/>
        <v>6.5454964920139386E-2</v>
      </c>
      <c r="M159" s="193">
        <f t="shared" ca="1" si="105"/>
        <v>2.6907879341528003E-2</v>
      </c>
      <c r="O159" s="473">
        <f t="shared" ca="1" si="104"/>
        <v>13030.511979227447</v>
      </c>
      <c r="P159" s="473">
        <f t="shared" ca="1" si="90"/>
        <v>11076.925572593515</v>
      </c>
      <c r="Q159" s="194">
        <f t="shared" ca="1" si="91"/>
        <v>12727.141598866068</v>
      </c>
      <c r="R159" s="194">
        <f t="shared" ca="1" si="92"/>
        <v>14148.227766448423</v>
      </c>
      <c r="S159" s="194">
        <f t="shared" ca="1" si="93"/>
        <v>14547.658152511694</v>
      </c>
      <c r="T159" s="194">
        <f t="shared" ca="1" si="94"/>
        <v>15409.299004371365</v>
      </c>
      <c r="U159" s="194">
        <f t="shared" ca="1" si="95"/>
        <v>17275.492580864695</v>
      </c>
      <c r="V159" s="194">
        <f t="shared" ca="1" si="96"/>
        <v>18326.864005732998</v>
      </c>
      <c r="W159" s="194">
        <f t="shared" ca="1" si="97"/>
        <v>19198.631803047458</v>
      </c>
      <c r="X159" s="194">
        <f t="shared" ca="1" si="98"/>
        <v>20704.331006221091</v>
      </c>
      <c r="Y159" s="194">
        <f t="shared" ca="1" si="99"/>
        <v>20935.833730175982</v>
      </c>
      <c r="Z159" s="194">
        <f t="shared" ca="1" si="100"/>
        <v>371534.83183353586</v>
      </c>
      <c r="AA159" s="194">
        <f t="shared" ca="1" si="101"/>
        <v>392470.66556371184</v>
      </c>
      <c r="AB159" s="77">
        <f t="shared" ca="1" si="102"/>
        <v>243012.93652059551</v>
      </c>
      <c r="AC159">
        <f t="shared" ca="1" si="103"/>
        <v>220.89754168900996</v>
      </c>
      <c r="AD159" s="476">
        <v>226.97747850363874</v>
      </c>
    </row>
    <row r="160" spans="2:30" x14ac:dyDescent="0.2">
      <c r="B160">
        <v>82</v>
      </c>
      <c r="C160" s="193">
        <f t="shared" ca="1" si="106"/>
        <v>0.32574704473877059</v>
      </c>
      <c r="D160" s="193">
        <f t="shared" ca="1" si="106"/>
        <v>-0.15085138158867989</v>
      </c>
      <c r="E160" s="193">
        <f t="shared" ca="1" si="106"/>
        <v>0.12454631949701138</v>
      </c>
      <c r="F160" s="193">
        <f t="shared" ca="1" si="106"/>
        <v>0.1160965473108983</v>
      </c>
      <c r="G160" s="193">
        <f t="shared" ca="1" si="106"/>
        <v>7.9928142799182617E-2</v>
      </c>
      <c r="H160" s="193">
        <f t="shared" ca="1" si="106"/>
        <v>0.11529832501927306</v>
      </c>
      <c r="I160" s="193">
        <f t="shared" ca="1" si="105"/>
        <v>8.7972229149724787E-2</v>
      </c>
      <c r="J160" s="193">
        <f t="shared" ca="1" si="105"/>
        <v>5.3719747884637493E-2</v>
      </c>
      <c r="K160" s="193">
        <f t="shared" ca="1" si="105"/>
        <v>7.7780277212548737E-2</v>
      </c>
      <c r="L160" s="193">
        <f t="shared" ca="1" si="105"/>
        <v>6.8168809032726721E-2</v>
      </c>
      <c r="M160" s="193">
        <f t="shared" ca="1" si="105"/>
        <v>2.9439109464112653E-2</v>
      </c>
      <c r="O160" s="473">
        <f t="shared" ca="1" si="104"/>
        <v>12988.343797305737</v>
      </c>
      <c r="P160" s="473">
        <f t="shared" ca="1" si="90"/>
        <v>11051.669268623333</v>
      </c>
      <c r="Q160" s="194">
        <f t="shared" ca="1" si="91"/>
        <v>12354.377974868332</v>
      </c>
      <c r="R160" s="194">
        <f t="shared" ca="1" si="92"/>
        <v>13608.261865969982</v>
      </c>
      <c r="S160" s="194">
        <f t="shared" ca="1" si="93"/>
        <v>14445.682720292645</v>
      </c>
      <c r="T160" s="194">
        <f t="shared" ca="1" si="94"/>
        <v>16387.332993782893</v>
      </c>
      <c r="U160" s="194">
        <f t="shared" ca="1" si="95"/>
        <v>17452.31203132615</v>
      </c>
      <c r="V160" s="194">
        <f t="shared" ca="1" si="96"/>
        <v>18247.406368081931</v>
      </c>
      <c r="W160" s="194">
        <f t="shared" ca="1" si="97"/>
        <v>19771.540403761825</v>
      </c>
      <c r="X160" s="194">
        <f t="shared" ca="1" si="98"/>
        <v>20757.067469662794</v>
      </c>
      <c r="Y160" s="194">
        <f t="shared" ca="1" si="99"/>
        <v>20987.438566447396</v>
      </c>
      <c r="Z160" s="194">
        <f t="shared" ca="1" si="100"/>
        <v>372450.62981001014</v>
      </c>
      <c r="AA160" s="194">
        <f t="shared" ca="1" si="101"/>
        <v>393438.06837645755</v>
      </c>
      <c r="AB160" s="77">
        <f t="shared" ca="1" si="102"/>
        <v>243499.22133073723</v>
      </c>
      <c r="AC160">
        <f t="shared" ca="1" si="103"/>
        <v>221.40834506100757</v>
      </c>
      <c r="AD160" s="476">
        <v>225.07366376675753</v>
      </c>
    </row>
    <row r="161" spans="2:30" x14ac:dyDescent="0.2">
      <c r="B161">
        <v>83</v>
      </c>
      <c r="C161" s="193">
        <f t="shared" ca="1" si="106"/>
        <v>0.30496362978398356</v>
      </c>
      <c r="D161" s="193">
        <f t="shared" ca="1" si="106"/>
        <v>-0.13236491074547893</v>
      </c>
      <c r="E161" s="193">
        <f t="shared" ca="1" si="106"/>
        <v>0.10018315902079863</v>
      </c>
      <c r="F161" s="193">
        <f t="shared" ca="1" si="106"/>
        <v>8.6682668913136141E-2</v>
      </c>
      <c r="G161" s="193">
        <f t="shared" ca="1" si="106"/>
        <v>7.1175743576888106E-2</v>
      </c>
      <c r="H161" s="193">
        <f t="shared" ca="1" si="106"/>
        <v>8.9926884697871176E-2</v>
      </c>
      <c r="I161" s="193">
        <f t="shared" ca="1" si="105"/>
        <v>0.10538014904459328</v>
      </c>
      <c r="J161" s="193">
        <f t="shared" ca="1" si="105"/>
        <v>4.1387429200335987E-2</v>
      </c>
      <c r="K161" s="193">
        <f t="shared" ca="1" si="105"/>
        <v>4.0837003127514669E-2</v>
      </c>
      <c r="L161" s="193">
        <f t="shared" ca="1" si="105"/>
        <v>7.7619341378500822E-2</v>
      </c>
      <c r="M161" s="193">
        <f t="shared" ca="1" si="105"/>
        <v>-7.156632037206942E-3</v>
      </c>
      <c r="O161" s="473">
        <f t="shared" ca="1" si="104"/>
        <v>12784.728680993687</v>
      </c>
      <c r="P161" s="473">
        <f t="shared" ca="1" si="90"/>
        <v>11292.270686647591</v>
      </c>
      <c r="Q161" s="194">
        <f t="shared" ca="1" si="91"/>
        <v>12086.721865051413</v>
      </c>
      <c r="R161" s="194">
        <f t="shared" ca="1" si="92"/>
        <v>13249.626440840362</v>
      </c>
      <c r="S161" s="194">
        <f t="shared" ca="1" si="93"/>
        <v>14328.606058248368</v>
      </c>
      <c r="T161" s="194">
        <f t="shared" ca="1" si="94"/>
        <v>16014.544626982901</v>
      </c>
      <c r="U161" s="194">
        <f t="shared" ca="1" si="95"/>
        <v>17731.554866466355</v>
      </c>
      <c r="V161" s="194">
        <f t="shared" ca="1" si="96"/>
        <v>18033.845949436563</v>
      </c>
      <c r="W161" s="194">
        <f t="shared" ca="1" si="97"/>
        <v>19093.827653155007</v>
      </c>
      <c r="X161" s="194">
        <f t="shared" ca="1" si="98"/>
        <v>20940.71385201981</v>
      </c>
      <c r="Y161" s="194">
        <f t="shared" ca="1" si="99"/>
        <v>20241.351819313462</v>
      </c>
      <c r="Z161" s="194">
        <f t="shared" ca="1" si="100"/>
        <v>359210.30617627315</v>
      </c>
      <c r="AA161" s="194">
        <f t="shared" ca="1" si="101"/>
        <v>379451.65799558663</v>
      </c>
      <c r="AB161" s="77">
        <f t="shared" ca="1" si="102"/>
        <v>237297.14329932962</v>
      </c>
      <c r="AC161">
        <f t="shared" ca="1" si="103"/>
        <v>214.89355721289036</v>
      </c>
      <c r="AD161" s="476">
        <v>226.98011993018494</v>
      </c>
    </row>
    <row r="162" spans="2:30" x14ac:dyDescent="0.2">
      <c r="B162">
        <v>84</v>
      </c>
      <c r="C162" s="193">
        <f t="shared" ca="1" si="106"/>
        <v>0.32367036874636035</v>
      </c>
      <c r="D162" s="193">
        <f t="shared" ca="1" si="106"/>
        <v>-0.12960187236187151</v>
      </c>
      <c r="E162" s="193">
        <f t="shared" ca="1" si="106"/>
        <v>0.1106359765688807</v>
      </c>
      <c r="F162" s="193">
        <f t="shared" ca="1" si="106"/>
        <v>9.3684158435444684E-2</v>
      </c>
      <c r="G162" s="193">
        <f t="shared" ca="1" si="106"/>
        <v>9.7809024836056913E-2</v>
      </c>
      <c r="H162" s="193">
        <f t="shared" ca="1" si="106"/>
        <v>8.190703984933595E-2</v>
      </c>
      <c r="I162" s="193">
        <f t="shared" ca="1" si="105"/>
        <v>7.7743573473976507E-2</v>
      </c>
      <c r="J162" s="193">
        <f t="shared" ca="1" si="105"/>
        <v>4.072354043084761E-2</v>
      </c>
      <c r="K162" s="193">
        <f t="shared" ca="1" si="105"/>
        <v>6.089881877082693E-2</v>
      </c>
      <c r="L162" s="193">
        <f t="shared" ca="1" si="105"/>
        <v>3.1637133278583918E-2</v>
      </c>
      <c r="M162" s="193">
        <f t="shared" ca="1" si="105"/>
        <v>2.9980363741235971E-2</v>
      </c>
      <c r="O162" s="473">
        <f t="shared" ca="1" si="104"/>
        <v>12967.998602608093</v>
      </c>
      <c r="P162" s="473">
        <f t="shared" ca="1" si="90"/>
        <v>11328.231631210243</v>
      </c>
      <c r="Q162" s="194">
        <f t="shared" ca="1" si="91"/>
        <v>12201.557560702529</v>
      </c>
      <c r="R162" s="194">
        <f t="shared" ca="1" si="92"/>
        <v>13334.993699704284</v>
      </c>
      <c r="S162" s="194">
        <f t="shared" ca="1" si="93"/>
        <v>14684.866734882862</v>
      </c>
      <c r="T162" s="194">
        <f t="shared" ca="1" si="94"/>
        <v>15896.707215105545</v>
      </c>
      <c r="U162" s="194">
        <f t="shared" ca="1" si="95"/>
        <v>17288.232760062336</v>
      </c>
      <c r="V162" s="194">
        <f t="shared" ca="1" si="96"/>
        <v>18022.349298468049</v>
      </c>
      <c r="W162" s="194">
        <f t="shared" ca="1" si="97"/>
        <v>19461.8553550447</v>
      </c>
      <c r="X162" s="194">
        <f t="shared" ca="1" si="98"/>
        <v>20047.169884191022</v>
      </c>
      <c r="Y162" s="194">
        <f t="shared" ca="1" si="99"/>
        <v>20998.473255906458</v>
      </c>
      <c r="Z162" s="194">
        <f t="shared" ca="1" si="100"/>
        <v>372646.45537613495</v>
      </c>
      <c r="AA162" s="194">
        <f t="shared" ca="1" si="101"/>
        <v>393644.92863204144</v>
      </c>
      <c r="AB162" s="77">
        <f t="shared" ca="1" si="102"/>
        <v>242715.05015914846</v>
      </c>
      <c r="AC162">
        <f t="shared" ca="1" si="103"/>
        <v>220.58463584715383</v>
      </c>
      <c r="AD162" s="476">
        <v>217.25766158243243</v>
      </c>
    </row>
    <row r="163" spans="2:30" x14ac:dyDescent="0.2">
      <c r="B163">
        <v>85</v>
      </c>
      <c r="C163" s="193">
        <f t="shared" ca="1" si="106"/>
        <v>0.30662858725836611</v>
      </c>
      <c r="D163" s="193">
        <f t="shared" ca="1" si="106"/>
        <v>-0.1838784542341472</v>
      </c>
      <c r="E163" s="193">
        <f t="shared" ca="1" si="106"/>
        <v>8.4665803212175997E-2</v>
      </c>
      <c r="F163" s="193">
        <f t="shared" ca="1" si="106"/>
        <v>8.1452302290620088E-2</v>
      </c>
      <c r="G163" s="193">
        <f t="shared" ca="1" si="106"/>
        <v>0.10096039044415113</v>
      </c>
      <c r="H163" s="193">
        <f t="shared" ca="1" si="106"/>
        <v>0.10531490668784221</v>
      </c>
      <c r="I163" s="193">
        <f t="shared" ca="1" si="105"/>
        <v>5.4452502747655326E-2</v>
      </c>
      <c r="J163" s="193">
        <f t="shared" ca="1" si="105"/>
        <v>9.2328892475571397E-2</v>
      </c>
      <c r="K163" s="193">
        <f t="shared" ca="1" si="105"/>
        <v>6.5694383589311484E-2</v>
      </c>
      <c r="L163" s="193">
        <f t="shared" ca="1" si="105"/>
        <v>-8.7879491301129098E-3</v>
      </c>
      <c r="M163" s="193">
        <f t="shared" ca="1" si="105"/>
        <v>2.3318584366476058E-2</v>
      </c>
      <c r="O163" s="473">
        <f t="shared" ca="1" si="104"/>
        <v>12801.040269370213</v>
      </c>
      <c r="P163" s="473">
        <f t="shared" ca="1" si="90"/>
        <v>10621.821918142574</v>
      </c>
      <c r="Q163" s="194">
        <f t="shared" ca="1" si="91"/>
        <v>11916.246647173337</v>
      </c>
      <c r="R163" s="194">
        <f t="shared" ca="1" si="92"/>
        <v>13185.854002133588</v>
      </c>
      <c r="S163" s="194">
        <f t="shared" ca="1" si="93"/>
        <v>14727.021046735661</v>
      </c>
      <c r="T163" s="194">
        <f t="shared" ca="1" si="94"/>
        <v>16240.644348293747</v>
      </c>
      <c r="U163" s="194">
        <f t="shared" ca="1" si="95"/>
        <v>16914.617494002538</v>
      </c>
      <c r="V163" s="194">
        <f t="shared" ca="1" si="96"/>
        <v>18916.00610941651</v>
      </c>
      <c r="W163" s="194">
        <f t="shared" ca="1" si="97"/>
        <v>19549.828484236437</v>
      </c>
      <c r="X163" s="194">
        <f t="shared" ca="1" si="98"/>
        <v>19261.614121910487</v>
      </c>
      <c r="Y163" s="194">
        <f t="shared" ca="1" si="99"/>
        <v>20862.657854989953</v>
      </c>
      <c r="Z163" s="194">
        <f t="shared" ca="1" si="100"/>
        <v>370236.22644566797</v>
      </c>
      <c r="AA163" s="194">
        <f t="shared" ca="1" si="101"/>
        <v>391098.8843006579</v>
      </c>
      <c r="AB163" s="77">
        <f t="shared" ca="1" si="102"/>
        <v>240869.553568823</v>
      </c>
      <c r="AC163">
        <f t="shared" ca="1" si="103"/>
        <v>218.64608900857669</v>
      </c>
      <c r="AD163" s="476">
        <v>221.59402627947964</v>
      </c>
    </row>
    <row r="164" spans="2:30" x14ac:dyDescent="0.2">
      <c r="B164">
        <v>86</v>
      </c>
      <c r="C164" s="193">
        <f t="shared" ca="1" si="106"/>
        <v>0.28590261677123008</v>
      </c>
      <c r="D164" s="193">
        <f t="shared" ca="1" si="106"/>
        <v>-0.17622969727217938</v>
      </c>
      <c r="E164" s="193">
        <f t="shared" ca="1" si="106"/>
        <v>8.8389202388478721E-2</v>
      </c>
      <c r="F164" s="193">
        <f t="shared" ca="1" si="106"/>
        <v>0.11100378937903607</v>
      </c>
      <c r="G164" s="193">
        <f t="shared" ca="1" si="106"/>
        <v>7.2775232249399469E-2</v>
      </c>
      <c r="H164" s="193">
        <f t="shared" ca="1" si="106"/>
        <v>9.5062636520179822E-2</v>
      </c>
      <c r="I164" s="193">
        <f t="shared" ca="1" si="105"/>
        <v>5.9068666340630037E-2</v>
      </c>
      <c r="J164" s="193">
        <f t="shared" ca="1" si="105"/>
        <v>7.3597386645358476E-2</v>
      </c>
      <c r="K164" s="193">
        <f t="shared" ca="1" si="105"/>
        <v>7.6639033879823681E-2</v>
      </c>
      <c r="L164" s="193">
        <f t="shared" ca="1" si="105"/>
        <v>6.6408476959253379E-2</v>
      </c>
      <c r="M164" s="193">
        <f t="shared" ca="1" si="105"/>
        <v>1.8075549590727425E-2</v>
      </c>
      <c r="O164" s="473">
        <f t="shared" ca="1" si="104"/>
        <v>12597.987936507741</v>
      </c>
      <c r="P164" s="473">
        <f t="shared" ca="1" si="90"/>
        <v>10721.370490002584</v>
      </c>
      <c r="Q164" s="194">
        <f t="shared" ca="1" si="91"/>
        <v>11957.152281719302</v>
      </c>
      <c r="R164" s="194">
        <f t="shared" ca="1" si="92"/>
        <v>13546.167252628729</v>
      </c>
      <c r="S164" s="194">
        <f t="shared" ca="1" si="93"/>
        <v>14350.001653901531</v>
      </c>
      <c r="T164" s="194">
        <f t="shared" ca="1" si="94"/>
        <v>16090.005401376286</v>
      </c>
      <c r="U164" s="194">
        <f t="shared" ca="1" si="95"/>
        <v>16988.666008526856</v>
      </c>
      <c r="V164" s="194">
        <f t="shared" ca="1" si="96"/>
        <v>18591.630107679652</v>
      </c>
      <c r="W164" s="194">
        <f t="shared" ca="1" si="97"/>
        <v>19750.604653553211</v>
      </c>
      <c r="X164" s="194">
        <f t="shared" ca="1" si="98"/>
        <v>20722.860019202613</v>
      </c>
      <c r="Y164" s="194">
        <f t="shared" ca="1" si="99"/>
        <v>20755.766763281721</v>
      </c>
      <c r="Z164" s="194">
        <f t="shared" ca="1" si="100"/>
        <v>368339.29870473541</v>
      </c>
      <c r="AA164" s="194">
        <f t="shared" ca="1" si="101"/>
        <v>389095.06546801713</v>
      </c>
      <c r="AB164" s="77">
        <f t="shared" ca="1" si="102"/>
        <v>240537.39413705541</v>
      </c>
      <c r="AC164">
        <f t="shared" ca="1" si="103"/>
        <v>218.29718204243423</v>
      </c>
      <c r="AD164" s="476">
        <v>220.04232208943651</v>
      </c>
    </row>
    <row r="165" spans="2:30" x14ac:dyDescent="0.2">
      <c r="B165">
        <v>87</v>
      </c>
      <c r="C165" s="193">
        <f t="shared" ca="1" si="106"/>
        <v>0.32163654132901393</v>
      </c>
      <c r="D165" s="193">
        <f t="shared" ca="1" si="106"/>
        <v>-0.14803280505794283</v>
      </c>
      <c r="E165" s="193">
        <f t="shared" ca="1" si="106"/>
        <v>0.12281053412960989</v>
      </c>
      <c r="F165" s="193">
        <f t="shared" ca="1" si="106"/>
        <v>7.7506468376599913E-2</v>
      </c>
      <c r="G165" s="193">
        <f t="shared" ca="1" si="106"/>
        <v>0.11514082761886366</v>
      </c>
      <c r="H165" s="193">
        <f t="shared" ca="1" si="106"/>
        <v>7.6904494941507751E-2</v>
      </c>
      <c r="I165" s="193">
        <f t="shared" ca="1" si="106"/>
        <v>7.7312501366830655E-2</v>
      </c>
      <c r="J165" s="193">
        <f t="shared" ca="1" si="106"/>
        <v>5.514596873169695E-2</v>
      </c>
      <c r="K165" s="193">
        <f t="shared" ca="1" si="106"/>
        <v>7.7133169484977712E-2</v>
      </c>
      <c r="L165" s="193">
        <f t="shared" ca="1" si="106"/>
        <v>4.6163442657296237E-2</v>
      </c>
      <c r="M165" s="193">
        <f t="shared" ca="1" si="106"/>
        <v>7.0833241731774049E-2</v>
      </c>
      <c r="O165" s="473">
        <f t="shared" ca="1" si="104"/>
        <v>12948.07319540035</v>
      </c>
      <c r="P165" s="473">
        <f t="shared" ca="1" si="90"/>
        <v>11088.353042170875</v>
      </c>
      <c r="Q165" s="194">
        <f t="shared" ca="1" si="91"/>
        <v>12335.308463777215</v>
      </c>
      <c r="R165" s="194">
        <f t="shared" ca="1" si="92"/>
        <v>13137.743521628126</v>
      </c>
      <c r="S165" s="194">
        <f t="shared" ca="1" si="93"/>
        <v>14916.705978670092</v>
      </c>
      <c r="T165" s="194">
        <f t="shared" ca="1" si="94"/>
        <v>15823.203680327513</v>
      </c>
      <c r="U165" s="194">
        <f t="shared" ca="1" si="95"/>
        <v>17281.317873155906</v>
      </c>
      <c r="V165" s="194">
        <f t="shared" ca="1" si="96"/>
        <v>18272.10442600404</v>
      </c>
      <c r="W165" s="194">
        <f t="shared" ca="1" si="97"/>
        <v>19759.669415906726</v>
      </c>
      <c r="X165" s="194">
        <f t="shared" ca="1" si="98"/>
        <v>20329.450719681972</v>
      </c>
      <c r="Y165" s="194">
        <f t="shared" ca="1" si="99"/>
        <v>21831.351334081788</v>
      </c>
      <c r="Z165" s="194">
        <f t="shared" ca="1" si="100"/>
        <v>387427.00917212217</v>
      </c>
      <c r="AA165" s="194">
        <f t="shared" ca="1" si="101"/>
        <v>409258.36050620396</v>
      </c>
      <c r="AB165" s="77">
        <f t="shared" ca="1" si="102"/>
        <v>248831.41851740587</v>
      </c>
      <c r="AC165">
        <f t="shared" ca="1" si="103"/>
        <v>227.00939252599565</v>
      </c>
      <c r="AD165" s="476">
        <v>222.91855897622398</v>
      </c>
    </row>
    <row r="166" spans="2:30" x14ac:dyDescent="0.2">
      <c r="B166">
        <v>88</v>
      </c>
      <c r="C166" s="193">
        <f t="shared" ca="1" si="106"/>
        <v>0.31554685251685344</v>
      </c>
      <c r="D166" s="193">
        <f t="shared" ca="1" si="106"/>
        <v>-0.15584240392699727</v>
      </c>
      <c r="E166" s="193">
        <f t="shared" ca="1" si="106"/>
        <v>8.3752997167959253E-2</v>
      </c>
      <c r="F166" s="193">
        <f t="shared" ca="1" si="106"/>
        <v>8.0683127557093573E-2</v>
      </c>
      <c r="G166" s="193">
        <f t="shared" ca="1" si="106"/>
        <v>8.3500274203980027E-2</v>
      </c>
      <c r="H166" s="193">
        <f t="shared" ca="1" si="106"/>
        <v>0.12868246583173162</v>
      </c>
      <c r="I166" s="193">
        <f t="shared" ca="1" si="106"/>
        <v>8.3847585928719257E-2</v>
      </c>
      <c r="J166" s="193">
        <f t="shared" ca="1" si="106"/>
        <v>4.9555673341746563E-2</v>
      </c>
      <c r="K166" s="193">
        <f t="shared" ca="1" si="106"/>
        <v>6.6721477691115416E-2</v>
      </c>
      <c r="L166" s="193">
        <f t="shared" ca="1" si="106"/>
        <v>-2.1132244061263308E-3</v>
      </c>
      <c r="M166" s="193">
        <f t="shared" ca="1" si="106"/>
        <v>5.5035941654435414E-2</v>
      </c>
      <c r="O166" s="473">
        <f t="shared" ca="1" si="104"/>
        <v>12888.412514107613</v>
      </c>
      <c r="P166" s="473">
        <f t="shared" ca="1" si="90"/>
        <v>10986.711112890131</v>
      </c>
      <c r="Q166" s="194">
        <f t="shared" ca="1" si="91"/>
        <v>11906.218468971621</v>
      </c>
      <c r="R166" s="194">
        <f t="shared" ca="1" si="92"/>
        <v>13176.475663655849</v>
      </c>
      <c r="S166" s="194">
        <f t="shared" ca="1" si="93"/>
        <v>14493.465415144123</v>
      </c>
      <c r="T166" s="194">
        <f t="shared" ca="1" si="94"/>
        <v>16583.989231319742</v>
      </c>
      <c r="U166" s="194">
        <f t="shared" ca="1" si="95"/>
        <v>17386.148062630793</v>
      </c>
      <c r="V166" s="194">
        <f t="shared" ca="1" si="96"/>
        <v>18175.296530068881</v>
      </c>
      <c r="W166" s="194">
        <f t="shared" ca="1" si="97"/>
        <v>19568.670202684654</v>
      </c>
      <c r="X166" s="194">
        <f t="shared" ca="1" si="98"/>
        <v>19391.319942063274</v>
      </c>
      <c r="Y166" s="194">
        <f t="shared" ca="1" si="99"/>
        <v>21509.287734748101</v>
      </c>
      <c r="Z166" s="194">
        <f t="shared" ca="1" si="100"/>
        <v>381711.55275608873</v>
      </c>
      <c r="AA166" s="194">
        <f t="shared" ca="1" si="101"/>
        <v>403220.84049083682</v>
      </c>
      <c r="AB166" s="77">
        <f t="shared" ca="1" si="102"/>
        <v>245821.03621035098</v>
      </c>
      <c r="AC166">
        <f t="shared" ca="1" si="103"/>
        <v>223.84722623707245</v>
      </c>
      <c r="AD166" s="476">
        <v>222.58364923158382</v>
      </c>
    </row>
    <row r="167" spans="2:30" x14ac:dyDescent="0.2">
      <c r="B167">
        <v>89</v>
      </c>
      <c r="C167" s="193">
        <f t="shared" ca="1" si="106"/>
        <v>0.34608380272166545</v>
      </c>
      <c r="D167" s="193">
        <f t="shared" ca="1" si="106"/>
        <v>-0.2051522581205785</v>
      </c>
      <c r="E167" s="193">
        <f t="shared" ca="1" si="106"/>
        <v>7.0988041039945479E-2</v>
      </c>
      <c r="F167" s="193">
        <f t="shared" ca="1" si="106"/>
        <v>8.583630329693305E-2</v>
      </c>
      <c r="G167" s="193">
        <f t="shared" ca="1" si="106"/>
        <v>9.3113192973922357E-2</v>
      </c>
      <c r="H167" s="193">
        <f t="shared" ca="1" si="106"/>
        <v>9.2846097070167666E-2</v>
      </c>
      <c r="I167" s="193">
        <f t="shared" ca="1" si="106"/>
        <v>6.7159805641279838E-2</v>
      </c>
      <c r="J167" s="193">
        <f t="shared" ca="1" si="106"/>
        <v>5.3432730075465305E-2</v>
      </c>
      <c r="K167" s="193">
        <f t="shared" ca="1" si="106"/>
        <v>8.4786732605232895E-3</v>
      </c>
      <c r="L167" s="193">
        <f t="shared" ca="1" si="106"/>
        <v>3.1678421527201475E-2</v>
      </c>
      <c r="M167" s="193">
        <f t="shared" ca="1" si="106"/>
        <v>6.438702917455999E-2</v>
      </c>
      <c r="O167" s="473">
        <f t="shared" ca="1" si="104"/>
        <v>13187.583015264157</v>
      </c>
      <c r="P167" s="473">
        <f t="shared" ca="1" si="90"/>
        <v>10344.943360560672</v>
      </c>
      <c r="Q167" s="194">
        <f t="shared" ca="1" si="91"/>
        <v>11765.981388378417</v>
      </c>
      <c r="R167" s="194">
        <f t="shared" ca="1" si="92"/>
        <v>13239.306934909273</v>
      </c>
      <c r="S167" s="194">
        <f t="shared" ca="1" si="93"/>
        <v>14622.05283597621</v>
      </c>
      <c r="T167" s="194">
        <f t="shared" ca="1" si="94"/>
        <v>16057.437281038996</v>
      </c>
      <c r="U167" s="194">
        <f t="shared" ca="1" si="95"/>
        <v>17118.45708589123</v>
      </c>
      <c r="V167" s="194">
        <f t="shared" ca="1" si="96"/>
        <v>18242.43604213962</v>
      </c>
      <c r="W167" s="194">
        <f t="shared" ca="1" si="97"/>
        <v>18500.224263029784</v>
      </c>
      <c r="X167" s="194">
        <f t="shared" ca="1" si="98"/>
        <v>20047.972213331337</v>
      </c>
      <c r="Y167" s="194">
        <f t="shared" ca="1" si="99"/>
        <v>21699.930749039882</v>
      </c>
      <c r="Z167" s="194">
        <f t="shared" ca="1" si="100"/>
        <v>385094.77222410747</v>
      </c>
      <c r="AA167" s="194">
        <f t="shared" ca="1" si="101"/>
        <v>406794.70297314733</v>
      </c>
      <c r="AB167" s="77">
        <f t="shared" ca="1" si="102"/>
        <v>246294.69036712506</v>
      </c>
      <c r="AC167">
        <f t="shared" ca="1" si="103"/>
        <v>224.3447621160368</v>
      </c>
      <c r="AD167" s="476">
        <v>222.09173630297465</v>
      </c>
    </row>
    <row r="168" spans="2:30" x14ac:dyDescent="0.2">
      <c r="B168">
        <v>90</v>
      </c>
      <c r="C168" s="193">
        <f t="shared" ca="1" si="106"/>
        <v>0.3275236791701111</v>
      </c>
      <c r="D168" s="193">
        <f t="shared" ca="1" si="106"/>
        <v>-0.16385735409020413</v>
      </c>
      <c r="E168" s="193">
        <f t="shared" ca="1" si="106"/>
        <v>0.11647218569692325</v>
      </c>
      <c r="F168" s="193">
        <f t="shared" ca="1" si="106"/>
        <v>0.10304150340851163</v>
      </c>
      <c r="G168" s="193">
        <f t="shared" ca="1" si="106"/>
        <v>9.1757051420246677E-2</v>
      </c>
      <c r="H168" s="193">
        <f t="shared" ca="1" si="106"/>
        <v>9.3677058882356459E-2</v>
      </c>
      <c r="I168" s="193">
        <f t="shared" ca="1" si="106"/>
        <v>7.7398491950231199E-2</v>
      </c>
      <c r="J168" s="193">
        <f t="shared" ca="1" si="106"/>
        <v>8.3088445451479698E-2</v>
      </c>
      <c r="K168" s="193">
        <f t="shared" ca="1" si="106"/>
        <v>7.4038461231929212E-2</v>
      </c>
      <c r="L168" s="193">
        <f t="shared" ca="1" si="106"/>
        <v>5.7810076671917295E-2</v>
      </c>
      <c r="M168" s="193">
        <f t="shared" ca="1" si="106"/>
        <v>3.6539374558078541E-2</v>
      </c>
      <c r="O168" s="473">
        <f t="shared" ca="1" si="104"/>
        <v>13005.749484829577</v>
      </c>
      <c r="P168" s="473">
        <f t="shared" ca="1" si="90"/>
        <v>10882.396536515993</v>
      </c>
      <c r="Q168" s="194">
        <f t="shared" ca="1" si="91"/>
        <v>12265.674736009692</v>
      </c>
      <c r="R168" s="194">
        <f t="shared" ca="1" si="92"/>
        <v>13449.08526379927</v>
      </c>
      <c r="S168" s="194">
        <f t="shared" ca="1" si="93"/>
        <v>14603.91237844778</v>
      </c>
      <c r="T168" s="194">
        <f t="shared" ca="1" si="94"/>
        <v>16069.646792714915</v>
      </c>
      <c r="U168" s="194">
        <f t="shared" ca="1" si="95"/>
        <v>17282.697259920613</v>
      </c>
      <c r="V168" s="194">
        <f t="shared" ca="1" si="96"/>
        <v>18755.988047488914</v>
      </c>
      <c r="W168" s="194">
        <f t="shared" ca="1" si="97"/>
        <v>19702.897965772889</v>
      </c>
      <c r="X168" s="194">
        <f t="shared" ca="1" si="98"/>
        <v>20555.772595018207</v>
      </c>
      <c r="Y168" s="194">
        <f t="shared" ca="1" si="99"/>
        <v>21132.193487933404</v>
      </c>
      <c r="Z168" s="194">
        <f t="shared" ca="1" si="100"/>
        <v>375019.50268627208</v>
      </c>
      <c r="AA168" s="194">
        <f t="shared" ca="1" si="101"/>
        <v>396151.69617420551</v>
      </c>
      <c r="AB168" s="77">
        <f t="shared" ca="1" si="102"/>
        <v>244178.40103849728</v>
      </c>
      <c r="AC168">
        <f t="shared" ca="1" si="103"/>
        <v>222.12176912378075</v>
      </c>
      <c r="AD168" s="476">
        <v>225.45141966879555</v>
      </c>
    </row>
    <row r="169" spans="2:30" x14ac:dyDescent="0.2">
      <c r="B169">
        <v>91</v>
      </c>
      <c r="C169" s="193">
        <f t="shared" ref="C169:M184" ca="1" si="107">C$75+_xlfn.NORM.INV(RAND(),0, $AH$80)</f>
        <v>0.30191992909455767</v>
      </c>
      <c r="D169" s="193">
        <f t="shared" ca="1" si="107"/>
        <v>-0.18470380135720588</v>
      </c>
      <c r="E169" s="193">
        <f t="shared" ca="1" si="107"/>
        <v>7.6195498684517721E-2</v>
      </c>
      <c r="F169" s="193">
        <f t="shared" ca="1" si="107"/>
        <v>0.11658102133702276</v>
      </c>
      <c r="G169" s="193">
        <f t="shared" ca="1" si="107"/>
        <v>9.1898629895291961E-2</v>
      </c>
      <c r="H169" s="193">
        <f t="shared" ca="1" si="107"/>
        <v>9.2072442327348722E-2</v>
      </c>
      <c r="I169" s="193">
        <f t="shared" ca="1" si="106"/>
        <v>7.1506621370258691E-2</v>
      </c>
      <c r="J169" s="193">
        <f t="shared" ca="1" si="106"/>
        <v>6.585242828866758E-2</v>
      </c>
      <c r="K169" s="193">
        <f t="shared" ca="1" si="106"/>
        <v>4.7987914202627123E-2</v>
      </c>
      <c r="L169" s="193">
        <f t="shared" ca="1" si="106"/>
        <v>1.5809997256332309E-2</v>
      </c>
      <c r="M169" s="193">
        <f t="shared" ca="1" si="106"/>
        <v>4.0473368816116288E-2</v>
      </c>
      <c r="O169" s="473">
        <f t="shared" ca="1" si="104"/>
        <v>12754.90954533938</v>
      </c>
      <c r="P169" s="473">
        <f t="shared" ca="1" si="90"/>
        <v>10611.080025335965</v>
      </c>
      <c r="Q169" s="194">
        <f t="shared" ca="1" si="91"/>
        <v>11823.191037206345</v>
      </c>
      <c r="R169" s="194">
        <f t="shared" ca="1" si="92"/>
        <v>13614.168926099008</v>
      </c>
      <c r="S169" s="194">
        <f t="shared" ca="1" si="93"/>
        <v>14605.806206054889</v>
      </c>
      <c r="T169" s="194">
        <f t="shared" ca="1" si="94"/>
        <v>16046.069795220728</v>
      </c>
      <c r="U169" s="194">
        <f t="shared" ca="1" si="95"/>
        <v>17188.184954316788</v>
      </c>
      <c r="V169" s="194">
        <f t="shared" ca="1" si="96"/>
        <v>18457.50962382033</v>
      </c>
      <c r="W169" s="194">
        <f t="shared" ca="1" si="97"/>
        <v>19225.008869061978</v>
      </c>
      <c r="X169" s="194">
        <f t="shared" ca="1" si="98"/>
        <v>19739.610884632799</v>
      </c>
      <c r="Y169" s="194">
        <f t="shared" ca="1" si="99"/>
        <v>21212.396835612995</v>
      </c>
      <c r="Z169" s="194">
        <f t="shared" ca="1" si="100"/>
        <v>376442.82012739574</v>
      </c>
      <c r="AA169" s="194">
        <f t="shared" ca="1" si="101"/>
        <v>397655.21696300874</v>
      </c>
      <c r="AB169" s="77">
        <f t="shared" ca="1" si="102"/>
        <v>243303.22435357989</v>
      </c>
      <c r="AC169">
        <f t="shared" ca="1" si="103"/>
        <v>221.20246588332128</v>
      </c>
      <c r="AD169" s="476">
        <v>221.35369225198281</v>
      </c>
    </row>
    <row r="170" spans="2:30" x14ac:dyDescent="0.2">
      <c r="B170">
        <v>92</v>
      </c>
      <c r="C170" s="193">
        <f t="shared" ca="1" si="107"/>
        <v>0.32092434621069166</v>
      </c>
      <c r="D170" s="193">
        <f t="shared" ca="1" si="107"/>
        <v>-0.14504497644106817</v>
      </c>
      <c r="E170" s="193">
        <f t="shared" ca="1" si="107"/>
        <v>0.12971880413571674</v>
      </c>
      <c r="F170" s="193">
        <f t="shared" ca="1" si="107"/>
        <v>0.13936979895740778</v>
      </c>
      <c r="G170" s="193">
        <f t="shared" ca="1" si="107"/>
        <v>4.8558046227844348E-2</v>
      </c>
      <c r="H170" s="193">
        <f t="shared" ca="1" si="107"/>
        <v>0.11409036933236055</v>
      </c>
      <c r="I170" s="193">
        <f t="shared" ca="1" si="106"/>
        <v>9.2807746325168639E-2</v>
      </c>
      <c r="J170" s="193">
        <f t="shared" ca="1" si="106"/>
        <v>5.6092266008017561E-2</v>
      </c>
      <c r="K170" s="193">
        <f t="shared" ca="1" si="106"/>
        <v>7.3305464236642623E-2</v>
      </c>
      <c r="L170" s="193">
        <f t="shared" ca="1" si="106"/>
        <v>5.4347667963555689E-2</v>
      </c>
      <c r="M170" s="193">
        <f t="shared" ca="1" si="106"/>
        <v>5.8315914203766625E-2</v>
      </c>
      <c r="O170" s="473">
        <f t="shared" ca="1" si="104"/>
        <v>12941.095819826147</v>
      </c>
      <c r="P170" s="473">
        <f t="shared" ca="1" si="90"/>
        <v>11127.239631619497</v>
      </c>
      <c r="Q170" s="194">
        <f t="shared" ca="1" si="91"/>
        <v>12411.203406767259</v>
      </c>
      <c r="R170" s="194">
        <f t="shared" ca="1" si="92"/>
        <v>13892.02629803582</v>
      </c>
      <c r="S170" s="194">
        <f t="shared" ca="1" si="93"/>
        <v>14026.059928724408</v>
      </c>
      <c r="T170" s="194">
        <f t="shared" ca="1" si="94"/>
        <v>16369.584225010352</v>
      </c>
      <c r="U170" s="194">
        <f t="shared" ca="1" si="95"/>
        <v>17529.879226809288</v>
      </c>
      <c r="V170" s="194">
        <f t="shared" ca="1" si="96"/>
        <v>18288.491583007311</v>
      </c>
      <c r="W170" s="194">
        <f t="shared" ca="1" si="97"/>
        <v>19689.451366299363</v>
      </c>
      <c r="X170" s="194">
        <f t="shared" ca="1" si="98"/>
        <v>20488.489736204821</v>
      </c>
      <c r="Y170" s="194">
        <f t="shared" ca="1" si="99"/>
        <v>21576.157374482842</v>
      </c>
      <c r="Z170" s="194">
        <f t="shared" ca="1" si="100"/>
        <v>382898.24542253872</v>
      </c>
      <c r="AA170" s="194">
        <f t="shared" ca="1" si="101"/>
        <v>404474.40279702155</v>
      </c>
      <c r="AB170" s="77">
        <f t="shared" ca="1" si="102"/>
        <v>247563.5937785405</v>
      </c>
      <c r="AC170">
        <f t="shared" ca="1" si="103"/>
        <v>225.67764385071689</v>
      </c>
      <c r="AD170" s="476">
        <v>216.16492137806839</v>
      </c>
    </row>
    <row r="171" spans="2:30" x14ac:dyDescent="0.2">
      <c r="B171">
        <v>93</v>
      </c>
      <c r="C171" s="193">
        <f t="shared" ca="1" si="107"/>
        <v>0.2871990212962931</v>
      </c>
      <c r="D171" s="193">
        <f t="shared" ca="1" si="107"/>
        <v>-0.17197079449698605</v>
      </c>
      <c r="E171" s="193">
        <f t="shared" ca="1" si="107"/>
        <v>9.1034306961328096E-2</v>
      </c>
      <c r="F171" s="193">
        <f t="shared" ca="1" si="107"/>
        <v>8.9620244703160698E-2</v>
      </c>
      <c r="G171" s="193">
        <f t="shared" ca="1" si="107"/>
        <v>7.02450991876956E-2</v>
      </c>
      <c r="H171" s="193">
        <f t="shared" ca="1" si="107"/>
        <v>7.2577972737279201E-2</v>
      </c>
      <c r="I171" s="193">
        <f t="shared" ca="1" si="106"/>
        <v>8.7928317510712409E-2</v>
      </c>
      <c r="J171" s="193">
        <f t="shared" ca="1" si="106"/>
        <v>4.9178814050155173E-2</v>
      </c>
      <c r="K171" s="193">
        <f t="shared" ca="1" si="106"/>
        <v>7.4647323950930683E-2</v>
      </c>
      <c r="L171" s="193">
        <f t="shared" ca="1" si="106"/>
        <v>4.0372300174933415E-2</v>
      </c>
      <c r="M171" s="193">
        <f t="shared" ca="1" si="106"/>
        <v>4.7045525367787555E-2</v>
      </c>
      <c r="O171" s="473">
        <f t="shared" ca="1" si="104"/>
        <v>12610.688811639784</v>
      </c>
      <c r="P171" s="473">
        <f t="shared" ca="1" si="90"/>
        <v>10776.800109621727</v>
      </c>
      <c r="Q171" s="194">
        <f t="shared" ca="1" si="91"/>
        <v>11986.211664253809</v>
      </c>
      <c r="R171" s="194">
        <f t="shared" ca="1" si="92"/>
        <v>13285.44350406675</v>
      </c>
      <c r="S171" s="194">
        <f t="shared" ca="1" si="93"/>
        <v>14316.157272964516</v>
      </c>
      <c r="T171" s="194">
        <f t="shared" ca="1" si="94"/>
        <v>15759.633101518959</v>
      </c>
      <c r="U171" s="194">
        <f t="shared" ca="1" si="95"/>
        <v>17451.607638690642</v>
      </c>
      <c r="V171" s="194">
        <f t="shared" ca="1" si="96"/>
        <v>18168.770407111559</v>
      </c>
      <c r="W171" s="194">
        <f t="shared" ca="1" si="97"/>
        <v>19714.067360967445</v>
      </c>
      <c r="X171" s="194">
        <f t="shared" ca="1" si="98"/>
        <v>20216.915009767647</v>
      </c>
      <c r="Y171" s="194">
        <f t="shared" ca="1" si="99"/>
        <v>21346.385073099987</v>
      </c>
      <c r="Z171" s="194">
        <f t="shared" ca="1" si="100"/>
        <v>378820.62355877517</v>
      </c>
      <c r="AA171" s="194">
        <f t="shared" ca="1" si="101"/>
        <v>400167.00863187516</v>
      </c>
      <c r="AB171" s="77">
        <f t="shared" ca="1" si="102"/>
        <v>244215.29417024535</v>
      </c>
      <c r="AC171">
        <f t="shared" ca="1" si="103"/>
        <v>222.16052241343206</v>
      </c>
      <c r="AD171" s="476">
        <v>221.8345593507868</v>
      </c>
    </row>
    <row r="172" spans="2:30" x14ac:dyDescent="0.2">
      <c r="B172">
        <v>94</v>
      </c>
      <c r="C172" s="193">
        <f t="shared" ca="1" si="107"/>
        <v>0.31142444996798957</v>
      </c>
      <c r="D172" s="193">
        <f t="shared" ca="1" si="107"/>
        <v>-0.12909612218480132</v>
      </c>
      <c r="E172" s="193">
        <f t="shared" ca="1" si="107"/>
        <v>0.12434691167811539</v>
      </c>
      <c r="F172" s="193">
        <f t="shared" ca="1" si="107"/>
        <v>0.11746703575255274</v>
      </c>
      <c r="G172" s="193">
        <f t="shared" ca="1" si="107"/>
        <v>0.13030757740966914</v>
      </c>
      <c r="H172" s="193">
        <f t="shared" ca="1" si="107"/>
        <v>7.1106744616675793E-2</v>
      </c>
      <c r="I172" s="193">
        <f t="shared" ca="1" si="106"/>
        <v>7.9828996639843622E-2</v>
      </c>
      <c r="J172" s="193">
        <f t="shared" ca="1" si="106"/>
        <v>5.2912735705390457E-2</v>
      </c>
      <c r="K172" s="193">
        <f t="shared" ca="1" si="106"/>
        <v>7.1917149655198923E-2</v>
      </c>
      <c r="L172" s="193">
        <f t="shared" ca="1" si="106"/>
        <v>3.0325865276109205E-2</v>
      </c>
      <c r="M172" s="193">
        <f t="shared" ca="1" si="106"/>
        <v>3.4043336721195215E-2</v>
      </c>
      <c r="O172" s="473">
        <f t="shared" ca="1" si="104"/>
        <v>12848.025336336395</v>
      </c>
      <c r="P172" s="473">
        <f t="shared" ca="1" si="90"/>
        <v>11334.813969764811</v>
      </c>
      <c r="Q172" s="194">
        <f t="shared" ca="1" si="91"/>
        <v>12352.187260690469</v>
      </c>
      <c r="R172" s="194">
        <f t="shared" ca="1" si="92"/>
        <v>13624.971859064444</v>
      </c>
      <c r="S172" s="194">
        <f t="shared" ca="1" si="93"/>
        <v>15119.584343158444</v>
      </c>
      <c r="T172" s="194">
        <f t="shared" ca="1" si="94"/>
        <v>15738.016010753821</v>
      </c>
      <c r="U172" s="194">
        <f t="shared" ca="1" si="95"/>
        <v>17321.685319634111</v>
      </c>
      <c r="V172" s="194">
        <f t="shared" ca="1" si="96"/>
        <v>18233.431229807953</v>
      </c>
      <c r="W172" s="194">
        <f t="shared" ca="1" si="97"/>
        <v>19663.983171695603</v>
      </c>
      <c r="X172" s="194">
        <f t="shared" ca="1" si="98"/>
        <v>20021.688819617695</v>
      </c>
      <c r="Y172" s="194">
        <f t="shared" ca="1" si="99"/>
        <v>21081.306125796567</v>
      </c>
      <c r="Z172" s="194">
        <f t="shared" ca="1" si="100"/>
        <v>374116.43726372288</v>
      </c>
      <c r="AA172" s="194">
        <f t="shared" ca="1" si="101"/>
        <v>395197.74338951946</v>
      </c>
      <c r="AB172" s="77">
        <f t="shared" ca="1" si="102"/>
        <v>243904.58720764302</v>
      </c>
      <c r="AC172">
        <f t="shared" ca="1" si="103"/>
        <v>221.83414955355568</v>
      </c>
      <c r="AD172" s="476">
        <v>222.35052050275954</v>
      </c>
    </row>
    <row r="173" spans="2:30" x14ac:dyDescent="0.2">
      <c r="B173">
        <v>95</v>
      </c>
      <c r="C173" s="193">
        <f t="shared" ca="1" si="107"/>
        <v>0.32843253307128772</v>
      </c>
      <c r="D173" s="193">
        <f t="shared" ca="1" si="107"/>
        <v>-0.14700016882810429</v>
      </c>
      <c r="E173" s="193">
        <f t="shared" ca="1" si="107"/>
        <v>9.6050617239527278E-2</v>
      </c>
      <c r="F173" s="193">
        <f t="shared" ca="1" si="107"/>
        <v>0.14374188170638461</v>
      </c>
      <c r="G173" s="193">
        <f t="shared" ca="1" si="107"/>
        <v>9.1838615529550555E-2</v>
      </c>
      <c r="H173" s="193">
        <f t="shared" ca="1" si="107"/>
        <v>0.13368403227951264</v>
      </c>
      <c r="I173" s="193">
        <f t="shared" ca="1" si="106"/>
        <v>9.9637111151651178E-2</v>
      </c>
      <c r="J173" s="193">
        <f t="shared" ca="1" si="106"/>
        <v>4.5587117095920171E-2</v>
      </c>
      <c r="K173" s="193">
        <f t="shared" ca="1" si="106"/>
        <v>4.0624112328876333E-2</v>
      </c>
      <c r="L173" s="193">
        <f t="shared" ca="1" si="106"/>
        <v>7.827978437245077E-2</v>
      </c>
      <c r="M173" s="193">
        <f t="shared" ca="1" si="106"/>
        <v>7.6758230405351097E-2</v>
      </c>
      <c r="O173" s="473">
        <f t="shared" ca="1" si="104"/>
        <v>13014.653526499407</v>
      </c>
      <c r="P173" s="473">
        <f t="shared" ca="1" si="90"/>
        <v>11101.792802702223</v>
      </c>
      <c r="Q173" s="194">
        <f t="shared" ca="1" si="91"/>
        <v>12041.321349058795</v>
      </c>
      <c r="R173" s="194">
        <f t="shared" ca="1" si="92"/>
        <v>13945.333914738976</v>
      </c>
      <c r="S173" s="194">
        <f t="shared" ca="1" si="93"/>
        <v>14605.003422562357</v>
      </c>
      <c r="T173" s="194">
        <f t="shared" ca="1" si="94"/>
        <v>16657.478389360844</v>
      </c>
      <c r="U173" s="194">
        <f t="shared" ca="1" si="95"/>
        <v>17639.430006447004</v>
      </c>
      <c r="V173" s="194">
        <f t="shared" ca="1" si="96"/>
        <v>18106.572508660378</v>
      </c>
      <c r="W173" s="194">
        <f t="shared" ca="1" si="97"/>
        <v>19089.92223837255</v>
      </c>
      <c r="X173" s="194">
        <f t="shared" ca="1" si="98"/>
        <v>20953.547834503999</v>
      </c>
      <c r="Y173" s="194">
        <f t="shared" ca="1" si="99"/>
        <v>21952.145594422575</v>
      </c>
      <c r="Z173" s="194">
        <f t="shared" ca="1" si="100"/>
        <v>389570.66754181409</v>
      </c>
      <c r="AA173" s="194">
        <f t="shared" ca="1" si="101"/>
        <v>411522.81313623668</v>
      </c>
      <c r="AB173" s="77">
        <f t="shared" ca="1" si="102"/>
        <v>250457.03084249148</v>
      </c>
      <c r="AC173">
        <f t="shared" ca="1" si="103"/>
        <v>228.71696849772425</v>
      </c>
      <c r="AD173" s="476">
        <v>225.30723711934374</v>
      </c>
    </row>
    <row r="174" spans="2:30" x14ac:dyDescent="0.2">
      <c r="B174">
        <v>96</v>
      </c>
      <c r="C174" s="193">
        <f t="shared" ca="1" si="107"/>
        <v>0.31814902385690436</v>
      </c>
      <c r="D174" s="193">
        <f t="shared" ca="1" si="107"/>
        <v>-0.16140490207430197</v>
      </c>
      <c r="E174" s="193">
        <f t="shared" ca="1" si="107"/>
        <v>0.13284357310129111</v>
      </c>
      <c r="F174" s="193">
        <f t="shared" ca="1" si="107"/>
        <v>0.10401606702242934</v>
      </c>
      <c r="G174" s="193">
        <f t="shared" ca="1" si="107"/>
        <v>6.5525070415932002E-2</v>
      </c>
      <c r="H174" s="193">
        <f t="shared" ca="1" si="107"/>
        <v>8.6361626511068004E-2</v>
      </c>
      <c r="I174" s="193">
        <f t="shared" ca="1" si="106"/>
        <v>0.11006387253918443</v>
      </c>
      <c r="J174" s="193">
        <f t="shared" ca="1" si="106"/>
        <v>4.3854782870788964E-2</v>
      </c>
      <c r="K174" s="193">
        <f t="shared" ca="1" si="106"/>
        <v>5.2606914456718404E-2</v>
      </c>
      <c r="L174" s="193">
        <f t="shared" ca="1" si="106"/>
        <v>3.1606510410498105E-2</v>
      </c>
      <c r="M174" s="193">
        <f t="shared" ca="1" si="106"/>
        <v>3.9529478489501453E-2</v>
      </c>
      <c r="O174" s="473">
        <f t="shared" ca="1" si="104"/>
        <v>12913.905986726093</v>
      </c>
      <c r="P174" s="473">
        <f t="shared" ca="1" si="90"/>
        <v>10914.315199502958</v>
      </c>
      <c r="Q174" s="194">
        <f t="shared" ca="1" si="91"/>
        <v>12445.532430139201</v>
      </c>
      <c r="R174" s="194">
        <f t="shared" ca="1" si="92"/>
        <v>13460.967853074535</v>
      </c>
      <c r="S174" s="194">
        <f t="shared" ca="1" si="93"/>
        <v>14253.019703560301</v>
      </c>
      <c r="T174" s="194">
        <f t="shared" ca="1" si="94"/>
        <v>15962.159474234695</v>
      </c>
      <c r="U174" s="194">
        <f t="shared" ca="1" si="95"/>
        <v>17806.687118656228</v>
      </c>
      <c r="V174" s="194">
        <f t="shared" ca="1" si="96"/>
        <v>18076.573444265159</v>
      </c>
      <c r="W174" s="194">
        <f t="shared" ca="1" si="97"/>
        <v>19309.742976819958</v>
      </c>
      <c r="X174" s="194">
        <f t="shared" ca="1" si="98"/>
        <v>20046.574808830654</v>
      </c>
      <c r="Y174" s="194">
        <f t="shared" ca="1" si="99"/>
        <v>21193.153501975125</v>
      </c>
      <c r="Z174" s="194">
        <f t="shared" ca="1" si="100"/>
        <v>376101.32101065613</v>
      </c>
      <c r="AA174" s="194">
        <f t="shared" ca="1" si="101"/>
        <v>397294.47451263125</v>
      </c>
      <c r="AB174" s="77">
        <f t="shared" ca="1" si="102"/>
        <v>243970.32076071049</v>
      </c>
      <c r="AC174">
        <f t="shared" ca="1" si="103"/>
        <v>221.90319740341644</v>
      </c>
      <c r="AD174" s="476">
        <v>222.82818906144021</v>
      </c>
    </row>
    <row r="175" spans="2:30" x14ac:dyDescent="0.2">
      <c r="B175">
        <v>97</v>
      </c>
      <c r="C175" s="193">
        <f t="shared" ca="1" si="107"/>
        <v>0.3182996020961199</v>
      </c>
      <c r="D175" s="193">
        <f t="shared" ca="1" si="107"/>
        <v>-0.14910755901690884</v>
      </c>
      <c r="E175" s="193">
        <f t="shared" ca="1" si="107"/>
        <v>9.8921004321963976E-2</v>
      </c>
      <c r="F175" s="193">
        <f t="shared" ca="1" si="107"/>
        <v>7.0229648248474691E-2</v>
      </c>
      <c r="G175" s="193">
        <f t="shared" ca="1" si="107"/>
        <v>0.12166911299374947</v>
      </c>
      <c r="H175" s="193">
        <f t="shared" ca="1" si="107"/>
        <v>0.10304232999305801</v>
      </c>
      <c r="I175" s="193">
        <f t="shared" ca="1" si="107"/>
        <v>6.4231222972202753E-2</v>
      </c>
      <c r="J175" s="193">
        <f t="shared" ca="1" si="107"/>
        <v>4.1523782182888908E-2</v>
      </c>
      <c r="K175" s="193">
        <f t="shared" ca="1" si="107"/>
        <v>4.3080305824566831E-2</v>
      </c>
      <c r="L175" s="193">
        <f t="shared" ca="1" si="107"/>
        <v>7.1105839422472769E-2</v>
      </c>
      <c r="M175" s="193">
        <f t="shared" ca="1" si="107"/>
        <v>4.9345417087502244E-2</v>
      </c>
      <c r="O175" s="473">
        <f t="shared" ca="1" si="104"/>
        <v>12915.381201735687</v>
      </c>
      <c r="P175" s="473">
        <f t="shared" ca="1" si="90"/>
        <v>11074.365119394932</v>
      </c>
      <c r="Q175" s="194">
        <f t="shared" ca="1" si="91"/>
        <v>12072.855707702613</v>
      </c>
      <c r="R175" s="194">
        <f t="shared" ca="1" si="92"/>
        <v>13049.019231517494</v>
      </c>
      <c r="S175" s="194">
        <f t="shared" ca="1" si="93"/>
        <v>15004.031732575058</v>
      </c>
      <c r="T175" s="194">
        <f t="shared" ca="1" si="94"/>
        <v>16207.252859921615</v>
      </c>
      <c r="U175" s="194">
        <f t="shared" ca="1" si="95"/>
        <v>17071.479288865834</v>
      </c>
      <c r="V175" s="194">
        <f t="shared" ca="1" si="96"/>
        <v>18036.207192344969</v>
      </c>
      <c r="W175" s="194">
        <f t="shared" ca="1" si="97"/>
        <v>19134.980335988788</v>
      </c>
      <c r="X175" s="194">
        <f t="shared" ca="1" si="98"/>
        <v>20814.140974753824</v>
      </c>
      <c r="Y175" s="194">
        <f t="shared" ca="1" si="99"/>
        <v>21393.273554150725</v>
      </c>
      <c r="Z175" s="194">
        <f t="shared" ca="1" si="100"/>
        <v>379652.72339996783</v>
      </c>
      <c r="AA175" s="194">
        <f t="shared" ca="1" si="101"/>
        <v>401045.99695411854</v>
      </c>
      <c r="AB175" s="77">
        <f t="shared" ca="1" si="102"/>
        <v>245396.39858122164</v>
      </c>
      <c r="AC175">
        <f t="shared" ca="1" si="103"/>
        <v>223.40117830731472</v>
      </c>
      <c r="AD175" s="476">
        <v>222.3959312539933</v>
      </c>
    </row>
    <row r="176" spans="2:30" x14ac:dyDescent="0.2">
      <c r="B176">
        <v>98</v>
      </c>
      <c r="C176" s="193">
        <f t="shared" ca="1" si="107"/>
        <v>0.33186507548025573</v>
      </c>
      <c r="D176" s="193">
        <f t="shared" ca="1" si="107"/>
        <v>-0.18899364470582669</v>
      </c>
      <c r="E176" s="193">
        <f t="shared" ca="1" si="107"/>
        <v>6.9380336463572306E-2</v>
      </c>
      <c r="F176" s="193">
        <f t="shared" ca="1" si="107"/>
        <v>6.7329555688177931E-2</v>
      </c>
      <c r="G176" s="193">
        <f t="shared" ca="1" si="107"/>
        <v>6.5504111812659416E-2</v>
      </c>
      <c r="H176" s="193">
        <f t="shared" ca="1" si="107"/>
        <v>0.11376992993182747</v>
      </c>
      <c r="I176" s="193">
        <f t="shared" ca="1" si="107"/>
        <v>0.10182364104401832</v>
      </c>
      <c r="J176" s="193">
        <f t="shared" ca="1" si="107"/>
        <v>6.7306242694349733E-2</v>
      </c>
      <c r="K176" s="193">
        <f t="shared" ca="1" si="107"/>
        <v>6.5413533540697177E-2</v>
      </c>
      <c r="L176" s="193">
        <f t="shared" ca="1" si="107"/>
        <v>3.9384418023070134E-2</v>
      </c>
      <c r="M176" s="193">
        <f t="shared" ca="1" si="107"/>
        <v>4.842033603225343E-2</v>
      </c>
      <c r="O176" s="473">
        <f t="shared" ca="1" si="104"/>
        <v>13048.282144480065</v>
      </c>
      <c r="P176" s="473">
        <f t="shared" ca="1" si="90"/>
        <v>10555.247714153666</v>
      </c>
      <c r="Q176" s="194">
        <f t="shared" ca="1" si="91"/>
        <v>11748.318985626234</v>
      </c>
      <c r="R176" s="194">
        <f t="shared" ca="1" si="92"/>
        <v>13013.659191123894</v>
      </c>
      <c r="S176" s="194">
        <f t="shared" ca="1" si="93"/>
        <v>14252.739350339434</v>
      </c>
      <c r="T176" s="194">
        <f t="shared" ca="1" si="94"/>
        <v>16364.875935718543</v>
      </c>
      <c r="U176" s="194">
        <f t="shared" ca="1" si="95"/>
        <v>17674.504432912134</v>
      </c>
      <c r="V176" s="194">
        <f t="shared" ca="1" si="96"/>
        <v>18482.68552310238</v>
      </c>
      <c r="W176" s="194">
        <f t="shared" ca="1" si="97"/>
        <v>19544.676378374992</v>
      </c>
      <c r="X176" s="194">
        <f t="shared" ca="1" si="98"/>
        <v>20197.718103525014</v>
      </c>
      <c r="Y176" s="194">
        <f t="shared" ca="1" si="99"/>
        <v>21374.413689941637</v>
      </c>
      <c r="Z176" s="194">
        <f t="shared" ca="1" si="100"/>
        <v>379318.02946956916</v>
      </c>
      <c r="AA176" s="194">
        <f t="shared" ca="1" si="101"/>
        <v>400692.44315951079</v>
      </c>
      <c r="AB176" s="77">
        <f t="shared" ca="1" si="102"/>
        <v>244760.8281762292</v>
      </c>
      <c r="AC176">
        <f t="shared" ca="1" si="103"/>
        <v>222.73356233568401</v>
      </c>
      <c r="AD176" s="476">
        <v>225.22085359529427</v>
      </c>
    </row>
    <row r="177" spans="2:30" x14ac:dyDescent="0.2">
      <c r="B177">
        <v>99</v>
      </c>
      <c r="C177" s="193">
        <f t="shared" ca="1" si="107"/>
        <v>0.37222983928177295</v>
      </c>
      <c r="D177" s="193">
        <f t="shared" ca="1" si="107"/>
        <v>-0.14905027815632416</v>
      </c>
      <c r="E177" s="193">
        <f t="shared" ca="1" si="107"/>
        <v>0.11276633187633782</v>
      </c>
      <c r="F177" s="193">
        <f t="shared" ca="1" si="107"/>
        <v>0.10473395255356731</v>
      </c>
      <c r="G177" s="193">
        <f t="shared" ca="1" si="107"/>
        <v>0.13488248823926741</v>
      </c>
      <c r="H177" s="193">
        <f t="shared" ca="1" si="107"/>
        <v>8.1499334102043353E-2</v>
      </c>
      <c r="I177" s="193">
        <f t="shared" ca="1" si="107"/>
        <v>9.7737586355983189E-2</v>
      </c>
      <c r="J177" s="193">
        <f t="shared" ca="1" si="107"/>
        <v>5.3870796098580344E-2</v>
      </c>
      <c r="K177" s="193">
        <f t="shared" ca="1" si="107"/>
        <v>5.5279463076425464E-2</v>
      </c>
      <c r="L177" s="193">
        <f t="shared" ca="1" si="107"/>
        <v>6.0844653884138136E-2</v>
      </c>
      <c r="M177" s="193">
        <f t="shared" ca="1" si="107"/>
        <v>3.5386263888919488E-2</v>
      </c>
      <c r="O177" s="473">
        <f t="shared" ca="1" si="104"/>
        <v>13443.73573544353</v>
      </c>
      <c r="P177" s="473">
        <f t="shared" ca="1" si="90"/>
        <v>11075.110629795441</v>
      </c>
      <c r="Q177" s="194">
        <f t="shared" ca="1" si="91"/>
        <v>12224.961856490776</v>
      </c>
      <c r="R177" s="194">
        <f t="shared" ca="1" si="92"/>
        <v>13469.720836247054</v>
      </c>
      <c r="S177" s="194">
        <f t="shared" ca="1" si="93"/>
        <v>15180.780739195228</v>
      </c>
      <c r="T177" s="194">
        <f t="shared" ca="1" si="94"/>
        <v>15890.716701451498</v>
      </c>
      <c r="U177" s="194">
        <f t="shared" ca="1" si="95"/>
        <v>17608.959468176792</v>
      </c>
      <c r="V177" s="194">
        <f t="shared" ca="1" si="96"/>
        <v>18250.022090285602</v>
      </c>
      <c r="W177" s="194">
        <f t="shared" ca="1" si="97"/>
        <v>19358.770041178766</v>
      </c>
      <c r="X177" s="194">
        <f t="shared" ca="1" si="98"/>
        <v>20614.741667512473</v>
      </c>
      <c r="Y177" s="194">
        <f t="shared" ca="1" si="99"/>
        <v>21108.684725630901</v>
      </c>
      <c r="Z177" s="194">
        <f t="shared" ca="1" si="100"/>
        <v>374602.30773902312</v>
      </c>
      <c r="AA177" s="194">
        <f t="shared" ca="1" si="101"/>
        <v>395710.99246465403</v>
      </c>
      <c r="AB177" s="77">
        <f t="shared" ca="1" si="102"/>
        <v>244618.49131770481</v>
      </c>
      <c r="AC177">
        <f t="shared" ca="1" si="103"/>
        <v>222.58404882883065</v>
      </c>
      <c r="AD177" s="476">
        <v>223.50630388104727</v>
      </c>
    </row>
    <row r="178" spans="2:30" x14ac:dyDescent="0.2">
      <c r="B178">
        <v>100</v>
      </c>
      <c r="C178" s="193">
        <f t="shared" ca="1" si="107"/>
        <v>0.35256603362252709</v>
      </c>
      <c r="D178" s="193">
        <f t="shared" ca="1" si="107"/>
        <v>-0.15100948451542498</v>
      </c>
      <c r="E178" s="193">
        <f t="shared" ca="1" si="107"/>
        <v>0.12267719062907273</v>
      </c>
      <c r="F178" s="193">
        <f t="shared" ca="1" si="107"/>
        <v>0.1065435738722719</v>
      </c>
      <c r="G178" s="193">
        <f t="shared" ca="1" si="107"/>
        <v>0.11003644222169509</v>
      </c>
      <c r="H178" s="193">
        <f t="shared" ca="1" si="107"/>
        <v>8.5564578751128453E-2</v>
      </c>
      <c r="I178" s="193">
        <f t="shared" ca="1" si="107"/>
        <v>0.15942967152959309</v>
      </c>
      <c r="J178" s="193">
        <f t="shared" ca="1" si="107"/>
        <v>6.9489231543909943E-2</v>
      </c>
      <c r="K178" s="193">
        <f t="shared" ca="1" si="107"/>
        <v>3.0865251973873263E-2</v>
      </c>
      <c r="L178" s="193">
        <f t="shared" ca="1" si="107"/>
        <v>7.4364123565887341E-2</v>
      </c>
      <c r="M178" s="193">
        <f t="shared" ca="1" si="107"/>
        <v>6.3011130998461853E-2</v>
      </c>
      <c r="O178" s="473">
        <f t="shared" ca="1" si="104"/>
        <v>13251.089431399898</v>
      </c>
      <c r="P178" s="473">
        <f t="shared" ca="1" si="90"/>
        <v>11049.611559031744</v>
      </c>
      <c r="Q178" s="194">
        <f t="shared" ca="1" si="91"/>
        <v>12333.843538786961</v>
      </c>
      <c r="R178" s="194">
        <f t="shared" ca="1" si="92"/>
        <v>13491.785057162804</v>
      </c>
      <c r="S178" s="194">
        <f t="shared" ca="1" si="93"/>
        <v>14848.427054353455</v>
      </c>
      <c r="T178" s="194">
        <f t="shared" ca="1" si="94"/>
        <v>15950.448269473536</v>
      </c>
      <c r="U178" s="194">
        <f t="shared" ca="1" si="95"/>
        <v>18598.570683855</v>
      </c>
      <c r="V178" s="194">
        <f t="shared" ca="1" si="96"/>
        <v>18520.488634142945</v>
      </c>
      <c r="W178" s="194">
        <f t="shared" ca="1" si="97"/>
        <v>18910.89901269001</v>
      </c>
      <c r="X178" s="194">
        <f t="shared" ca="1" si="98"/>
        <v>20877.457206447045</v>
      </c>
      <c r="Y178" s="194">
        <f t="shared" ca="1" si="99"/>
        <v>21671.879960820283</v>
      </c>
      <c r="Z178" s="194">
        <f t="shared" ca="1" si="100"/>
        <v>384596.97285206977</v>
      </c>
      <c r="AA178" s="194">
        <f t="shared" ca="1" si="101"/>
        <v>406268.85281289008</v>
      </c>
      <c r="AB178" s="77">
        <f t="shared" ca="1" si="102"/>
        <v>248900.33518510393</v>
      </c>
      <c r="AC178">
        <f t="shared" ca="1" si="103"/>
        <v>227.08178398366169</v>
      </c>
      <c r="AD178" s="476">
        <v>227.41656167470029</v>
      </c>
    </row>
    <row r="179" spans="2:30" x14ac:dyDescent="0.2">
      <c r="B179">
        <v>101</v>
      </c>
      <c r="C179" s="193">
        <f t="shared" ref="C179:M194" ca="1" si="108">C$75+_xlfn.NORM.INV(RAND(),0, $AH$80)</f>
        <v>0.34996971074140254</v>
      </c>
      <c r="D179" s="193">
        <f t="shared" ca="1" si="108"/>
        <v>-0.17312355952496866</v>
      </c>
      <c r="E179" s="193">
        <f t="shared" ca="1" si="108"/>
        <v>0.12480381783578605</v>
      </c>
      <c r="F179" s="193">
        <f t="shared" ca="1" si="108"/>
        <v>0.10151427057494214</v>
      </c>
      <c r="G179" s="193">
        <f t="shared" ca="1" si="108"/>
        <v>0.10899632247390569</v>
      </c>
      <c r="H179" s="193">
        <f t="shared" ca="1" si="108"/>
        <v>0.10986395758181695</v>
      </c>
      <c r="I179" s="193">
        <f t="shared" ca="1" si="107"/>
        <v>7.3380055490793655E-2</v>
      </c>
      <c r="J179" s="193">
        <f t="shared" ca="1" si="107"/>
        <v>8.201082844273648E-2</v>
      </c>
      <c r="K179" s="193">
        <f t="shared" ca="1" si="107"/>
        <v>3.6066322097402799E-2</v>
      </c>
      <c r="L179" s="193">
        <f t="shared" ca="1" si="107"/>
        <v>5.1655419892929468E-2</v>
      </c>
      <c r="M179" s="193">
        <f t="shared" ca="1" si="107"/>
        <v>1.513443918427379E-3</v>
      </c>
      <c r="O179" s="473">
        <f t="shared" ca="1" si="104"/>
        <v>13225.653256133521</v>
      </c>
      <c r="P179" s="473">
        <f t="shared" ca="1" si="90"/>
        <v>10761.796872782532</v>
      </c>
      <c r="Q179" s="194">
        <f t="shared" ca="1" si="91"/>
        <v>12357.206877288772</v>
      </c>
      <c r="R179" s="194">
        <f t="shared" ca="1" si="92"/>
        <v>13430.464128934553</v>
      </c>
      <c r="S179" s="194">
        <f t="shared" ca="1" si="93"/>
        <v>14834.513869510683</v>
      </c>
      <c r="T179" s="194">
        <f t="shared" ca="1" si="94"/>
        <v>16307.484591960338</v>
      </c>
      <c r="U179" s="194">
        <f t="shared" ca="1" si="95"/>
        <v>17218.236968481953</v>
      </c>
      <c r="V179" s="194">
        <f t="shared" ca="1" si="96"/>
        <v>18737.326809045611</v>
      </c>
      <c r="W179" s="194">
        <f t="shared" ca="1" si="97"/>
        <v>19006.311009239176</v>
      </c>
      <c r="X179" s="194">
        <f t="shared" ca="1" si="98"/>
        <v>20436.172935363516</v>
      </c>
      <c r="Y179" s="194">
        <f t="shared" ca="1" si="99"/>
        <v>20418.110876563609</v>
      </c>
      <c r="Z179" s="194">
        <f t="shared" ca="1" si="100"/>
        <v>362347.13595133153</v>
      </c>
      <c r="AA179" s="194">
        <f t="shared" ca="1" si="101"/>
        <v>382765.24682789511</v>
      </c>
      <c r="AB179" s="77">
        <f t="shared" ca="1" si="102"/>
        <v>239161.66613236009</v>
      </c>
      <c r="AC179">
        <f t="shared" ca="1" si="103"/>
        <v>216.85208960052739</v>
      </c>
      <c r="AD179" s="476">
        <v>223.63001657037159</v>
      </c>
    </row>
    <row r="180" spans="2:30" x14ac:dyDescent="0.2">
      <c r="B180">
        <v>102</v>
      </c>
      <c r="C180" s="193">
        <f t="shared" ca="1" si="108"/>
        <v>0.32967683681307081</v>
      </c>
      <c r="D180" s="193">
        <f t="shared" ca="1" si="108"/>
        <v>-0.13936884369489436</v>
      </c>
      <c r="E180" s="193">
        <f t="shared" ca="1" si="108"/>
        <v>0.14290392806709157</v>
      </c>
      <c r="F180" s="193">
        <f t="shared" ca="1" si="108"/>
        <v>8.7872480769032493E-2</v>
      </c>
      <c r="G180" s="193">
        <f t="shared" ca="1" si="108"/>
        <v>0.10279130093649101</v>
      </c>
      <c r="H180" s="193">
        <f t="shared" ca="1" si="108"/>
        <v>0.11421020199788168</v>
      </c>
      <c r="I180" s="193">
        <f t="shared" ca="1" si="107"/>
        <v>8.793939073960301E-2</v>
      </c>
      <c r="J180" s="193">
        <f t="shared" ca="1" si="107"/>
        <v>5.4086247283108714E-2</v>
      </c>
      <c r="K180" s="193">
        <f t="shared" ca="1" si="107"/>
        <v>5.2824723235538024E-2</v>
      </c>
      <c r="L180" s="193">
        <f t="shared" ca="1" si="107"/>
        <v>6.7555617890017211E-2</v>
      </c>
      <c r="M180" s="193">
        <f t="shared" ca="1" si="107"/>
        <v>2.5113529873603071E-2</v>
      </c>
      <c r="O180" s="473">
        <f t="shared" ca="1" si="104"/>
        <v>13026.843970257656</v>
      </c>
      <c r="P180" s="473">
        <f t="shared" ca="1" si="90"/>
        <v>11201.11449931095</v>
      </c>
      <c r="Q180" s="194">
        <f t="shared" ca="1" si="91"/>
        <v>12556.056492735783</v>
      </c>
      <c r="R180" s="194">
        <f t="shared" ca="1" si="92"/>
        <v>13264.133493429392</v>
      </c>
      <c r="S180" s="194">
        <f t="shared" ca="1" si="93"/>
        <v>14751.512261487265</v>
      </c>
      <c r="T180" s="194">
        <f t="shared" ca="1" si="94"/>
        <v>16371.344953731428</v>
      </c>
      <c r="U180" s="194">
        <f t="shared" ca="1" si="95"/>
        <v>17451.785265876904</v>
      </c>
      <c r="V180" s="194">
        <f t="shared" ca="1" si="96"/>
        <v>18253.753087378966</v>
      </c>
      <c r="W180" s="194">
        <f t="shared" ca="1" si="97"/>
        <v>19313.738610402957</v>
      </c>
      <c r="X180" s="194">
        <f t="shared" ca="1" si="98"/>
        <v>20745.151703340664</v>
      </c>
      <c r="Y180" s="194">
        <f t="shared" ca="1" si="99"/>
        <v>20899.251868384843</v>
      </c>
      <c r="Z180" s="194">
        <f t="shared" ca="1" si="100"/>
        <v>370885.63696296624</v>
      </c>
      <c r="AA180" s="194">
        <f t="shared" ca="1" si="101"/>
        <v>391784.88883135107</v>
      </c>
      <c r="AB180" s="77">
        <f t="shared" ca="1" si="102"/>
        <v>242927.14203175472</v>
      </c>
      <c r="AC180">
        <f t="shared" ca="1" si="103"/>
        <v>220.80742142762259</v>
      </c>
      <c r="AD180" s="476">
        <v>221.85112649924255</v>
      </c>
    </row>
    <row r="181" spans="2:30" x14ac:dyDescent="0.2">
      <c r="B181">
        <v>103</v>
      </c>
      <c r="C181" s="193">
        <f t="shared" ca="1" si="108"/>
        <v>0.30904694608532779</v>
      </c>
      <c r="D181" s="193">
        <f t="shared" ca="1" si="108"/>
        <v>-0.17428145186110933</v>
      </c>
      <c r="E181" s="193">
        <f t="shared" ca="1" si="108"/>
        <v>0.13210727163454178</v>
      </c>
      <c r="F181" s="193">
        <f t="shared" ca="1" si="108"/>
        <v>8.4343177720616627E-2</v>
      </c>
      <c r="G181" s="193">
        <f t="shared" ca="1" si="108"/>
        <v>9.7388516373962036E-2</v>
      </c>
      <c r="H181" s="193">
        <f t="shared" ca="1" si="108"/>
        <v>0.1308939262672825</v>
      </c>
      <c r="I181" s="193">
        <f t="shared" ca="1" si="107"/>
        <v>9.7633826545435537E-2</v>
      </c>
      <c r="J181" s="193">
        <f t="shared" ca="1" si="107"/>
        <v>4.8382698833594598E-2</v>
      </c>
      <c r="K181" s="193">
        <f t="shared" ca="1" si="107"/>
        <v>3.8330162625544645E-2</v>
      </c>
      <c r="L181" s="193">
        <f t="shared" ca="1" si="107"/>
        <v>6.819249978661783E-2</v>
      </c>
      <c r="M181" s="193">
        <f t="shared" ca="1" si="107"/>
        <v>6.9876784106966822E-3</v>
      </c>
      <c r="O181" s="473">
        <f t="shared" ca="1" si="104"/>
        <v>12824.732930797956</v>
      </c>
      <c r="P181" s="473">
        <f t="shared" ca="1" si="90"/>
        <v>10746.726904027662</v>
      </c>
      <c r="Q181" s="194">
        <f t="shared" ca="1" si="91"/>
        <v>12437.443348821733</v>
      </c>
      <c r="R181" s="194">
        <f t="shared" ca="1" si="92"/>
        <v>13221.10166056249</v>
      </c>
      <c r="S181" s="194">
        <f t="shared" ca="1" si="93"/>
        <v>14679.24179412627</v>
      </c>
      <c r="T181" s="194">
        <f t="shared" ca="1" si="94"/>
        <v>16616.482724537644</v>
      </c>
      <c r="U181" s="194">
        <f t="shared" ca="1" si="95"/>
        <v>17607.295042797654</v>
      </c>
      <c r="V181" s="194">
        <f t="shared" ca="1" si="96"/>
        <v>18154.983973003669</v>
      </c>
      <c r="W181" s="194">
        <f t="shared" ca="1" si="97"/>
        <v>19047.840452128581</v>
      </c>
      <c r="X181" s="194">
        <f t="shared" ca="1" si="98"/>
        <v>20757.527837511738</v>
      </c>
      <c r="Y181" s="194">
        <f t="shared" ca="1" si="99"/>
        <v>20529.715496058427</v>
      </c>
      <c r="Z181" s="194">
        <f t="shared" ca="1" si="100"/>
        <v>364327.71165088378</v>
      </c>
      <c r="AA181" s="194">
        <f t="shared" ca="1" si="101"/>
        <v>384857.42714694218</v>
      </c>
      <c r="AB181" s="77">
        <f t="shared" ca="1" si="102"/>
        <v>239642.48006615156</v>
      </c>
      <c r="AC181">
        <f t="shared" ca="1" si="103"/>
        <v>217.3571462536697</v>
      </c>
      <c r="AD181" s="476">
        <v>222.56792252379606</v>
      </c>
    </row>
    <row r="182" spans="2:30" x14ac:dyDescent="0.2">
      <c r="B182">
        <v>104</v>
      </c>
      <c r="C182" s="193">
        <f t="shared" ca="1" si="108"/>
        <v>0.32183262500817678</v>
      </c>
      <c r="D182" s="193">
        <f t="shared" ca="1" si="108"/>
        <v>-0.16579205449902898</v>
      </c>
      <c r="E182" s="193">
        <f t="shared" ca="1" si="108"/>
        <v>0.10122057228733561</v>
      </c>
      <c r="F182" s="193">
        <f t="shared" ca="1" si="108"/>
        <v>8.2131395351917991E-2</v>
      </c>
      <c r="G182" s="193">
        <f t="shared" ca="1" si="108"/>
        <v>0.10052152039605361</v>
      </c>
      <c r="H182" s="193">
        <f t="shared" ca="1" si="108"/>
        <v>8.5449365116765374E-2</v>
      </c>
      <c r="I182" s="193">
        <f t="shared" ca="1" si="107"/>
        <v>7.42413396916317E-2</v>
      </c>
      <c r="J182" s="193">
        <f t="shared" ca="1" si="107"/>
        <v>5.882657354751112E-2</v>
      </c>
      <c r="K182" s="193">
        <f t="shared" ca="1" si="107"/>
        <v>7.49431096341589E-2</v>
      </c>
      <c r="L182" s="193">
        <f t="shared" ca="1" si="107"/>
        <v>4.1015283076257708E-2</v>
      </c>
      <c r="M182" s="193">
        <f t="shared" ca="1" si="107"/>
        <v>3.7310075123104337E-2</v>
      </c>
      <c r="O182" s="473">
        <f t="shared" ca="1" si="104"/>
        <v>12949.994227205108</v>
      </c>
      <c r="P182" s="473">
        <f t="shared" ca="1" si="90"/>
        <v>10857.216410695137</v>
      </c>
      <c r="Q182" s="194">
        <f t="shared" ca="1" si="91"/>
        <v>12098.118990619947</v>
      </c>
      <c r="R182" s="194">
        <f t="shared" ca="1" si="92"/>
        <v>13194.133999264455</v>
      </c>
      <c r="S182" s="194">
        <f t="shared" ca="1" si="93"/>
        <v>14721.150491817236</v>
      </c>
      <c r="T182" s="194">
        <f t="shared" ca="1" si="94"/>
        <v>15948.75540923213</v>
      </c>
      <c r="U182" s="194">
        <f t="shared" ca="1" si="95"/>
        <v>17232.052946700831</v>
      </c>
      <c r="V182" s="194">
        <f t="shared" ca="1" si="96"/>
        <v>18335.841953832773</v>
      </c>
      <c r="W182" s="194">
        <f t="shared" ca="1" si="97"/>
        <v>19719.49345635112</v>
      </c>
      <c r="X182" s="194">
        <f t="shared" ca="1" si="98"/>
        <v>20229.409701010987</v>
      </c>
      <c r="Y182" s="194">
        <f t="shared" ca="1" si="99"/>
        <v>21147.905957581097</v>
      </c>
      <c r="Z182" s="194">
        <f t="shared" ca="1" si="100"/>
        <v>375298.34182129212</v>
      </c>
      <c r="AA182" s="194">
        <f t="shared" ca="1" si="101"/>
        <v>396446.24777887319</v>
      </c>
      <c r="AB182" s="77">
        <f t="shared" ca="1" si="102"/>
        <v>243553.01308164312</v>
      </c>
      <c r="AC182">
        <f t="shared" ca="1" si="103"/>
        <v>221.46484900103479</v>
      </c>
      <c r="AD182" s="476">
        <v>218.45579158507351</v>
      </c>
    </row>
    <row r="183" spans="2:30" x14ac:dyDescent="0.2">
      <c r="B183">
        <v>105</v>
      </c>
      <c r="C183" s="193">
        <f t="shared" ca="1" si="108"/>
        <v>0.34400284062752406</v>
      </c>
      <c r="D183" s="193">
        <f t="shared" ca="1" si="108"/>
        <v>-0.16459133623752167</v>
      </c>
      <c r="E183" s="193">
        <f t="shared" ca="1" si="108"/>
        <v>0.12865361353021168</v>
      </c>
      <c r="F183" s="193">
        <f t="shared" ca="1" si="108"/>
        <v>9.9713914313209542E-2</v>
      </c>
      <c r="G183" s="193">
        <f t="shared" ca="1" si="108"/>
        <v>5.7460116045248651E-2</v>
      </c>
      <c r="H183" s="193">
        <f t="shared" ca="1" si="108"/>
        <v>8.4350481871309585E-2</v>
      </c>
      <c r="I183" s="193">
        <f t="shared" ca="1" si="107"/>
        <v>5.2042195920940948E-2</v>
      </c>
      <c r="J183" s="193">
        <f t="shared" ca="1" si="107"/>
        <v>4.6132603970048605E-2</v>
      </c>
      <c r="K183" s="193">
        <f t="shared" ca="1" si="107"/>
        <v>7.6080897419160784E-2</v>
      </c>
      <c r="L183" s="193">
        <f t="shared" ca="1" si="107"/>
        <v>5.9404474901084706E-2</v>
      </c>
      <c r="M183" s="193">
        <f t="shared" ca="1" si="107"/>
        <v>4.4464490897351848E-2</v>
      </c>
      <c r="O183" s="473">
        <f t="shared" ca="1" si="104"/>
        <v>13167.195829627854</v>
      </c>
      <c r="P183" s="473">
        <f t="shared" ca="1" si="90"/>
        <v>10872.843758868656</v>
      </c>
      <c r="Q183" s="194">
        <f t="shared" ca="1" si="91"/>
        <v>12399.501116583628</v>
      </c>
      <c r="R183" s="194">
        <f t="shared" ca="1" si="92"/>
        <v>13408.512874340382</v>
      </c>
      <c r="S183" s="194">
        <f t="shared" ca="1" si="93"/>
        <v>14145.13866279906</v>
      </c>
      <c r="T183" s="194">
        <f t="shared" ca="1" si="94"/>
        <v>15932.609266751138</v>
      </c>
      <c r="U183" s="194">
        <f t="shared" ca="1" si="95"/>
        <v>16875.953430983274</v>
      </c>
      <c r="V183" s="194">
        <f t="shared" ca="1" si="96"/>
        <v>18116.018778107889</v>
      </c>
      <c r="W183" s="194">
        <f t="shared" ca="1" si="97"/>
        <v>19740.36581562295</v>
      </c>
      <c r="X183" s="194">
        <f t="shared" ca="1" si="98"/>
        <v>20586.755555142558</v>
      </c>
      <c r="Y183" s="194">
        <f t="shared" ca="1" si="99"/>
        <v>21293.7648628436</v>
      </c>
      <c r="Z183" s="194">
        <f t="shared" ca="1" si="100"/>
        <v>377886.80639053532</v>
      </c>
      <c r="AA183" s="194">
        <f t="shared" ca="1" si="101"/>
        <v>399180.57125337893</v>
      </c>
      <c r="AB183" s="77">
        <f t="shared" ca="1" si="102"/>
        <v>244656.4267529489</v>
      </c>
      <c r="AC183">
        <f t="shared" ca="1" si="103"/>
        <v>222.62389697509548</v>
      </c>
      <c r="AD183" s="476">
        <v>229.11856407644328</v>
      </c>
    </row>
    <row r="184" spans="2:30" x14ac:dyDescent="0.2">
      <c r="B184">
        <v>106</v>
      </c>
      <c r="C184" s="193">
        <f t="shared" ca="1" si="108"/>
        <v>0.31502258220689072</v>
      </c>
      <c r="D184" s="193">
        <f t="shared" ca="1" si="108"/>
        <v>-0.15538249602129461</v>
      </c>
      <c r="E184" s="193">
        <f t="shared" ca="1" si="108"/>
        <v>0.11377526387965001</v>
      </c>
      <c r="F184" s="193">
        <f t="shared" ca="1" si="108"/>
        <v>5.6613737996748285E-2</v>
      </c>
      <c r="G184" s="193">
        <f t="shared" ca="1" si="108"/>
        <v>9.7496809742504728E-2</v>
      </c>
      <c r="H184" s="193">
        <f t="shared" ca="1" si="108"/>
        <v>9.4192407507645542E-2</v>
      </c>
      <c r="I184" s="193">
        <f t="shared" ca="1" si="107"/>
        <v>8.8425756208273504E-2</v>
      </c>
      <c r="J184" s="193">
        <f t="shared" ca="1" si="107"/>
        <v>6.8176627087097763E-2</v>
      </c>
      <c r="K184" s="193">
        <f t="shared" ca="1" si="107"/>
        <v>5.3312030511803665E-2</v>
      </c>
      <c r="L184" s="193">
        <f t="shared" ca="1" si="107"/>
        <v>6.8956273723035366E-2</v>
      </c>
      <c r="M184" s="193">
        <f t="shared" ca="1" si="107"/>
        <v>3.1376577174352126E-2</v>
      </c>
      <c r="O184" s="473">
        <f t="shared" ca="1" si="104"/>
        <v>12883.276237880908</v>
      </c>
      <c r="P184" s="473">
        <f t="shared" ca="1" si="90"/>
        <v>10992.69681428285</v>
      </c>
      <c r="Q184" s="194">
        <f t="shared" ca="1" si="91"/>
        <v>12236.046084062154</v>
      </c>
      <c r="R184" s="194">
        <f t="shared" ca="1" si="92"/>
        <v>12883.004138382879</v>
      </c>
      <c r="S184" s="194">
        <f t="shared" ca="1" si="93"/>
        <v>14680.690382769051</v>
      </c>
      <c r="T184" s="194">
        <f t="shared" ca="1" si="94"/>
        <v>16077.218927758113</v>
      </c>
      <c r="U184" s="194">
        <f t="shared" ca="1" si="95"/>
        <v>17459.587121193679</v>
      </c>
      <c r="V184" s="194">
        <f t="shared" ca="1" si="96"/>
        <v>18497.758086507209</v>
      </c>
      <c r="W184" s="194">
        <f t="shared" ca="1" si="97"/>
        <v>19322.678109209388</v>
      </c>
      <c r="X184" s="194">
        <f t="shared" ca="1" si="98"/>
        <v>20772.369786645362</v>
      </c>
      <c r="Y184" s="194">
        <f t="shared" ca="1" si="99"/>
        <v>21026.938216469724</v>
      </c>
      <c r="Z184" s="194">
        <f t="shared" ca="1" si="100"/>
        <v>373151.60479947878</v>
      </c>
      <c r="AA184" s="194">
        <f t="shared" ca="1" si="101"/>
        <v>394178.5430159485</v>
      </c>
      <c r="AB184" s="77">
        <f t="shared" ca="1" si="102"/>
        <v>242933.39694191198</v>
      </c>
      <c r="AC184">
        <f t="shared" ca="1" si="103"/>
        <v>220.81399171140123</v>
      </c>
      <c r="AD184" s="476">
        <v>222.57598477937196</v>
      </c>
    </row>
    <row r="185" spans="2:30" x14ac:dyDescent="0.2">
      <c r="B185">
        <v>107</v>
      </c>
      <c r="C185" s="193">
        <f t="shared" ca="1" si="108"/>
        <v>0.28572040327946047</v>
      </c>
      <c r="D185" s="193">
        <f t="shared" ca="1" si="108"/>
        <v>-0.13955874561679113</v>
      </c>
      <c r="E185" s="193">
        <f t="shared" ca="1" si="108"/>
        <v>0.10941757883348295</v>
      </c>
      <c r="F185" s="193">
        <f t="shared" ca="1" si="108"/>
        <v>0.12106968560150984</v>
      </c>
      <c r="G185" s="193">
        <f t="shared" ca="1" si="108"/>
        <v>0.15263718879475069</v>
      </c>
      <c r="H185" s="193">
        <f t="shared" ca="1" si="108"/>
        <v>6.6463816885646052E-2</v>
      </c>
      <c r="I185" s="193">
        <f t="shared" ca="1" si="108"/>
        <v>0.10034506196820937</v>
      </c>
      <c r="J185" s="193">
        <f t="shared" ca="1" si="108"/>
        <v>3.1884167405665076E-2</v>
      </c>
      <c r="K185" s="193">
        <f t="shared" ca="1" si="108"/>
        <v>6.772307542378142E-2</v>
      </c>
      <c r="L185" s="193">
        <f t="shared" ca="1" si="108"/>
        <v>5.8016125421261229E-2</v>
      </c>
      <c r="M185" s="193">
        <f t="shared" ca="1" si="108"/>
        <v>4.6754804205353731E-2</v>
      </c>
      <c r="O185" s="473">
        <f t="shared" ca="1" si="104"/>
        <v>12596.202790928874</v>
      </c>
      <c r="P185" s="473">
        <f t="shared" ca="1" si="90"/>
        <v>11198.642925797463</v>
      </c>
      <c r="Q185" s="194">
        <f t="shared" ca="1" si="91"/>
        <v>12188.17212171629</v>
      </c>
      <c r="R185" s="194">
        <f t="shared" ca="1" si="92"/>
        <v>13668.897989535977</v>
      </c>
      <c r="S185" s="194">
        <f t="shared" ca="1" si="93"/>
        <v>15418.276884404962</v>
      </c>
      <c r="T185" s="194">
        <f t="shared" ca="1" si="94"/>
        <v>15669.796413281423</v>
      </c>
      <c r="U185" s="194">
        <f t="shared" ca="1" si="95"/>
        <v>17650.786342778367</v>
      </c>
      <c r="V185" s="194">
        <f t="shared" ca="1" si="96"/>
        <v>17869.276688835958</v>
      </c>
      <c r="W185" s="194">
        <f t="shared" ca="1" si="97"/>
        <v>19587.044198255382</v>
      </c>
      <c r="X185" s="194">
        <f t="shared" ca="1" si="98"/>
        <v>20559.776613630249</v>
      </c>
      <c r="Y185" s="194">
        <f t="shared" ca="1" si="99"/>
        <v>21340.458066363553</v>
      </c>
      <c r="Z185" s="194">
        <f t="shared" ca="1" si="100"/>
        <v>378715.44076646422</v>
      </c>
      <c r="AA185" s="194">
        <f t="shared" ca="1" si="101"/>
        <v>400055.89883282775</v>
      </c>
      <c r="AB185" s="77">
        <f t="shared" ca="1" si="102"/>
        <v>245636.37730361984</v>
      </c>
      <c r="AC185">
        <f t="shared" ca="1" si="103"/>
        <v>223.65325679722881</v>
      </c>
      <c r="AD185" s="476">
        <v>225.83436411260996</v>
      </c>
    </row>
    <row r="186" spans="2:30" x14ac:dyDescent="0.2">
      <c r="B186">
        <v>108</v>
      </c>
      <c r="C186" s="193">
        <f t="shared" ca="1" si="108"/>
        <v>0.34266663591812985</v>
      </c>
      <c r="D186" s="193">
        <f t="shared" ca="1" si="108"/>
        <v>-0.14710905670755273</v>
      </c>
      <c r="E186" s="193">
        <f t="shared" ca="1" si="108"/>
        <v>0.13249965313116438</v>
      </c>
      <c r="F186" s="193">
        <f t="shared" ca="1" si="108"/>
        <v>0.10151040998276981</v>
      </c>
      <c r="G186" s="193">
        <f t="shared" ca="1" si="108"/>
        <v>6.4360570734741301E-2</v>
      </c>
      <c r="H186" s="193">
        <f t="shared" ca="1" si="108"/>
        <v>8.7300847370354318E-2</v>
      </c>
      <c r="I186" s="193">
        <f t="shared" ca="1" si="108"/>
        <v>9.1017214806458857E-2</v>
      </c>
      <c r="J186" s="193">
        <f t="shared" ca="1" si="108"/>
        <v>5.3366931790919218E-2</v>
      </c>
      <c r="K186" s="193">
        <f t="shared" ca="1" si="108"/>
        <v>5.286668672308379E-2</v>
      </c>
      <c r="L186" s="193">
        <f t="shared" ca="1" si="108"/>
        <v>6.2726991210372091E-2</v>
      </c>
      <c r="M186" s="193">
        <f t="shared" ca="1" si="108"/>
        <v>6.1247885144281852E-2</v>
      </c>
      <c r="O186" s="473">
        <f t="shared" ca="1" si="104"/>
        <v>13154.105032089918</v>
      </c>
      <c r="P186" s="473">
        <f t="shared" ca="1" si="90"/>
        <v>11100.375626951201</v>
      </c>
      <c r="Q186" s="194">
        <f t="shared" ca="1" si="91"/>
        <v>12441.754091061135</v>
      </c>
      <c r="R186" s="194">
        <f t="shared" ca="1" si="92"/>
        <v>13430.417057783436</v>
      </c>
      <c r="S186" s="194">
        <f t="shared" ca="1" si="93"/>
        <v>14237.442747783631</v>
      </c>
      <c r="T186" s="194">
        <f t="shared" ca="1" si="94"/>
        <v>15975.959660813083</v>
      </c>
      <c r="U186" s="194">
        <f t="shared" ca="1" si="95"/>
        <v>17501.15706467205</v>
      </c>
      <c r="V186" s="194">
        <f t="shared" ca="1" si="96"/>
        <v>18241.296604410709</v>
      </c>
      <c r="W186" s="194">
        <f t="shared" ca="1" si="97"/>
        <v>19314.508417391484</v>
      </c>
      <c r="X186" s="194">
        <f t="shared" ca="1" si="98"/>
        <v>20651.319971008048</v>
      </c>
      <c r="Y186" s="194">
        <f t="shared" ca="1" si="99"/>
        <v>21635.932216362231</v>
      </c>
      <c r="Z186" s="194">
        <f t="shared" ca="1" si="100"/>
        <v>383959.03125565912</v>
      </c>
      <c r="AA186" s="194">
        <f t="shared" ca="1" si="101"/>
        <v>405594.96347202134</v>
      </c>
      <c r="AB186" s="77">
        <f t="shared" ca="1" si="102"/>
        <v>247622.50040626887</v>
      </c>
      <c r="AC186">
        <f t="shared" ca="1" si="103"/>
        <v>225.73952056051561</v>
      </c>
      <c r="AD186" s="476">
        <v>215.21978721445814</v>
      </c>
    </row>
    <row r="187" spans="2:30" x14ac:dyDescent="0.2">
      <c r="B187">
        <v>109</v>
      </c>
      <c r="C187" s="193">
        <f t="shared" ca="1" si="108"/>
        <v>0.32886968277423945</v>
      </c>
      <c r="D187" s="193">
        <f t="shared" ca="1" si="108"/>
        <v>-0.19269713437768587</v>
      </c>
      <c r="E187" s="193">
        <f t="shared" ca="1" si="108"/>
        <v>0.12366412140394403</v>
      </c>
      <c r="F187" s="193">
        <f t="shared" ca="1" si="108"/>
        <v>7.2374701029560201E-2</v>
      </c>
      <c r="G187" s="193">
        <f t="shared" ca="1" si="108"/>
        <v>0.10744093587530248</v>
      </c>
      <c r="H187" s="193">
        <f t="shared" ca="1" si="108"/>
        <v>7.893421702126463E-2</v>
      </c>
      <c r="I187" s="193">
        <f t="shared" ca="1" si="108"/>
        <v>7.53808281966062E-2</v>
      </c>
      <c r="J187" s="193">
        <f t="shared" ca="1" si="108"/>
        <v>4.6372796807830574E-2</v>
      </c>
      <c r="K187" s="193">
        <f t="shared" ca="1" si="108"/>
        <v>5.7134560509447214E-2</v>
      </c>
      <c r="L187" s="193">
        <f t="shared" ca="1" si="108"/>
        <v>4.7953812562784318E-2</v>
      </c>
      <c r="M187" s="193">
        <f t="shared" ca="1" si="108"/>
        <v>6.7478257787336474E-2</v>
      </c>
      <c r="O187" s="473">
        <f t="shared" ca="1" si="104"/>
        <v>13018.936282139224</v>
      </c>
      <c r="P187" s="473">
        <f t="shared" ca="1" si="90"/>
        <v>10507.046796074419</v>
      </c>
      <c r="Q187" s="194">
        <f t="shared" ca="1" si="91"/>
        <v>12344.686058669329</v>
      </c>
      <c r="R187" s="194">
        <f t="shared" ca="1" si="92"/>
        <v>13075.173277089687</v>
      </c>
      <c r="S187" s="194">
        <f t="shared" ca="1" si="93"/>
        <v>14813.708206225923</v>
      </c>
      <c r="T187" s="194">
        <f t="shared" ca="1" si="94"/>
        <v>15853.026850379558</v>
      </c>
      <c r="U187" s="194">
        <f t="shared" ca="1" si="95"/>
        <v>17250.331638391763</v>
      </c>
      <c r="V187" s="194">
        <f t="shared" ca="1" si="96"/>
        <v>18120.178229732963</v>
      </c>
      <c r="W187" s="194">
        <f t="shared" ca="1" si="97"/>
        <v>19392.801220469562</v>
      </c>
      <c r="X187" s="194">
        <f t="shared" ca="1" si="98"/>
        <v>20364.241876856388</v>
      </c>
      <c r="Y187" s="194">
        <f t="shared" ca="1" si="99"/>
        <v>21762.952417838984</v>
      </c>
      <c r="Z187" s="194">
        <f t="shared" ca="1" si="100"/>
        <v>386213.17741498334</v>
      </c>
      <c r="AA187" s="194">
        <f t="shared" ca="1" si="101"/>
        <v>407976.12983282231</v>
      </c>
      <c r="AB187" s="77">
        <f t="shared" ca="1" si="102"/>
        <v>247597.27341944937</v>
      </c>
      <c r="AC187">
        <f t="shared" ca="1" si="103"/>
        <v>225.71302162478085</v>
      </c>
      <c r="AD187" s="476">
        <v>221.65739262860657</v>
      </c>
    </row>
    <row r="188" spans="2:30" x14ac:dyDescent="0.2">
      <c r="B188">
        <v>110</v>
      </c>
      <c r="C188" s="193">
        <f t="shared" ca="1" si="108"/>
        <v>0.33955578462210573</v>
      </c>
      <c r="D188" s="193">
        <f t="shared" ca="1" si="108"/>
        <v>-0.15012090934772607</v>
      </c>
      <c r="E188" s="193">
        <f t="shared" ca="1" si="108"/>
        <v>0.13269729977042319</v>
      </c>
      <c r="F188" s="193">
        <f t="shared" ca="1" si="108"/>
        <v>0.11601693375755337</v>
      </c>
      <c r="G188" s="193">
        <f t="shared" ca="1" si="108"/>
        <v>0.12102417270232146</v>
      </c>
      <c r="H188" s="193">
        <f t="shared" ca="1" si="108"/>
        <v>0.11100813554083319</v>
      </c>
      <c r="I188" s="193">
        <f t="shared" ca="1" si="108"/>
        <v>5.6556435180239055E-2</v>
      </c>
      <c r="J188" s="193">
        <f t="shared" ca="1" si="108"/>
        <v>5.4859748127298283E-2</v>
      </c>
      <c r="K188" s="193">
        <f t="shared" ca="1" si="108"/>
        <v>7.2712070452311997E-2</v>
      </c>
      <c r="L188" s="193">
        <f t="shared" ca="1" si="108"/>
        <v>3.3800626127045388E-2</v>
      </c>
      <c r="M188" s="193">
        <f t="shared" ca="1" si="108"/>
        <v>4.6612122317237159E-2</v>
      </c>
      <c r="O188" s="473">
        <f t="shared" ca="1" si="104"/>
        <v>13123.62802194277</v>
      </c>
      <c r="P188" s="473">
        <f t="shared" ca="1" si="90"/>
        <v>11061.176364839346</v>
      </c>
      <c r="Q188" s="194">
        <f t="shared" ca="1" si="91"/>
        <v>12443.925456743927</v>
      </c>
      <c r="R188" s="194">
        <f t="shared" ca="1" si="92"/>
        <v>13607.291159551609</v>
      </c>
      <c r="S188" s="194">
        <f t="shared" ca="1" si="93"/>
        <v>14995.404674482699</v>
      </c>
      <c r="T188" s="194">
        <f t="shared" ca="1" si="94"/>
        <v>16324.296260011773</v>
      </c>
      <c r="U188" s="194">
        <f t="shared" ca="1" si="95"/>
        <v>16948.366963265165</v>
      </c>
      <c r="V188" s="194">
        <f t="shared" ca="1" si="96"/>
        <v>18267.14790536384</v>
      </c>
      <c r="W188" s="194">
        <f t="shared" ca="1" si="97"/>
        <v>19678.565743848954</v>
      </c>
      <c r="X188" s="194">
        <f t="shared" ca="1" si="98"/>
        <v>20089.211710020325</v>
      </c>
      <c r="Y188" s="194">
        <f t="shared" ca="1" si="99"/>
        <v>21337.549174197069</v>
      </c>
      <c r="Z188" s="194">
        <f t="shared" ca="1" si="100"/>
        <v>378663.81852032751</v>
      </c>
      <c r="AA188" s="194">
        <f t="shared" ca="1" si="101"/>
        <v>400001.36769452458</v>
      </c>
      <c r="AB188" s="77">
        <f t="shared" ca="1" si="102"/>
        <v>245914.48927188272</v>
      </c>
      <c r="AC188">
        <f t="shared" ca="1" si="103"/>
        <v>223.94539121767301</v>
      </c>
      <c r="AD188" s="476">
        <v>220.46598272266348</v>
      </c>
    </row>
    <row r="189" spans="2:30" x14ac:dyDescent="0.2">
      <c r="B189">
        <v>111</v>
      </c>
      <c r="C189" s="193">
        <f t="shared" ref="C189:M204" ca="1" si="109">C$75+_xlfn.NORM.INV(RAND(),0, $AH$80)</f>
        <v>0.32662564852300879</v>
      </c>
      <c r="D189" s="193">
        <f t="shared" ca="1" si="109"/>
        <v>-0.13310675464701566</v>
      </c>
      <c r="E189" s="193">
        <f t="shared" ca="1" si="109"/>
        <v>0.14895933836875294</v>
      </c>
      <c r="F189" s="193">
        <f t="shared" ca="1" si="109"/>
        <v>9.1507069390330195E-2</v>
      </c>
      <c r="G189" s="193">
        <f t="shared" ca="1" si="109"/>
        <v>0.12041500381027367</v>
      </c>
      <c r="H189" s="193">
        <f t="shared" ca="1" si="109"/>
        <v>0.10219797824541618</v>
      </c>
      <c r="I189" s="193">
        <f t="shared" ca="1" si="108"/>
        <v>6.4641082809214767E-2</v>
      </c>
      <c r="J189" s="193">
        <f t="shared" ca="1" si="108"/>
        <v>4.8079540731776657E-2</v>
      </c>
      <c r="K189" s="193">
        <f t="shared" ca="1" si="108"/>
        <v>6.487153053104551E-2</v>
      </c>
      <c r="L189" s="193">
        <f t="shared" ca="1" si="108"/>
        <v>3.049352110290475E-2</v>
      </c>
      <c r="M189" s="193">
        <f t="shared" ca="1" si="108"/>
        <v>4.9060330313094272E-2</v>
      </c>
      <c r="O189" s="473">
        <f t="shared" ca="1" si="104"/>
        <v>12996.951478579917</v>
      </c>
      <c r="P189" s="473">
        <f t="shared" ca="1" si="90"/>
        <v>11282.615588269091</v>
      </c>
      <c r="Q189" s="194">
        <f t="shared" ca="1" si="91"/>
        <v>12622.581833989041</v>
      </c>
      <c r="R189" s="194">
        <f t="shared" ca="1" si="92"/>
        <v>13308.449044671675</v>
      </c>
      <c r="S189" s="194">
        <f t="shared" ca="1" si="93"/>
        <v>14987.256113306408</v>
      </c>
      <c r="T189" s="194">
        <f t="shared" ca="1" si="94"/>
        <v>16194.84660686618</v>
      </c>
      <c r="U189" s="194">
        <f t="shared" ca="1" si="95"/>
        <v>17078.053906832167</v>
      </c>
      <c r="V189" s="194">
        <f t="shared" ca="1" si="96"/>
        <v>18149.73414344628</v>
      </c>
      <c r="W189" s="194">
        <f t="shared" ca="1" si="97"/>
        <v>19534.733503532258</v>
      </c>
      <c r="X189" s="194">
        <f t="shared" ca="1" si="98"/>
        <v>20024.946772180108</v>
      </c>
      <c r="Y189" s="194">
        <f t="shared" ca="1" si="99"/>
        <v>21387.461417124854</v>
      </c>
      <c r="Z189" s="194">
        <f t="shared" ca="1" si="100"/>
        <v>379549.57912683632</v>
      </c>
      <c r="AA189" s="194">
        <f t="shared" ca="1" si="101"/>
        <v>400937.04054396116</v>
      </c>
      <c r="AB189" s="77">
        <f t="shared" ca="1" si="102"/>
        <v>246103.9046995205</v>
      </c>
      <c r="AC189">
        <f t="shared" ca="1" si="103"/>
        <v>224.1443570030068</v>
      </c>
      <c r="AD189" s="476">
        <v>225.8635615292113</v>
      </c>
    </row>
    <row r="190" spans="2:30" x14ac:dyDescent="0.2">
      <c r="B190">
        <v>112</v>
      </c>
      <c r="C190" s="193">
        <f t="shared" ca="1" si="109"/>
        <v>0.37987941837902206</v>
      </c>
      <c r="D190" s="193">
        <f t="shared" ca="1" si="109"/>
        <v>-0.1635208956128755</v>
      </c>
      <c r="E190" s="193">
        <f t="shared" ca="1" si="109"/>
        <v>0.12100789160946929</v>
      </c>
      <c r="F190" s="193">
        <f t="shared" ca="1" si="109"/>
        <v>0.10494680098148736</v>
      </c>
      <c r="G190" s="193">
        <f t="shared" ca="1" si="109"/>
        <v>9.3813001840133192E-2</v>
      </c>
      <c r="H190" s="193">
        <f t="shared" ca="1" si="109"/>
        <v>9.5392327771459895E-2</v>
      </c>
      <c r="I190" s="193">
        <f t="shared" ca="1" si="108"/>
        <v>5.6329256303609347E-2</v>
      </c>
      <c r="J190" s="193">
        <f t="shared" ca="1" si="108"/>
        <v>7.5157384949079156E-2</v>
      </c>
      <c r="K190" s="193">
        <f t="shared" ca="1" si="108"/>
        <v>4.8747457758018406E-2</v>
      </c>
      <c r="L190" s="193">
        <f t="shared" ca="1" si="108"/>
        <v>3.5349627871342139E-2</v>
      </c>
      <c r="M190" s="193">
        <f t="shared" ca="1" si="108"/>
        <v>3.878586916848889E-2</v>
      </c>
      <c r="O190" s="473">
        <f t="shared" ca="1" si="104"/>
        <v>13518.678661859278</v>
      </c>
      <c r="P190" s="473">
        <f t="shared" ca="1" si="90"/>
        <v>10886.775543598425</v>
      </c>
      <c r="Q190" s="194">
        <f t="shared" ca="1" si="91"/>
        <v>12315.504453340945</v>
      </c>
      <c r="R190" s="194">
        <f t="shared" ca="1" si="92"/>
        <v>13472.316039280226</v>
      </c>
      <c r="S190" s="194">
        <f t="shared" ca="1" si="93"/>
        <v>14631.413844774375</v>
      </c>
      <c r="T190" s="194">
        <f t="shared" ca="1" si="94"/>
        <v>16094.849630223998</v>
      </c>
      <c r="U190" s="194">
        <f t="shared" ca="1" si="95"/>
        <v>16944.722755687399</v>
      </c>
      <c r="V190" s="194">
        <f t="shared" ca="1" si="96"/>
        <v>18618.644807782457</v>
      </c>
      <c r="W190" s="194">
        <f t="shared" ca="1" si="97"/>
        <v>19238.942456836172</v>
      </c>
      <c r="X190" s="194">
        <f t="shared" ca="1" si="98"/>
        <v>20119.312508176106</v>
      </c>
      <c r="Y190" s="194">
        <f t="shared" ca="1" si="99"/>
        <v>21177.993348451993</v>
      </c>
      <c r="Z190" s="194">
        <f t="shared" ca="1" si="100"/>
        <v>375832.28347614087</v>
      </c>
      <c r="AA190" s="194">
        <f t="shared" ca="1" si="101"/>
        <v>397010.27682459285</v>
      </c>
      <c r="AB190" s="77">
        <f t="shared" ca="1" si="102"/>
        <v>244424.04006474171</v>
      </c>
      <c r="AC190">
        <f t="shared" ca="1" si="103"/>
        <v>222.37979331101226</v>
      </c>
      <c r="AD190" s="476">
        <v>216.76515734919965</v>
      </c>
    </row>
    <row r="191" spans="2:30" x14ac:dyDescent="0.2">
      <c r="B191">
        <v>113</v>
      </c>
      <c r="C191" s="193">
        <f t="shared" ca="1" si="109"/>
        <v>0.34501907332753917</v>
      </c>
      <c r="D191" s="193">
        <f t="shared" ca="1" si="109"/>
        <v>-0.1818985255624091</v>
      </c>
      <c r="E191" s="193">
        <f t="shared" ca="1" si="109"/>
        <v>0.12007374437166243</v>
      </c>
      <c r="F191" s="193">
        <f t="shared" ca="1" si="109"/>
        <v>0.11779525377950086</v>
      </c>
      <c r="G191" s="193">
        <f t="shared" ca="1" si="109"/>
        <v>0.10989895634113345</v>
      </c>
      <c r="H191" s="193">
        <f t="shared" ca="1" si="109"/>
        <v>0.11708441456136168</v>
      </c>
      <c r="I191" s="193">
        <f t="shared" ca="1" si="108"/>
        <v>8.9616953313239017E-2</v>
      </c>
      <c r="J191" s="193">
        <f t="shared" ca="1" si="108"/>
        <v>9.7232512082070482E-2</v>
      </c>
      <c r="K191" s="193">
        <f t="shared" ca="1" si="108"/>
        <v>4.0070570901616004E-2</v>
      </c>
      <c r="L191" s="193">
        <f t="shared" ca="1" si="108"/>
        <v>2.5471719368594031E-2</v>
      </c>
      <c r="M191" s="193">
        <f t="shared" ca="1" si="108"/>
        <v>6.4592235838645262E-2</v>
      </c>
      <c r="O191" s="473">
        <f t="shared" ca="1" si="104"/>
        <v>13177.151861389901</v>
      </c>
      <c r="P191" s="473">
        <f t="shared" ca="1" si="90"/>
        <v>10647.590689805247</v>
      </c>
      <c r="Q191" s="194">
        <f t="shared" ca="1" si="91"/>
        <v>12305.241818658893</v>
      </c>
      <c r="R191" s="194">
        <f t="shared" ca="1" si="92"/>
        <v>13628.973732263141</v>
      </c>
      <c r="S191" s="194">
        <f t="shared" ca="1" si="93"/>
        <v>14846.5879714271</v>
      </c>
      <c r="T191" s="194">
        <f t="shared" ca="1" si="94"/>
        <v>16413.576415319829</v>
      </c>
      <c r="U191" s="194">
        <f t="shared" ca="1" si="95"/>
        <v>17478.695277642597</v>
      </c>
      <c r="V191" s="194">
        <f t="shared" ca="1" si="96"/>
        <v>19000.922748602512</v>
      </c>
      <c r="W191" s="194">
        <f t="shared" ca="1" si="97"/>
        <v>19079.76769488569</v>
      </c>
      <c r="X191" s="194">
        <f t="shared" ca="1" si="98"/>
        <v>19927.36118782594</v>
      </c>
      <c r="Y191" s="194">
        <f t="shared" ca="1" si="99"/>
        <v>21704.114349814634</v>
      </c>
      <c r="Z191" s="194">
        <f t="shared" ca="1" si="100"/>
        <v>385169.01590746583</v>
      </c>
      <c r="AA191" s="194">
        <f t="shared" ca="1" si="101"/>
        <v>406873.13025728049</v>
      </c>
      <c r="AB191" s="77">
        <f t="shared" ca="1" si="102"/>
        <v>248387.6644911613</v>
      </c>
      <c r="AC191">
        <f t="shared" ca="1" si="103"/>
        <v>226.54326434716731</v>
      </c>
      <c r="AD191" s="476">
        <v>222.39524919606799</v>
      </c>
    </row>
    <row r="192" spans="2:30" x14ac:dyDescent="0.2">
      <c r="B192">
        <v>114</v>
      </c>
      <c r="C192" s="193">
        <f t="shared" ca="1" si="109"/>
        <v>0.30227719705192729</v>
      </c>
      <c r="D192" s="193">
        <f t="shared" ca="1" si="109"/>
        <v>-0.12856761495699678</v>
      </c>
      <c r="E192" s="193">
        <f t="shared" ca="1" si="109"/>
        <v>9.3557266702542594E-2</v>
      </c>
      <c r="F192" s="193">
        <f t="shared" ca="1" si="109"/>
        <v>9.22483479538031E-2</v>
      </c>
      <c r="G192" s="193">
        <f t="shared" ca="1" si="109"/>
        <v>8.1061250148482047E-2</v>
      </c>
      <c r="H192" s="193">
        <f t="shared" ca="1" si="109"/>
        <v>0.10110233098256804</v>
      </c>
      <c r="I192" s="193">
        <f t="shared" ca="1" si="108"/>
        <v>9.9905357840532158E-2</v>
      </c>
      <c r="J192" s="193">
        <f t="shared" ca="1" si="108"/>
        <v>8.5632900496446229E-2</v>
      </c>
      <c r="K192" s="193">
        <f t="shared" ca="1" si="108"/>
        <v>3.3297487808343629E-2</v>
      </c>
      <c r="L192" s="193">
        <f t="shared" ca="1" si="108"/>
        <v>7.3938096780340704E-2</v>
      </c>
      <c r="M192" s="193">
        <f t="shared" ca="1" si="108"/>
        <v>-9.3562954257166847E-3</v>
      </c>
      <c r="O192" s="473">
        <f t="shared" ca="1" si="104"/>
        <v>12758.409699517731</v>
      </c>
      <c r="P192" s="473">
        <f t="shared" ca="1" si="90"/>
        <v>11341.692491334687</v>
      </c>
      <c r="Q192" s="194">
        <f t="shared" ca="1" si="91"/>
        <v>12013.929151491046</v>
      </c>
      <c r="R192" s="194">
        <f t="shared" ca="1" si="92"/>
        <v>13317.487252729641</v>
      </c>
      <c r="S192" s="194">
        <f t="shared" ca="1" si="93"/>
        <v>14460.839755846493</v>
      </c>
      <c r="T192" s="194">
        <f t="shared" ca="1" si="94"/>
        <v>16178.748011416656</v>
      </c>
      <c r="U192" s="194">
        <f t="shared" ca="1" si="95"/>
        <v>17643.732988444423</v>
      </c>
      <c r="V192" s="194">
        <f t="shared" ca="1" si="96"/>
        <v>18800.050717173173</v>
      </c>
      <c r="W192" s="194">
        <f t="shared" ca="1" si="97"/>
        <v>18955.517614541845</v>
      </c>
      <c r="X192" s="194">
        <f t="shared" ca="1" si="98"/>
        <v>20869.178489958886</v>
      </c>
      <c r="Y192" s="194">
        <f t="shared" ca="1" si="99"/>
        <v>20196.506718900244</v>
      </c>
      <c r="Z192" s="194">
        <f t="shared" ca="1" si="100"/>
        <v>358414.46890247177</v>
      </c>
      <c r="AA192" s="194">
        <f t="shared" ca="1" si="101"/>
        <v>378610.975621372</v>
      </c>
      <c r="AB192" s="77">
        <f t="shared" ca="1" si="102"/>
        <v>237408.5188158541</v>
      </c>
      <c r="AC192">
        <f t="shared" ca="1" si="103"/>
        <v>215.01054830167655</v>
      </c>
      <c r="AD192" s="476">
        <v>222.69733942806158</v>
      </c>
    </row>
    <row r="193" spans="2:30" x14ac:dyDescent="0.2">
      <c r="B193">
        <v>115</v>
      </c>
      <c r="C193" s="193">
        <f t="shared" ca="1" si="109"/>
        <v>0.30411457557877825</v>
      </c>
      <c r="D193" s="193">
        <f t="shared" ca="1" si="109"/>
        <v>-0.14999549595823655</v>
      </c>
      <c r="E193" s="193">
        <f t="shared" ca="1" si="109"/>
        <v>8.7585675195836432E-2</v>
      </c>
      <c r="F193" s="193">
        <f t="shared" ca="1" si="109"/>
        <v>0.11426554407627562</v>
      </c>
      <c r="G193" s="193">
        <f t="shared" ca="1" si="109"/>
        <v>6.7052835417170831E-2</v>
      </c>
      <c r="H193" s="193">
        <f t="shared" ca="1" si="109"/>
        <v>0.10441545704505753</v>
      </c>
      <c r="I193" s="193">
        <f t="shared" ca="1" si="108"/>
        <v>9.7690577814509433E-2</v>
      </c>
      <c r="J193" s="193">
        <f t="shared" ca="1" si="108"/>
        <v>4.6310274204121524E-2</v>
      </c>
      <c r="K193" s="193">
        <f t="shared" ca="1" si="108"/>
        <v>3.7047792473256354E-2</v>
      </c>
      <c r="L193" s="193">
        <f t="shared" ca="1" si="108"/>
        <v>3.8163285694451127E-2</v>
      </c>
      <c r="M193" s="193">
        <f t="shared" ca="1" si="108"/>
        <v>4.8413001501248873E-2</v>
      </c>
      <c r="O193" s="473">
        <f t="shared" ca="1" si="104"/>
        <v>12776.410496945289</v>
      </c>
      <c r="P193" s="473">
        <f t="shared" ca="1" si="90"/>
        <v>11062.808620103551</v>
      </c>
      <c r="Q193" s="194">
        <f t="shared" ca="1" si="91"/>
        <v>11948.324651875271</v>
      </c>
      <c r="R193" s="194">
        <f t="shared" ca="1" si="92"/>
        <v>13585.936941164671</v>
      </c>
      <c r="S193" s="194">
        <f t="shared" ca="1" si="93"/>
        <v>14273.455885936157</v>
      </c>
      <c r="T193" s="194">
        <f t="shared" ca="1" si="94"/>
        <v>16227.428529282095</v>
      </c>
      <c r="U193" s="194">
        <f t="shared" ca="1" si="95"/>
        <v>17608.205397703336</v>
      </c>
      <c r="V193" s="194">
        <f t="shared" ca="1" si="96"/>
        <v>18119.095517408965</v>
      </c>
      <c r="W193" s="194">
        <f t="shared" ca="1" si="97"/>
        <v>19024.315774775871</v>
      </c>
      <c r="X193" s="194">
        <f t="shared" ca="1" si="98"/>
        <v>20173.988590062174</v>
      </c>
      <c r="Y193" s="194">
        <f t="shared" ca="1" si="99"/>
        <v>21374.264158981081</v>
      </c>
      <c r="Z193" s="194">
        <f t="shared" ca="1" si="100"/>
        <v>379315.37583938648</v>
      </c>
      <c r="AA193" s="194">
        <f t="shared" ca="1" si="101"/>
        <v>400689.63999836758</v>
      </c>
      <c r="AB193" s="77">
        <f t="shared" ca="1" si="102"/>
        <v>244964.50831029305</v>
      </c>
      <c r="AC193">
        <f t="shared" ca="1" si="103"/>
        <v>222.94751205633932</v>
      </c>
      <c r="AD193" s="476">
        <v>221.96572499912264</v>
      </c>
    </row>
    <row r="194" spans="2:30" x14ac:dyDescent="0.2">
      <c r="B194">
        <v>116</v>
      </c>
      <c r="C194" s="193">
        <f t="shared" ca="1" si="109"/>
        <v>0.33345645469857904</v>
      </c>
      <c r="D194" s="193">
        <f t="shared" ca="1" si="109"/>
        <v>-0.15138016614547345</v>
      </c>
      <c r="E194" s="193">
        <f t="shared" ca="1" si="109"/>
        <v>6.7330341938867611E-2</v>
      </c>
      <c r="F194" s="193">
        <f t="shared" ca="1" si="109"/>
        <v>0.10503590905647275</v>
      </c>
      <c r="G194" s="193">
        <f t="shared" ca="1" si="109"/>
        <v>0.13716808985489853</v>
      </c>
      <c r="H194" s="193">
        <f t="shared" ca="1" si="109"/>
        <v>8.0539482930285483E-2</v>
      </c>
      <c r="I194" s="193">
        <f t="shared" ca="1" si="108"/>
        <v>3.989686540258279E-2</v>
      </c>
      <c r="J194" s="193">
        <f t="shared" ca="1" si="108"/>
        <v>4.4182057238384934E-2</v>
      </c>
      <c r="K194" s="193">
        <f t="shared" ca="1" si="108"/>
        <v>6.5980569722770138E-2</v>
      </c>
      <c r="L194" s="193">
        <f t="shared" ca="1" si="108"/>
        <v>5.0855257369497815E-2</v>
      </c>
      <c r="M194" s="193">
        <f t="shared" ca="1" si="108"/>
        <v>5.2837398610746579E-2</v>
      </c>
      <c r="O194" s="473">
        <f t="shared" ca="1" si="104"/>
        <v>13063.872886681978</v>
      </c>
      <c r="P194" s="473">
        <f t="shared" ca="1" si="90"/>
        <v>11044.787137616662</v>
      </c>
      <c r="Q194" s="194">
        <f t="shared" ca="1" si="91"/>
        <v>11725.797541408676</v>
      </c>
      <c r="R194" s="194">
        <f t="shared" ca="1" si="92"/>
        <v>13473.402509820518</v>
      </c>
      <c r="S194" s="194">
        <f t="shared" ca="1" si="93"/>
        <v>15211.354139827992</v>
      </c>
      <c r="T194" s="194">
        <f t="shared" ca="1" si="94"/>
        <v>15876.613388980553</v>
      </c>
      <c r="U194" s="194">
        <f t="shared" ca="1" si="95"/>
        <v>16681.128515189579</v>
      </c>
      <c r="V194" s="194">
        <f t="shared" ca="1" si="96"/>
        <v>18082.240898435368</v>
      </c>
      <c r="W194" s="194">
        <f t="shared" ca="1" si="97"/>
        <v>19555.078478897045</v>
      </c>
      <c r="X194" s="194">
        <f t="shared" ca="1" si="98"/>
        <v>20420.623869199895</v>
      </c>
      <c r="Y194" s="194">
        <f t="shared" ca="1" si="99"/>
        <v>21464.465475091449</v>
      </c>
      <c r="Z194" s="194">
        <f t="shared" ca="1" si="100"/>
        <v>380916.12082256458</v>
      </c>
      <c r="AA194" s="194">
        <f t="shared" ca="1" si="101"/>
        <v>402380.58629765606</v>
      </c>
      <c r="AB194" s="77">
        <f t="shared" ca="1" si="102"/>
        <v>245821.62894575277</v>
      </c>
      <c r="AC194">
        <f t="shared" ca="1" si="103"/>
        <v>223.84784885829282</v>
      </c>
      <c r="AD194" s="476">
        <v>221.72116514085766</v>
      </c>
    </row>
    <row r="195" spans="2:30" x14ac:dyDescent="0.2">
      <c r="B195">
        <v>117</v>
      </c>
      <c r="C195" s="193">
        <f t="shared" ca="1" si="109"/>
        <v>0.33830658089937649</v>
      </c>
      <c r="D195" s="193">
        <f t="shared" ca="1" si="109"/>
        <v>-0.16784605480288362</v>
      </c>
      <c r="E195" s="193">
        <f t="shared" ca="1" si="109"/>
        <v>9.5349744590504271E-2</v>
      </c>
      <c r="F195" s="193">
        <f t="shared" ca="1" si="109"/>
        <v>9.8752548186491942E-2</v>
      </c>
      <c r="G195" s="193">
        <f t="shared" ca="1" si="109"/>
        <v>6.8703161339237817E-2</v>
      </c>
      <c r="H195" s="193">
        <f t="shared" ca="1" si="109"/>
        <v>9.7328445086529186E-2</v>
      </c>
      <c r="I195" s="193">
        <f t="shared" ca="1" si="109"/>
        <v>9.3415217598521116E-2</v>
      </c>
      <c r="J195" s="193">
        <f t="shared" ca="1" si="109"/>
        <v>6.734000180856009E-2</v>
      </c>
      <c r="K195" s="193">
        <f t="shared" ca="1" si="109"/>
        <v>7.6259973784277804E-2</v>
      </c>
      <c r="L195" s="193">
        <f t="shared" ca="1" si="109"/>
        <v>3.0925009313868511E-2</v>
      </c>
      <c r="M195" s="193">
        <f t="shared" ca="1" si="109"/>
        <v>5.1954568342761305E-2</v>
      </c>
      <c r="O195" s="473">
        <f t="shared" ca="1" si="104"/>
        <v>13111.38957307119</v>
      </c>
      <c r="P195" s="473">
        <f t="shared" ca="1" si="90"/>
        <v>10830.483596740471</v>
      </c>
      <c r="Q195" s="194">
        <f t="shared" ca="1" si="91"/>
        <v>12033.621492264858</v>
      </c>
      <c r="R195" s="194">
        <f t="shared" ca="1" si="92"/>
        <v>13396.791198439701</v>
      </c>
      <c r="S195" s="194">
        <f t="shared" ca="1" si="93"/>
        <v>14295.531507183936</v>
      </c>
      <c r="T195" s="194">
        <f t="shared" ca="1" si="94"/>
        <v>16123.297444091666</v>
      </c>
      <c r="U195" s="194">
        <f t="shared" ca="1" si="95"/>
        <v>17539.623756980709</v>
      </c>
      <c r="V195" s="194">
        <f t="shared" ca="1" si="96"/>
        <v>18483.270134216349</v>
      </c>
      <c r="W195" s="194">
        <f t="shared" ca="1" si="97"/>
        <v>19743.650915251445</v>
      </c>
      <c r="X195" s="194">
        <f t="shared" ca="1" si="98"/>
        <v>20033.331617189247</v>
      </c>
      <c r="Y195" s="194">
        <f t="shared" ca="1" si="99"/>
        <v>21446.46698849462</v>
      </c>
      <c r="Z195" s="194">
        <f t="shared" ca="1" si="100"/>
        <v>380596.7132089393</v>
      </c>
      <c r="AA195" s="194">
        <f t="shared" ca="1" si="101"/>
        <v>402043.18019743392</v>
      </c>
      <c r="AB195" s="77">
        <f t="shared" ca="1" si="102"/>
        <v>245881.87688294801</v>
      </c>
      <c r="AC195">
        <f t="shared" ca="1" si="103"/>
        <v>223.91113450660714</v>
      </c>
      <c r="AD195" s="476">
        <v>228.23963065065169</v>
      </c>
    </row>
    <row r="196" spans="2:30" x14ac:dyDescent="0.2">
      <c r="B196">
        <v>118</v>
      </c>
      <c r="C196" s="193">
        <f t="shared" ca="1" si="109"/>
        <v>0.32900475060864526</v>
      </c>
      <c r="D196" s="193">
        <f t="shared" ca="1" si="109"/>
        <v>-0.156702452965363</v>
      </c>
      <c r="E196" s="193">
        <f t="shared" ca="1" si="109"/>
        <v>8.5299984548403249E-2</v>
      </c>
      <c r="F196" s="193">
        <f t="shared" ca="1" si="109"/>
        <v>6.6001432532748483E-2</v>
      </c>
      <c r="G196" s="193">
        <f t="shared" ca="1" si="109"/>
        <v>0.10117073735594811</v>
      </c>
      <c r="H196" s="193">
        <f t="shared" ca="1" si="109"/>
        <v>0.11094274174328372</v>
      </c>
      <c r="I196" s="193">
        <f t="shared" ca="1" si="109"/>
        <v>7.8057313889026675E-2</v>
      </c>
      <c r="J196" s="193">
        <f t="shared" ca="1" si="109"/>
        <v>9.5977789800306731E-2</v>
      </c>
      <c r="K196" s="193">
        <f t="shared" ca="1" si="109"/>
        <v>4.338949667290791E-2</v>
      </c>
      <c r="L196" s="193">
        <f t="shared" ca="1" si="109"/>
        <v>2.5076103248404223E-2</v>
      </c>
      <c r="M196" s="193">
        <f t="shared" ca="1" si="109"/>
        <v>4.9521284097834697E-2</v>
      </c>
      <c r="O196" s="473">
        <f t="shared" ca="1" si="104"/>
        <v>13020.259541712898</v>
      </c>
      <c r="P196" s="473">
        <f t="shared" ca="1" si="90"/>
        <v>10975.5175746558</v>
      </c>
      <c r="Q196" s="194">
        <f t="shared" ca="1" si="91"/>
        <v>11923.213826556273</v>
      </c>
      <c r="R196" s="194">
        <f t="shared" ca="1" si="92"/>
        <v>12997.465746450234</v>
      </c>
      <c r="S196" s="194">
        <f t="shared" ca="1" si="93"/>
        <v>14729.834756860055</v>
      </c>
      <c r="T196" s="194">
        <f t="shared" ca="1" si="94"/>
        <v>16323.335414010186</v>
      </c>
      <c r="U196" s="194">
        <f t="shared" ca="1" si="95"/>
        <v>17293.265513172744</v>
      </c>
      <c r="V196" s="194">
        <f t="shared" ca="1" si="96"/>
        <v>18979.194554364531</v>
      </c>
      <c r="W196" s="194">
        <f t="shared" ca="1" si="97"/>
        <v>19140.652344912778</v>
      </c>
      <c r="X196" s="194">
        <f t="shared" ca="1" si="98"/>
        <v>19919.673423093038</v>
      </c>
      <c r="Y196" s="194">
        <f t="shared" ca="1" si="99"/>
        <v>21396.858999896165</v>
      </c>
      <c r="Z196" s="194">
        <f t="shared" ca="1" si="100"/>
        <v>379716.3520091385</v>
      </c>
      <c r="AA196" s="194">
        <f t="shared" ca="1" si="101"/>
        <v>401113.21100903465</v>
      </c>
      <c r="AB196" s="77">
        <f t="shared" ca="1" si="102"/>
        <v>245393.44999595734</v>
      </c>
      <c r="AC196">
        <f t="shared" ca="1" si="103"/>
        <v>223.39808105388587</v>
      </c>
      <c r="AD196" s="476">
        <v>222.87831384121779</v>
      </c>
    </row>
    <row r="197" spans="2:30" x14ac:dyDescent="0.2">
      <c r="B197">
        <v>119</v>
      </c>
      <c r="C197" s="193">
        <f t="shared" ca="1" si="109"/>
        <v>0.38910055620313228</v>
      </c>
      <c r="D197" s="193">
        <f t="shared" ca="1" si="109"/>
        <v>-0.13772705672594598</v>
      </c>
      <c r="E197" s="193">
        <f t="shared" ca="1" si="109"/>
        <v>0.12637514358452737</v>
      </c>
      <c r="F197" s="193">
        <f t="shared" ca="1" si="109"/>
        <v>0.11329537828191469</v>
      </c>
      <c r="G197" s="193">
        <f t="shared" ca="1" si="109"/>
        <v>5.1613064338836591E-2</v>
      </c>
      <c r="H197" s="193">
        <f t="shared" ca="1" si="109"/>
        <v>8.1364484428724196E-2</v>
      </c>
      <c r="I197" s="193">
        <f t="shared" ca="1" si="109"/>
        <v>7.8871033074981348E-2</v>
      </c>
      <c r="J197" s="193">
        <f t="shared" ca="1" si="109"/>
        <v>7.2169776362641769E-2</v>
      </c>
      <c r="K197" s="193">
        <f t="shared" ca="1" si="109"/>
        <v>4.5651552675386287E-2</v>
      </c>
      <c r="L197" s="193">
        <f t="shared" ca="1" si="109"/>
        <v>3.5918976227457301E-2</v>
      </c>
      <c r="M197" s="193">
        <f t="shared" ca="1" si="109"/>
        <v>3.558963425581585E-2</v>
      </c>
      <c r="O197" s="473">
        <f t="shared" ca="1" si="104"/>
        <v>13609.018149122086</v>
      </c>
      <c r="P197" s="473">
        <f t="shared" ca="1" si="90"/>
        <v>11222.482356711813</v>
      </c>
      <c r="Q197" s="194">
        <f t="shared" ca="1" si="91"/>
        <v>12374.469618613894</v>
      </c>
      <c r="R197" s="194">
        <f t="shared" ca="1" si="92"/>
        <v>13574.10797330801</v>
      </c>
      <c r="S197" s="194">
        <f t="shared" ca="1" si="93"/>
        <v>14066.925446148329</v>
      </c>
      <c r="T197" s="194">
        <f t="shared" ca="1" si="94"/>
        <v>15888.735324405367</v>
      </c>
      <c r="U197" s="194">
        <f t="shared" ca="1" si="95"/>
        <v>17306.318494451742</v>
      </c>
      <c r="V197" s="194">
        <f t="shared" ca="1" si="96"/>
        <v>18566.907988713694</v>
      </c>
      <c r="W197" s="194">
        <f t="shared" ca="1" si="97"/>
        <v>19182.149051239827</v>
      </c>
      <c r="X197" s="194">
        <f t="shared" ca="1" si="98"/>
        <v>20130.376304592632</v>
      </c>
      <c r="Y197" s="194">
        <f t="shared" ca="1" si="99"/>
        <v>21112.830889344936</v>
      </c>
      <c r="Z197" s="194">
        <f t="shared" ca="1" si="100"/>
        <v>374675.88705084327</v>
      </c>
      <c r="AA197" s="194">
        <f t="shared" ca="1" si="101"/>
        <v>395788.71794018819</v>
      </c>
      <c r="AB197" s="77">
        <f t="shared" ca="1" si="102"/>
        <v>244107.63047524189</v>
      </c>
      <c r="AC197">
        <f t="shared" ca="1" si="103"/>
        <v>222.04743029683181</v>
      </c>
      <c r="AD197" s="476">
        <v>224.38942491421278</v>
      </c>
    </row>
    <row r="198" spans="2:30" x14ac:dyDescent="0.2">
      <c r="B198">
        <v>120</v>
      </c>
      <c r="C198" s="193">
        <f t="shared" ca="1" si="109"/>
        <v>0.35412604848299944</v>
      </c>
      <c r="D198" s="193">
        <f t="shared" ca="1" si="109"/>
        <v>-0.16067367506522348</v>
      </c>
      <c r="E198" s="193">
        <f t="shared" ca="1" si="109"/>
        <v>9.1453092192103472E-2</v>
      </c>
      <c r="F198" s="193">
        <f t="shared" ca="1" si="109"/>
        <v>5.8100418221116674E-2</v>
      </c>
      <c r="G198" s="193">
        <f t="shared" ca="1" si="109"/>
        <v>0.11180357843708325</v>
      </c>
      <c r="H198" s="193">
        <f t="shared" ca="1" si="109"/>
        <v>0.11003958716495944</v>
      </c>
      <c r="I198" s="193">
        <f t="shared" ca="1" si="109"/>
        <v>9.5043260513244937E-2</v>
      </c>
      <c r="J198" s="193">
        <f t="shared" ca="1" si="109"/>
        <v>8.8538285863160926E-2</v>
      </c>
      <c r="K198" s="193">
        <f t="shared" ca="1" si="109"/>
        <v>7.3630093281310649E-2</v>
      </c>
      <c r="L198" s="193">
        <f t="shared" ca="1" si="109"/>
        <v>4.436239726232391E-2</v>
      </c>
      <c r="M198" s="193">
        <f t="shared" ca="1" si="109"/>
        <v>1.7840237783287933E-2</v>
      </c>
      <c r="O198" s="473">
        <f t="shared" ca="1" si="104"/>
        <v>13266.372896987945</v>
      </c>
      <c r="P198" s="473">
        <f t="shared" ca="1" si="90"/>
        <v>10923.832119026118</v>
      </c>
      <c r="Q198" s="194">
        <f t="shared" ca="1" si="91"/>
        <v>11990.812480548868</v>
      </c>
      <c r="R198" s="194">
        <f t="shared" ca="1" si="92"/>
        <v>12901.130826305094</v>
      </c>
      <c r="S198" s="194">
        <f t="shared" ca="1" si="93"/>
        <v>14872.065191076948</v>
      </c>
      <c r="T198" s="194">
        <f t="shared" ca="1" si="94"/>
        <v>16310.065157534546</v>
      </c>
      <c r="U198" s="194">
        <f t="shared" ca="1" si="95"/>
        <v>17565.739417093057</v>
      </c>
      <c r="V198" s="194">
        <f t="shared" ca="1" si="96"/>
        <v>18850.36366570503</v>
      </c>
      <c r="W198" s="194">
        <f t="shared" ca="1" si="97"/>
        <v>19695.40658408224</v>
      </c>
      <c r="X198" s="194">
        <f t="shared" ca="1" si="98"/>
        <v>20294.452112286555</v>
      </c>
      <c r="Y198" s="194">
        <f t="shared" ca="1" si="99"/>
        <v>20750.969401245256</v>
      </c>
      <c r="Z198" s="194">
        <f t="shared" ca="1" si="100"/>
        <v>368254.16299337882</v>
      </c>
      <c r="AA198" s="194">
        <f t="shared" ca="1" si="101"/>
        <v>389005.13239462406</v>
      </c>
      <c r="AB198" s="77">
        <f t="shared" ca="1" si="102"/>
        <v>241558.9361497318</v>
      </c>
      <c r="AC198">
        <f t="shared" ca="1" si="103"/>
        <v>219.37023037507751</v>
      </c>
      <c r="AD198" s="476">
        <v>220.68255797395346</v>
      </c>
    </row>
    <row r="199" spans="2:30" x14ac:dyDescent="0.2">
      <c r="B199">
        <v>121</v>
      </c>
      <c r="C199" s="193">
        <f t="shared" ref="C199:M214" ca="1" si="110">C$75+_xlfn.NORM.INV(RAND(),0, $AH$80)</f>
        <v>0.3108035839098604</v>
      </c>
      <c r="D199" s="193">
        <f t="shared" ca="1" si="110"/>
        <v>-0.13033055142819702</v>
      </c>
      <c r="E199" s="193">
        <f t="shared" ca="1" si="110"/>
        <v>7.8261550346279962E-2</v>
      </c>
      <c r="F199" s="193">
        <f t="shared" ca="1" si="110"/>
        <v>9.3622612461566612E-2</v>
      </c>
      <c r="G199" s="193">
        <f t="shared" ca="1" si="110"/>
        <v>7.0918507195653457E-2</v>
      </c>
      <c r="H199" s="193">
        <f t="shared" ca="1" si="110"/>
        <v>8.2088390814539808E-2</v>
      </c>
      <c r="I199" s="193">
        <f t="shared" ca="1" si="109"/>
        <v>7.535018604886104E-2</v>
      </c>
      <c r="J199" s="193">
        <f t="shared" ca="1" si="109"/>
        <v>7.9370046940687264E-2</v>
      </c>
      <c r="K199" s="193">
        <f t="shared" ca="1" si="109"/>
        <v>8.6430467607661474E-2</v>
      </c>
      <c r="L199" s="193">
        <f t="shared" ca="1" si="109"/>
        <v>8.1421500823654458E-2</v>
      </c>
      <c r="M199" s="193">
        <f t="shared" ca="1" si="109"/>
        <v>4.2386653612723819E-2</v>
      </c>
      <c r="O199" s="473">
        <f t="shared" ca="1" si="104"/>
        <v>12841.942711564903</v>
      </c>
      <c r="P199" s="473">
        <f t="shared" ca="1" si="90"/>
        <v>11318.747873162016</v>
      </c>
      <c r="Q199" s="194">
        <f t="shared" ca="1" si="91"/>
        <v>11845.888886732395</v>
      </c>
      <c r="R199" s="194">
        <f t="shared" ca="1" si="92"/>
        <v>13334.243286371902</v>
      </c>
      <c r="S199" s="194">
        <f t="shared" ca="1" si="93"/>
        <v>14325.165130097537</v>
      </c>
      <c r="T199" s="194">
        <f t="shared" ca="1" si="94"/>
        <v>15899.371846252991</v>
      </c>
      <c r="U199" s="194">
        <f t="shared" ca="1" si="95"/>
        <v>17249.840103489096</v>
      </c>
      <c r="V199" s="194">
        <f t="shared" ca="1" si="96"/>
        <v>18691.59604116929</v>
      </c>
      <c r="W199" s="194">
        <f t="shared" ca="1" si="97"/>
        <v>19930.225427521524</v>
      </c>
      <c r="X199" s="194">
        <f t="shared" ca="1" si="98"/>
        <v>21014.598877931527</v>
      </c>
      <c r="Y199" s="194">
        <f t="shared" ca="1" si="99"/>
        <v>21251.403462386501</v>
      </c>
      <c r="Z199" s="194">
        <f t="shared" ca="1" si="100"/>
        <v>377135.04574904835</v>
      </c>
      <c r="AA199" s="194">
        <f t="shared" ca="1" si="101"/>
        <v>398386.44921143487</v>
      </c>
      <c r="AB199" s="77">
        <f t="shared" ca="1" si="102"/>
        <v>244798.64123893055</v>
      </c>
      <c r="AC199">
        <f t="shared" ca="1" si="103"/>
        <v>222.77328193936191</v>
      </c>
      <c r="AD199" s="476">
        <v>219.41912461547082</v>
      </c>
    </row>
    <row r="200" spans="2:30" x14ac:dyDescent="0.2">
      <c r="B200">
        <v>122</v>
      </c>
      <c r="C200" s="193">
        <f t="shared" ca="1" si="110"/>
        <v>0.32074696322010232</v>
      </c>
      <c r="D200" s="193">
        <f t="shared" ca="1" si="110"/>
        <v>-0.1612461522058829</v>
      </c>
      <c r="E200" s="193">
        <f t="shared" ca="1" si="110"/>
        <v>0.12315476299079865</v>
      </c>
      <c r="F200" s="193">
        <f t="shared" ca="1" si="110"/>
        <v>0.10512175111050288</v>
      </c>
      <c r="G200" s="193">
        <f t="shared" ca="1" si="110"/>
        <v>0.12415673188431975</v>
      </c>
      <c r="H200" s="193">
        <f t="shared" ca="1" si="110"/>
        <v>9.3977024345828539E-2</v>
      </c>
      <c r="I200" s="193">
        <f t="shared" ca="1" si="109"/>
        <v>8.7794588175871172E-2</v>
      </c>
      <c r="J200" s="193">
        <f t="shared" ca="1" si="109"/>
        <v>9.2160244695085658E-2</v>
      </c>
      <c r="K200" s="193">
        <f t="shared" ca="1" si="109"/>
        <v>1.8844224831512074E-2</v>
      </c>
      <c r="L200" s="193">
        <f t="shared" ca="1" si="109"/>
        <v>1.769636966131026E-2</v>
      </c>
      <c r="M200" s="193">
        <f t="shared" ca="1" si="109"/>
        <v>2.1214931260597619E-2</v>
      </c>
      <c r="O200" s="473">
        <f t="shared" ca="1" si="104"/>
        <v>12939.357998667343</v>
      </c>
      <c r="P200" s="473">
        <f t="shared" ca="1" si="90"/>
        <v>10916.381329040434</v>
      </c>
      <c r="Q200" s="194">
        <f t="shared" ca="1" si="91"/>
        <v>12339.090196363284</v>
      </c>
      <c r="R200" s="194">
        <f t="shared" ca="1" si="92"/>
        <v>13474.449158654948</v>
      </c>
      <c r="S200" s="194">
        <f t="shared" ca="1" si="93"/>
        <v>15037.307421760303</v>
      </c>
      <c r="T200" s="194">
        <f t="shared" ca="1" si="94"/>
        <v>16074.054253773787</v>
      </c>
      <c r="U200" s="194">
        <f t="shared" ca="1" si="95"/>
        <v>17449.462468054058</v>
      </c>
      <c r="V200" s="194">
        <f t="shared" ca="1" si="96"/>
        <v>18913.085613155741</v>
      </c>
      <c r="W200" s="194">
        <f t="shared" ca="1" si="97"/>
        <v>18690.377048366627</v>
      </c>
      <c r="X200" s="194">
        <f t="shared" ca="1" si="98"/>
        <v>19776.267599331753</v>
      </c>
      <c r="Y200" s="194">
        <f t="shared" ca="1" si="99"/>
        <v>20819.77014077855</v>
      </c>
      <c r="Z200" s="194">
        <f t="shared" ca="1" si="100"/>
        <v>369475.12565108662</v>
      </c>
      <c r="AA200" s="194">
        <f t="shared" ca="1" si="101"/>
        <v>390294.89579186519</v>
      </c>
      <c r="AB200" s="77">
        <f t="shared" ca="1" si="102"/>
        <v>241678.693613757</v>
      </c>
      <c r="AC200">
        <f t="shared" ca="1" si="103"/>
        <v>219.49602603056616</v>
      </c>
      <c r="AD200" s="476">
        <v>224.42141305709475</v>
      </c>
    </row>
    <row r="201" spans="2:30" x14ac:dyDescent="0.2">
      <c r="B201">
        <v>123</v>
      </c>
      <c r="C201" s="193">
        <f t="shared" ca="1" si="110"/>
        <v>0.31940318391326589</v>
      </c>
      <c r="D201" s="193">
        <f t="shared" ca="1" si="110"/>
        <v>-0.17365851096634488</v>
      </c>
      <c r="E201" s="193">
        <f t="shared" ca="1" si="110"/>
        <v>0.1173961025205283</v>
      </c>
      <c r="F201" s="193">
        <f t="shared" ca="1" si="110"/>
        <v>0.1182989029015431</v>
      </c>
      <c r="G201" s="193">
        <f t="shared" ca="1" si="110"/>
        <v>0.10688606133280866</v>
      </c>
      <c r="H201" s="193">
        <f t="shared" ca="1" si="110"/>
        <v>8.3366349769808556E-2</v>
      </c>
      <c r="I201" s="193">
        <f t="shared" ca="1" si="109"/>
        <v>5.4434773905376432E-2</v>
      </c>
      <c r="J201" s="193">
        <f t="shared" ca="1" si="109"/>
        <v>5.6880759867588671E-2</v>
      </c>
      <c r="K201" s="193">
        <f t="shared" ca="1" si="109"/>
        <v>0.12125556654747086</v>
      </c>
      <c r="L201" s="193">
        <f t="shared" ca="1" si="109"/>
        <v>4.9187831709772631E-2</v>
      </c>
      <c r="M201" s="193">
        <f t="shared" ca="1" si="109"/>
        <v>4.6767396295998208E-2</v>
      </c>
      <c r="O201" s="473">
        <f t="shared" ca="1" si="104"/>
        <v>12926.192992798266</v>
      </c>
      <c r="P201" s="473">
        <f t="shared" ca="1" si="90"/>
        <v>10754.834479773021</v>
      </c>
      <c r="Q201" s="194">
        <f t="shared" ca="1" si="91"/>
        <v>12275.824978341429</v>
      </c>
      <c r="R201" s="194">
        <f t="shared" ca="1" si="92"/>
        <v>13635.114589125238</v>
      </c>
      <c r="S201" s="194">
        <f t="shared" ca="1" si="93"/>
        <v>14806.285914618948</v>
      </c>
      <c r="T201" s="194">
        <f t="shared" ca="1" si="94"/>
        <v>15918.14918903436</v>
      </c>
      <c r="U201" s="194">
        <f t="shared" ca="1" si="95"/>
        <v>16914.333103207337</v>
      </c>
      <c r="V201" s="194">
        <f t="shared" ca="1" si="96"/>
        <v>18302.146037052815</v>
      </c>
      <c r="W201" s="194">
        <f t="shared" ca="1" si="97"/>
        <v>20569.080920901139</v>
      </c>
      <c r="X201" s="194">
        <f t="shared" ca="1" si="98"/>
        <v>20388.221811934338</v>
      </c>
      <c r="Y201" s="194">
        <f t="shared" ca="1" si="99"/>
        <v>21340.71478453794</v>
      </c>
      <c r="Z201" s="194">
        <f t="shared" ca="1" si="100"/>
        <v>378719.99657947745</v>
      </c>
      <c r="AA201" s="194">
        <f t="shared" ca="1" si="101"/>
        <v>400060.71136401541</v>
      </c>
      <c r="AB201" s="77">
        <f t="shared" ca="1" si="102"/>
        <v>245553.64728151661</v>
      </c>
      <c r="AC201">
        <f t="shared" ca="1" si="103"/>
        <v>223.56635551350692</v>
      </c>
      <c r="AD201" s="476">
        <v>220.86119815486896</v>
      </c>
    </row>
    <row r="202" spans="2:30" x14ac:dyDescent="0.2">
      <c r="B202">
        <v>124</v>
      </c>
      <c r="C202" s="193">
        <f t="shared" ca="1" si="110"/>
        <v>0.34751765233826204</v>
      </c>
      <c r="D202" s="193">
        <f t="shared" ca="1" si="110"/>
        <v>-0.1738917705266172</v>
      </c>
      <c r="E202" s="193">
        <f t="shared" ca="1" si="110"/>
        <v>9.0357963342207984E-2</v>
      </c>
      <c r="F202" s="193">
        <f t="shared" ca="1" si="110"/>
        <v>9.8428432794618326E-2</v>
      </c>
      <c r="G202" s="193">
        <f t="shared" ca="1" si="110"/>
        <v>9.8059287807783335E-2</v>
      </c>
      <c r="H202" s="193">
        <f t="shared" ca="1" si="110"/>
        <v>8.8400751913911821E-2</v>
      </c>
      <c r="I202" s="193">
        <f t="shared" ca="1" si="109"/>
        <v>8.4456924262330341E-2</v>
      </c>
      <c r="J202" s="193">
        <f t="shared" ca="1" si="109"/>
        <v>4.6534795767947904E-2</v>
      </c>
      <c r="K202" s="193">
        <f t="shared" ca="1" si="109"/>
        <v>6.3339821704320842E-2</v>
      </c>
      <c r="L202" s="193">
        <f t="shared" ca="1" si="109"/>
        <v>3.7366185609832417E-2</v>
      </c>
      <c r="M202" s="193">
        <f t="shared" ca="1" si="109"/>
        <v>8.5721171965921994E-2</v>
      </c>
      <c r="O202" s="473">
        <f t="shared" ca="1" si="104"/>
        <v>13201.630439957951</v>
      </c>
      <c r="P202" s="473">
        <f t="shared" ca="1" si="90"/>
        <v>10751.798606596078</v>
      </c>
      <c r="Q202" s="194">
        <f t="shared" ca="1" si="91"/>
        <v>11978.781285827745</v>
      </c>
      <c r="R202" s="194">
        <f t="shared" ca="1" si="92"/>
        <v>13392.839347555444</v>
      </c>
      <c r="S202" s="194">
        <f t="shared" ca="1" si="93"/>
        <v>14688.214383066957</v>
      </c>
      <c r="T202" s="194">
        <f t="shared" ca="1" si="94"/>
        <v>15992.120809460321</v>
      </c>
      <c r="U202" s="194">
        <f t="shared" ca="1" si="95"/>
        <v>17395.922542572378</v>
      </c>
      <c r="V202" s="194">
        <f t="shared" ca="1" si="96"/>
        <v>18122.983587478604</v>
      </c>
      <c r="W202" s="194">
        <f t="shared" ca="1" si="97"/>
        <v>19506.634786572336</v>
      </c>
      <c r="X202" s="194">
        <f t="shared" ca="1" si="98"/>
        <v>20158.499034388398</v>
      </c>
      <c r="Y202" s="194">
        <f t="shared" ca="1" si="99"/>
        <v>22134.875377707238</v>
      </c>
      <c r="Z202" s="194">
        <f t="shared" ca="1" si="100"/>
        <v>392813.45596756431</v>
      </c>
      <c r="AA202" s="194">
        <f t="shared" ca="1" si="101"/>
        <v>414948.33134527155</v>
      </c>
      <c r="AB202" s="77">
        <f t="shared" ca="1" si="102"/>
        <v>250591.96736463156</v>
      </c>
      <c r="AC202">
        <f t="shared" ca="1" si="103"/>
        <v>228.85870854198902</v>
      </c>
      <c r="AD202" s="476">
        <v>220.30314840204113</v>
      </c>
    </row>
    <row r="203" spans="2:30" x14ac:dyDescent="0.2">
      <c r="B203">
        <v>125</v>
      </c>
      <c r="C203" s="193">
        <f t="shared" ca="1" si="110"/>
        <v>0.34029847921572864</v>
      </c>
      <c r="D203" s="193">
        <f t="shared" ca="1" si="110"/>
        <v>-0.15769177275727517</v>
      </c>
      <c r="E203" s="193">
        <f t="shared" ca="1" si="110"/>
        <v>9.4855349534486405E-2</v>
      </c>
      <c r="F203" s="193">
        <f t="shared" ca="1" si="110"/>
        <v>0.11685878388994915</v>
      </c>
      <c r="G203" s="193">
        <f t="shared" ca="1" si="110"/>
        <v>0.10020793094544715</v>
      </c>
      <c r="H203" s="193">
        <f t="shared" ca="1" si="110"/>
        <v>0.1044927836922923</v>
      </c>
      <c r="I203" s="193">
        <f t="shared" ca="1" si="109"/>
        <v>8.0766379669842556E-2</v>
      </c>
      <c r="J203" s="193">
        <f t="shared" ca="1" si="109"/>
        <v>2.0919365633157813E-2</v>
      </c>
      <c r="K203" s="193">
        <f t="shared" ca="1" si="109"/>
        <v>3.1898008959396942E-2</v>
      </c>
      <c r="L203" s="193">
        <f t="shared" ca="1" si="109"/>
        <v>8.9364277819939386E-4</v>
      </c>
      <c r="M203" s="193">
        <f t="shared" ca="1" si="109"/>
        <v>3.6096902668615746E-2</v>
      </c>
      <c r="O203" s="473">
        <f t="shared" ca="1" si="104"/>
        <v>13130.904200876494</v>
      </c>
      <c r="P203" s="473">
        <f t="shared" ca="1" si="90"/>
        <v>10962.641577564063</v>
      </c>
      <c r="Q203" s="194">
        <f t="shared" ca="1" si="91"/>
        <v>12028.190018891948</v>
      </c>
      <c r="R203" s="194">
        <f t="shared" ca="1" si="92"/>
        <v>13617.555609415866</v>
      </c>
      <c r="S203" s="194">
        <f t="shared" ca="1" si="93"/>
        <v>14716.95575558585</v>
      </c>
      <c r="T203" s="194">
        <f t="shared" ca="1" si="94"/>
        <v>16228.564707369249</v>
      </c>
      <c r="U203" s="194">
        <f t="shared" ca="1" si="95"/>
        <v>17336.722009628669</v>
      </c>
      <c r="V203" s="194">
        <f t="shared" ca="1" si="96"/>
        <v>17679.397744182919</v>
      </c>
      <c r="W203" s="194">
        <f t="shared" ca="1" si="97"/>
        <v>18929.844614960039</v>
      </c>
      <c r="X203" s="194">
        <f t="shared" ca="1" si="98"/>
        <v>19449.750542629004</v>
      </c>
      <c r="Y203" s="194">
        <f t="shared" ca="1" si="99"/>
        <v>21123.172700290783</v>
      </c>
      <c r="Z203" s="194">
        <f t="shared" ca="1" si="100"/>
        <v>374859.41654578195</v>
      </c>
      <c r="AA203" s="194">
        <f t="shared" ca="1" si="101"/>
        <v>395982.58924607275</v>
      </c>
      <c r="AB203" s="77">
        <f t="shared" ca="1" si="102"/>
        <v>243092.59319151344</v>
      </c>
      <c r="AC203">
        <f t="shared" ca="1" si="103"/>
        <v>220.98121466266326</v>
      </c>
      <c r="AD203" s="476">
        <v>222.42490581529754</v>
      </c>
    </row>
    <row r="204" spans="2:30" x14ac:dyDescent="0.2">
      <c r="B204">
        <v>126</v>
      </c>
      <c r="C204" s="193">
        <f t="shared" ca="1" si="110"/>
        <v>0.29703274624341869</v>
      </c>
      <c r="D204" s="193">
        <f t="shared" ca="1" si="110"/>
        <v>-0.18291638785362171</v>
      </c>
      <c r="E204" s="193">
        <f t="shared" ca="1" si="110"/>
        <v>0.1154692441256715</v>
      </c>
      <c r="F204" s="193">
        <f t="shared" ca="1" si="110"/>
        <v>8.8425464847921464E-2</v>
      </c>
      <c r="G204" s="193">
        <f t="shared" ca="1" si="110"/>
        <v>0.10739871121151215</v>
      </c>
      <c r="H204" s="193">
        <f t="shared" ca="1" si="110"/>
        <v>0.14056399596842101</v>
      </c>
      <c r="I204" s="193">
        <f t="shared" ca="1" si="109"/>
        <v>7.0930379327065668E-2</v>
      </c>
      <c r="J204" s="193">
        <f t="shared" ca="1" si="109"/>
        <v>6.2173059681840934E-2</v>
      </c>
      <c r="K204" s="193">
        <f t="shared" ca="1" si="109"/>
        <v>5.4059620378401015E-2</v>
      </c>
      <c r="L204" s="193">
        <f t="shared" ca="1" si="109"/>
        <v>5.2906838049103011E-2</v>
      </c>
      <c r="M204" s="193">
        <f t="shared" ca="1" si="109"/>
        <v>5.5709120598982705E-2</v>
      </c>
      <c r="O204" s="473">
        <f t="shared" ca="1" si="104"/>
        <v>12707.029814946774</v>
      </c>
      <c r="P204" s="473">
        <f t="shared" ca="1" si="90"/>
        <v>10634.343212085114</v>
      </c>
      <c r="Q204" s="194">
        <f t="shared" ca="1" si="91"/>
        <v>12254.656319922131</v>
      </c>
      <c r="R204" s="194">
        <f t="shared" ca="1" si="92"/>
        <v>13270.875878011948</v>
      </c>
      <c r="S204" s="194">
        <f t="shared" ca="1" si="93"/>
        <v>14813.143387075545</v>
      </c>
      <c r="T204" s="194">
        <f t="shared" ca="1" si="94"/>
        <v>16758.567267041468</v>
      </c>
      <c r="U204" s="194">
        <f t="shared" ca="1" si="95"/>
        <v>17178.94137651772</v>
      </c>
      <c r="V204" s="194">
        <f t="shared" ca="1" si="96"/>
        <v>18393.793503588629</v>
      </c>
      <c r="W204" s="194">
        <f t="shared" ca="1" si="97"/>
        <v>19336.392410320088</v>
      </c>
      <c r="X204" s="194">
        <f t="shared" ca="1" si="98"/>
        <v>20460.490974685392</v>
      </c>
      <c r="Y204" s="194">
        <f t="shared" ca="1" si="99"/>
        <v>21523.012006162528</v>
      </c>
      <c r="Z204" s="194">
        <f t="shared" ca="1" si="100"/>
        <v>381955.10861050151</v>
      </c>
      <c r="AA204" s="194">
        <f t="shared" ca="1" si="101"/>
        <v>403478.12061666406</v>
      </c>
      <c r="AB204" s="77">
        <f t="shared" ca="1" si="102"/>
        <v>246430.8754807332</v>
      </c>
      <c r="AC204">
        <f t="shared" ca="1" si="103"/>
        <v>224.48781370596134</v>
      </c>
      <c r="AD204" s="476">
        <v>217.13020627557191</v>
      </c>
    </row>
    <row r="205" spans="2:30" x14ac:dyDescent="0.2">
      <c r="B205">
        <v>127</v>
      </c>
      <c r="C205" s="193">
        <f t="shared" ca="1" si="110"/>
        <v>0.31289196900503602</v>
      </c>
      <c r="D205" s="193">
        <f t="shared" ca="1" si="110"/>
        <v>-0.15720473727131165</v>
      </c>
      <c r="E205" s="193">
        <f t="shared" ca="1" si="110"/>
        <v>0.10425101415004952</v>
      </c>
      <c r="F205" s="193">
        <f t="shared" ca="1" si="110"/>
        <v>9.7803174262311998E-2</v>
      </c>
      <c r="G205" s="193">
        <f t="shared" ca="1" si="110"/>
        <v>8.2647730462647229E-2</v>
      </c>
      <c r="H205" s="193">
        <f t="shared" ca="1" si="110"/>
        <v>0.10359322083928198</v>
      </c>
      <c r="I205" s="193">
        <f t="shared" ca="1" si="110"/>
        <v>7.0540146780938687E-2</v>
      </c>
      <c r="J205" s="193">
        <f t="shared" ca="1" si="110"/>
        <v>0.10339775099759947</v>
      </c>
      <c r="K205" s="193">
        <f t="shared" ca="1" si="110"/>
        <v>7.9630673182790809E-2</v>
      </c>
      <c r="L205" s="193">
        <f t="shared" ca="1" si="110"/>
        <v>5.3040413265859052E-2</v>
      </c>
      <c r="M205" s="193">
        <f t="shared" ca="1" si="110"/>
        <v>3.1542017458826427E-3</v>
      </c>
      <c r="O205" s="473">
        <f t="shared" ca="1" si="104"/>
        <v>12862.402620342338</v>
      </c>
      <c r="P205" s="473">
        <f t="shared" ca="1" si="90"/>
        <v>10968.980344413878</v>
      </c>
      <c r="Q205" s="194">
        <f t="shared" ca="1" si="91"/>
        <v>12131.411727036155</v>
      </c>
      <c r="R205" s="194">
        <f t="shared" ca="1" si="92"/>
        <v>13385.215740205294</v>
      </c>
      <c r="S205" s="194">
        <f t="shared" ca="1" si="93"/>
        <v>14482.061344906131</v>
      </c>
      <c r="T205" s="194">
        <f t="shared" ca="1" si="94"/>
        <v>16215.347224933901</v>
      </c>
      <c r="U205" s="194">
        <f t="shared" ca="1" si="95"/>
        <v>17172.681602621553</v>
      </c>
      <c r="V205" s="194">
        <f t="shared" ca="1" si="96"/>
        <v>19107.687018773791</v>
      </c>
      <c r="W205" s="194">
        <f t="shared" ca="1" si="97"/>
        <v>19805.485336195754</v>
      </c>
      <c r="X205" s="194">
        <f t="shared" ca="1" si="98"/>
        <v>20463.086659714791</v>
      </c>
      <c r="Y205" s="194">
        <f t="shared" ca="1" si="99"/>
        <v>20451.561426275148</v>
      </c>
      <c r="Z205" s="194">
        <f t="shared" ca="1" si="100"/>
        <v>362940.76143202605</v>
      </c>
      <c r="AA205" s="194">
        <f t="shared" ca="1" si="101"/>
        <v>383392.32285830122</v>
      </c>
      <c r="AB205" s="77">
        <f t="shared" ca="1" si="102"/>
        <v>239283.33453529884</v>
      </c>
      <c r="AC205">
        <f t="shared" ca="1" si="103"/>
        <v>216.9798925447908</v>
      </c>
      <c r="AD205" s="476">
        <v>223.85163063921527</v>
      </c>
    </row>
    <row r="206" spans="2:30" x14ac:dyDescent="0.2">
      <c r="B206">
        <v>128</v>
      </c>
      <c r="C206" s="193">
        <f t="shared" ca="1" si="110"/>
        <v>0.31968146072646664</v>
      </c>
      <c r="D206" s="193">
        <f t="shared" ca="1" si="110"/>
        <v>-0.16940703287983042</v>
      </c>
      <c r="E206" s="193">
        <f t="shared" ca="1" si="110"/>
        <v>0.11772708120944639</v>
      </c>
      <c r="F206" s="193">
        <f t="shared" ca="1" si="110"/>
        <v>8.6207530294232435E-2</v>
      </c>
      <c r="G206" s="193">
        <f t="shared" ca="1" si="110"/>
        <v>0.10562257023746212</v>
      </c>
      <c r="H206" s="193">
        <f t="shared" ca="1" si="110"/>
        <v>9.201812610528666E-2</v>
      </c>
      <c r="I206" s="193">
        <f t="shared" ca="1" si="110"/>
        <v>9.5995703148679418E-2</v>
      </c>
      <c r="J206" s="193">
        <f t="shared" ca="1" si="110"/>
        <v>4.0318238992640261E-2</v>
      </c>
      <c r="K206" s="193">
        <f t="shared" ca="1" si="110"/>
        <v>6.2588929326487366E-2</v>
      </c>
      <c r="L206" s="193">
        <f t="shared" ca="1" si="110"/>
        <v>4.0932604648903623E-2</v>
      </c>
      <c r="M206" s="193">
        <f t="shared" ca="1" si="110"/>
        <v>2.0786574349889522E-2</v>
      </c>
      <c r="O206" s="473">
        <f t="shared" ca="1" si="104"/>
        <v>12928.919270737193</v>
      </c>
      <c r="P206" s="473">
        <f t="shared" ca="1" si="90"/>
        <v>10810.167467069008</v>
      </c>
      <c r="Q206" s="194">
        <f t="shared" ca="1" si="91"/>
        <v>12279.461143213986</v>
      </c>
      <c r="R206" s="194">
        <f t="shared" ca="1" si="92"/>
        <v>13243.83320479438</v>
      </c>
      <c r="S206" s="194">
        <f t="shared" ca="1" si="93"/>
        <v>14789.384797998371</v>
      </c>
      <c r="T206" s="194">
        <f t="shared" ca="1" si="94"/>
        <v>16045.271714565599</v>
      </c>
      <c r="U206" s="194">
        <f t="shared" ca="1" si="95"/>
        <v>17581.017680287816</v>
      </c>
      <c r="V206" s="194">
        <f t="shared" ca="1" si="96"/>
        <v>18015.330639038548</v>
      </c>
      <c r="W206" s="194">
        <f t="shared" ca="1" si="97"/>
        <v>19492.85990193109</v>
      </c>
      <c r="X206" s="194">
        <f t="shared" ca="1" si="98"/>
        <v>20227.803061985054</v>
      </c>
      <c r="Y206" s="194">
        <f t="shared" ca="1" si="99"/>
        <v>20811.037118819942</v>
      </c>
      <c r="Z206" s="194">
        <f t="shared" ca="1" si="100"/>
        <v>369320.14630387718</v>
      </c>
      <c r="AA206" s="194">
        <f t="shared" ca="1" si="101"/>
        <v>390131.18342269713</v>
      </c>
      <c r="AB206" s="77">
        <f t="shared" ca="1" si="102"/>
        <v>241311.28628694324</v>
      </c>
      <c r="AC206">
        <f t="shared" ca="1" si="103"/>
        <v>219.11009396458533</v>
      </c>
      <c r="AD206" s="476">
        <v>219.63439838144325</v>
      </c>
    </row>
    <row r="207" spans="2:30" x14ac:dyDescent="0.2">
      <c r="B207">
        <v>129</v>
      </c>
      <c r="C207" s="193">
        <f t="shared" ca="1" si="110"/>
        <v>0.30647187318644353</v>
      </c>
      <c r="D207" s="193">
        <f t="shared" ca="1" si="110"/>
        <v>-0.16763003144381391</v>
      </c>
      <c r="E207" s="193">
        <f t="shared" ca="1" si="110"/>
        <v>8.8166729234526633E-2</v>
      </c>
      <c r="F207" s="193">
        <f t="shared" ca="1" si="110"/>
        <v>7.6795299797583552E-2</v>
      </c>
      <c r="G207" s="193">
        <f t="shared" ca="1" si="110"/>
        <v>8.7312722747843574E-2</v>
      </c>
      <c r="H207" s="193">
        <f t="shared" ca="1" si="110"/>
        <v>7.1018509816986417E-2</v>
      </c>
      <c r="I207" s="193">
        <f t="shared" ca="1" si="110"/>
        <v>6.771536125185583E-2</v>
      </c>
      <c r="J207" s="193">
        <f t="shared" ca="1" si="110"/>
        <v>4.4893334800661044E-2</v>
      </c>
      <c r="K207" s="193">
        <f t="shared" ca="1" si="110"/>
        <v>8.1891232255092053E-2</v>
      </c>
      <c r="L207" s="193">
        <f t="shared" ca="1" si="110"/>
        <v>1.5305371800225502E-2</v>
      </c>
      <c r="M207" s="193">
        <f t="shared" ca="1" si="110"/>
        <v>2.2230378748655921E-2</v>
      </c>
      <c r="O207" s="473">
        <f t="shared" ca="1" si="104"/>
        <v>12799.504941607587</v>
      </c>
      <c r="P207" s="473">
        <f t="shared" ref="P207:P270" ca="1" si="111">$C$74*(1+$D207)</f>
        <v>10833.295140758761</v>
      </c>
      <c r="Q207" s="194">
        <f t="shared" ref="Q207:Q270" ca="1" si="112">$D$74*(1+$E207)</f>
        <v>11954.708169471072</v>
      </c>
      <c r="R207" s="194">
        <f t="shared" ref="R207:R270" ca="1" si="113">$E$74*(1+$F207)</f>
        <v>13129.072436427281</v>
      </c>
      <c r="S207" s="194">
        <f t="shared" ref="S207:S270" ca="1" si="114">$F$74*(1+$G207)</f>
        <v>14544.462717528839</v>
      </c>
      <c r="T207" s="194">
        <f t="shared" ref="T207:T270" ca="1" si="115">$G$74*(1+$H207)</f>
        <v>15736.71955669152</v>
      </c>
      <c r="U207" s="194">
        <f t="shared" ca="1" si="95"/>
        <v>17127.368829782066</v>
      </c>
      <c r="V207" s="194">
        <f t="shared" ca="1" si="96"/>
        <v>18094.558187491977</v>
      </c>
      <c r="W207" s="194">
        <f t="shared" ca="1" si="97"/>
        <v>19846.954581809237</v>
      </c>
      <c r="X207" s="194">
        <f t="shared" ca="1" si="98"/>
        <v>19729.804808523157</v>
      </c>
      <c r="Y207" s="194">
        <f t="shared" ca="1" si="99"/>
        <v>20840.472328578828</v>
      </c>
      <c r="Z207" s="194">
        <f t="shared" ca="1" si="100"/>
        <v>369842.51411825221</v>
      </c>
      <c r="AA207" s="194">
        <f t="shared" ca="1" si="101"/>
        <v>390682.98644683103</v>
      </c>
      <c r="AB207" s="77">
        <f t="shared" ca="1" si="102"/>
        <v>240501.40454816396</v>
      </c>
      <c r="AC207">
        <f t="shared" ca="1" si="103"/>
        <v>218.25937785242223</v>
      </c>
      <c r="AD207" s="476">
        <v>226.21226465770761</v>
      </c>
    </row>
    <row r="208" spans="2:30" x14ac:dyDescent="0.2">
      <c r="B208">
        <v>130</v>
      </c>
      <c r="C208" s="193">
        <f t="shared" ca="1" si="110"/>
        <v>0.34828514587090614</v>
      </c>
      <c r="D208" s="193">
        <f t="shared" ca="1" si="110"/>
        <v>-0.13290244833866138</v>
      </c>
      <c r="E208" s="193">
        <f t="shared" ca="1" si="110"/>
        <v>0.11603767937693575</v>
      </c>
      <c r="F208" s="193">
        <f t="shared" ca="1" si="110"/>
        <v>9.9473825669611299E-2</v>
      </c>
      <c r="G208" s="193">
        <f t="shared" ca="1" si="110"/>
        <v>8.36779326383396E-2</v>
      </c>
      <c r="H208" s="193">
        <f t="shared" ca="1" si="110"/>
        <v>5.5466625923949922E-2</v>
      </c>
      <c r="I208" s="193">
        <f t="shared" ca="1" si="110"/>
        <v>9.7813516758102709E-2</v>
      </c>
      <c r="J208" s="193">
        <f t="shared" ca="1" si="110"/>
        <v>6.4049674756797279E-2</v>
      </c>
      <c r="K208" s="193">
        <f t="shared" ca="1" si="110"/>
        <v>5.8185971093631231E-2</v>
      </c>
      <c r="L208" s="193">
        <f t="shared" ca="1" si="110"/>
        <v>2.9922389838944293E-2</v>
      </c>
      <c r="M208" s="193">
        <f t="shared" ca="1" si="110"/>
        <v>4.3555405758256172E-2</v>
      </c>
      <c r="O208" s="473">
        <f t="shared" ca="1" si="104"/>
        <v>13209.149574097268</v>
      </c>
      <c r="P208" s="473">
        <f t="shared" ca="1" si="111"/>
        <v>11285.274634872321</v>
      </c>
      <c r="Q208" s="194">
        <f t="shared" ca="1" si="112"/>
        <v>12260.901206261273</v>
      </c>
      <c r="R208" s="194">
        <f t="shared" ca="1" si="113"/>
        <v>13405.585538760855</v>
      </c>
      <c r="S208" s="194">
        <f t="shared" ca="1" si="114"/>
        <v>14495.841867126095</v>
      </c>
      <c r="T208" s="194">
        <f t="shared" ca="1" si="115"/>
        <v>15508.212175017266</v>
      </c>
      <c r="U208" s="194">
        <f t="shared" ref="U208:U271" ca="1" si="116">$H$74*(1+$I208)</f>
        <v>17610.177478191152</v>
      </c>
      <c r="V208" s="194">
        <f t="shared" ref="V208:V271" ca="1" si="117">$I$74*(1+$J208)</f>
        <v>18426.291098834372</v>
      </c>
      <c r="W208" s="194">
        <f t="shared" ref="W208:W271" ca="1" si="118">$J$74*(1+$K208)</f>
        <v>19412.089017143575</v>
      </c>
      <c r="X208" s="194">
        <f t="shared" ref="X208:X271" ca="1" si="119">$K$74*(1+$L208)</f>
        <v>20013.848329612032</v>
      </c>
      <c r="Y208" s="194">
        <f t="shared" ref="Y208:Y271" ca="1" si="120">$L$74*(1+$M208)</f>
        <v>21275.231111470606</v>
      </c>
      <c r="Z208" s="194">
        <f t="shared" ref="Z208:Z271" ca="1" si="121">($Y208*(1+$AH$79))/($AH$73-$AH$79)</f>
        <v>377557.89977576397</v>
      </c>
      <c r="AA208" s="194">
        <f t="shared" ref="AA208:AA271" ca="1" si="122">SUM(Y208:Z208)</f>
        <v>398833.13088723458</v>
      </c>
      <c r="AB208" s="77">
        <f t="shared" ref="AB208:AB271" ca="1" si="123">NPV($AH$73,O208:X208,AA208)</f>
        <v>244940.10840445303</v>
      </c>
      <c r="AC208">
        <f t="shared" ref="AC208:AC271" ca="1" si="124">((AB208+$AH$82-$AH$83)-$AH$85)/($AH$87-($AH$87*$AH$85/(AB208+$AH$82-$AH$83)))</f>
        <v>222.92188190314604</v>
      </c>
      <c r="AD208" s="476">
        <v>223.50403988075431</v>
      </c>
    </row>
    <row r="209" spans="2:30" x14ac:dyDescent="0.2">
      <c r="B209">
        <v>131</v>
      </c>
      <c r="C209" s="193">
        <f t="shared" ref="C209:M224" ca="1" si="125">C$75+_xlfn.NORM.INV(RAND(),0, $AH$80)</f>
        <v>0.38353495973570773</v>
      </c>
      <c r="D209" s="193">
        <f t="shared" ca="1" si="125"/>
        <v>-0.18794541287505664</v>
      </c>
      <c r="E209" s="193">
        <f t="shared" ca="1" si="125"/>
        <v>9.3710113762918615E-2</v>
      </c>
      <c r="F209" s="193">
        <f t="shared" ca="1" si="125"/>
        <v>0.11750503210710332</v>
      </c>
      <c r="G209" s="193">
        <f t="shared" ca="1" si="125"/>
        <v>7.5790644092155399E-2</v>
      </c>
      <c r="H209" s="193">
        <f t="shared" ca="1" si="125"/>
        <v>0.10324174765747517</v>
      </c>
      <c r="I209" s="193">
        <f t="shared" ca="1" si="110"/>
        <v>9.8617273489306212E-2</v>
      </c>
      <c r="J209" s="193">
        <f t="shared" ca="1" si="110"/>
        <v>5.2052395628358769E-2</v>
      </c>
      <c r="K209" s="193">
        <f t="shared" ca="1" si="110"/>
        <v>9.2116440519265888E-2</v>
      </c>
      <c r="L209" s="193">
        <f t="shared" ca="1" si="110"/>
        <v>3.5327456503752269E-2</v>
      </c>
      <c r="M209" s="193">
        <f t="shared" ca="1" si="110"/>
        <v>2.9721121751816626E-2</v>
      </c>
      <c r="O209" s="473">
        <f t="shared" ref="O209:O272" ca="1" si="126">$B$74*(1+$C209)</f>
        <v>13554.49200053073</v>
      </c>
      <c r="P209" s="473">
        <f t="shared" ca="1" si="111"/>
        <v>10568.890451431138</v>
      </c>
      <c r="Q209" s="194">
        <f t="shared" ca="1" si="112"/>
        <v>12015.608344534046</v>
      </c>
      <c r="R209" s="194">
        <f t="shared" ca="1" si="113"/>
        <v>13625.43513828874</v>
      </c>
      <c r="S209" s="194">
        <f t="shared" ca="1" si="114"/>
        <v>14390.337377201191</v>
      </c>
      <c r="T209" s="194">
        <f t="shared" ca="1" si="115"/>
        <v>16210.18294920655</v>
      </c>
      <c r="U209" s="194">
        <f t="shared" ca="1" si="116"/>
        <v>17623.070650364494</v>
      </c>
      <c r="V209" s="194">
        <f t="shared" ca="1" si="117"/>
        <v>18218.53260516714</v>
      </c>
      <c r="W209" s="194">
        <f t="shared" ca="1" si="118"/>
        <v>20034.532813297064</v>
      </c>
      <c r="X209" s="194">
        <f t="shared" ca="1" si="119"/>
        <v>20118.881665626628</v>
      </c>
      <c r="Y209" s="194">
        <f t="shared" ca="1" si="120"/>
        <v>20993.188023126044</v>
      </c>
      <c r="Z209" s="194">
        <f t="shared" ca="1" si="121"/>
        <v>372552.6617351661</v>
      </c>
      <c r="AA209" s="194">
        <f t="shared" ca="1" si="122"/>
        <v>393545.84975829214</v>
      </c>
      <c r="AB209" s="77">
        <f t="shared" ca="1" si="123"/>
        <v>243199.1907617753</v>
      </c>
      <c r="AC209">
        <f t="shared" ca="1" si="124"/>
        <v>221.09318690033328</v>
      </c>
      <c r="AD209" s="476">
        <v>221.11153741081029</v>
      </c>
    </row>
    <row r="210" spans="2:30" x14ac:dyDescent="0.2">
      <c r="B210">
        <v>132</v>
      </c>
      <c r="C210" s="193">
        <f t="shared" ca="1" si="125"/>
        <v>0.36455509694800092</v>
      </c>
      <c r="D210" s="193">
        <f t="shared" ca="1" si="125"/>
        <v>-0.12628046178958471</v>
      </c>
      <c r="E210" s="193">
        <f t="shared" ca="1" si="125"/>
        <v>0.16958369874460225</v>
      </c>
      <c r="F210" s="193">
        <f t="shared" ca="1" si="125"/>
        <v>0.11939833431988787</v>
      </c>
      <c r="G210" s="193">
        <f t="shared" ca="1" si="125"/>
        <v>0.10932734937347821</v>
      </c>
      <c r="H210" s="193">
        <f t="shared" ca="1" si="125"/>
        <v>9.2295901830440841E-2</v>
      </c>
      <c r="I210" s="193">
        <f t="shared" ca="1" si="110"/>
        <v>7.3971316311482044E-2</v>
      </c>
      <c r="J210" s="193">
        <f t="shared" ca="1" si="110"/>
        <v>4.0301271005988855E-2</v>
      </c>
      <c r="K210" s="193">
        <f t="shared" ca="1" si="110"/>
        <v>9.957988643065746E-2</v>
      </c>
      <c r="L210" s="193">
        <f t="shared" ca="1" si="110"/>
        <v>3.0101321056981104E-2</v>
      </c>
      <c r="M210" s="193">
        <f t="shared" ca="1" si="110"/>
        <v>6.535936186255159E-2</v>
      </c>
      <c r="O210" s="473">
        <f t="shared" ca="1" si="126"/>
        <v>13368.546284799566</v>
      </c>
      <c r="P210" s="473">
        <f t="shared" ca="1" si="111"/>
        <v>11371.459789808554</v>
      </c>
      <c r="Q210" s="194">
        <f t="shared" ca="1" si="112"/>
        <v>12849.163113172906</v>
      </c>
      <c r="R210" s="194">
        <f t="shared" ca="1" si="113"/>
        <v>13648.519657603014</v>
      </c>
      <c r="S210" s="194">
        <f t="shared" ca="1" si="114"/>
        <v>14838.941858164364</v>
      </c>
      <c r="T210" s="194">
        <f t="shared" ca="1" si="115"/>
        <v>16049.353136731828</v>
      </c>
      <c r="U210" s="194">
        <f t="shared" ca="1" si="116"/>
        <v>17227.72146455463</v>
      </c>
      <c r="V210" s="194">
        <f t="shared" ca="1" si="117"/>
        <v>18015.036802135241</v>
      </c>
      <c r="W210" s="194">
        <f t="shared" ca="1" si="118"/>
        <v>20171.447382535622</v>
      </c>
      <c r="X210" s="194">
        <f t="shared" ca="1" si="119"/>
        <v>20017.325389917307</v>
      </c>
      <c r="Y210" s="194">
        <f t="shared" ca="1" si="120"/>
        <v>21719.753944377775</v>
      </c>
      <c r="Z210" s="194">
        <f t="shared" ca="1" si="121"/>
        <v>385446.56177503668</v>
      </c>
      <c r="AA210" s="194">
        <f t="shared" ca="1" si="122"/>
        <v>407166.31571941444</v>
      </c>
      <c r="AB210" s="77">
        <f t="shared" ca="1" si="123"/>
        <v>249400.29908080233</v>
      </c>
      <c r="AC210">
        <f t="shared" ca="1" si="124"/>
        <v>227.60695614300872</v>
      </c>
      <c r="AD210" s="476">
        <v>220.25767938933168</v>
      </c>
    </row>
    <row r="211" spans="2:30" x14ac:dyDescent="0.2">
      <c r="B211">
        <v>133</v>
      </c>
      <c r="C211" s="193">
        <f t="shared" ca="1" si="125"/>
        <v>0.30005803598829306</v>
      </c>
      <c r="D211" s="193">
        <f t="shared" ca="1" si="125"/>
        <v>-0.16762647680208612</v>
      </c>
      <c r="E211" s="193">
        <f t="shared" ca="1" si="125"/>
        <v>7.7362969543150792E-2</v>
      </c>
      <c r="F211" s="193">
        <f t="shared" ca="1" si="125"/>
        <v>0.10878787403893117</v>
      </c>
      <c r="G211" s="193">
        <f t="shared" ca="1" si="125"/>
        <v>0.11087510953243725</v>
      </c>
      <c r="H211" s="193">
        <f t="shared" ca="1" si="125"/>
        <v>7.0184743781473366E-2</v>
      </c>
      <c r="I211" s="193">
        <f t="shared" ca="1" si="110"/>
        <v>8.8342663568280883E-2</v>
      </c>
      <c r="J211" s="193">
        <f t="shared" ca="1" si="110"/>
        <v>6.5225740076916297E-2</v>
      </c>
      <c r="K211" s="193">
        <f t="shared" ca="1" si="110"/>
        <v>6.3485962261354584E-2</v>
      </c>
      <c r="L211" s="193">
        <f t="shared" ca="1" si="110"/>
        <v>6.163247208058685E-2</v>
      </c>
      <c r="M211" s="193">
        <f t="shared" ca="1" si="110"/>
        <v>-1.6791495088677992E-2</v>
      </c>
      <c r="O211" s="473">
        <f t="shared" ca="1" si="126"/>
        <v>12736.668578577308</v>
      </c>
      <c r="P211" s="473">
        <f t="shared" ca="1" si="111"/>
        <v>10833.341404420849</v>
      </c>
      <c r="Q211" s="194">
        <f t="shared" ca="1" si="112"/>
        <v>11836.016988447418</v>
      </c>
      <c r="R211" s="194">
        <f t="shared" ca="1" si="113"/>
        <v>13519.149199133608</v>
      </c>
      <c r="S211" s="194">
        <f t="shared" ca="1" si="114"/>
        <v>14859.645506210316</v>
      </c>
      <c r="T211" s="194">
        <f t="shared" ca="1" si="115"/>
        <v>15724.468841921889</v>
      </c>
      <c r="U211" s="194">
        <f t="shared" ca="1" si="116"/>
        <v>17458.254220737395</v>
      </c>
      <c r="V211" s="194">
        <f t="shared" ca="1" si="117"/>
        <v>18446.657179905455</v>
      </c>
      <c r="W211" s="194">
        <f t="shared" ca="1" si="118"/>
        <v>19509.315689154348</v>
      </c>
      <c r="X211" s="194">
        <f t="shared" ca="1" si="119"/>
        <v>20630.050853962435</v>
      </c>
      <c r="Y211" s="194">
        <f t="shared" ca="1" si="120"/>
        <v>20044.923400643664</v>
      </c>
      <c r="Z211" s="194">
        <f t="shared" ca="1" si="121"/>
        <v>355724.41684230213</v>
      </c>
      <c r="AA211" s="194">
        <f t="shared" ca="1" si="122"/>
        <v>375769.34024294582</v>
      </c>
      <c r="AB211" s="77">
        <f t="shared" ca="1" si="123"/>
        <v>235761.07278365432</v>
      </c>
      <c r="AC211">
        <f t="shared" ca="1" si="124"/>
        <v>213.28003776365159</v>
      </c>
      <c r="AD211" s="476">
        <v>224.5437344331161</v>
      </c>
    </row>
    <row r="212" spans="2:30" x14ac:dyDescent="0.2">
      <c r="B212">
        <v>134</v>
      </c>
      <c r="C212" s="193">
        <f t="shared" ca="1" si="125"/>
        <v>0.3333018746136891</v>
      </c>
      <c r="D212" s="193">
        <f t="shared" ca="1" si="125"/>
        <v>-0.1990361599548795</v>
      </c>
      <c r="E212" s="193">
        <f t="shared" ca="1" si="125"/>
        <v>0.10613101328389192</v>
      </c>
      <c r="F212" s="193">
        <f t="shared" ca="1" si="125"/>
        <v>0.10508697939714839</v>
      </c>
      <c r="G212" s="193">
        <f t="shared" ca="1" si="125"/>
        <v>8.1583488831322382E-2</v>
      </c>
      <c r="H212" s="193">
        <f t="shared" ca="1" si="125"/>
        <v>0.12776901350652725</v>
      </c>
      <c r="I212" s="193">
        <f t="shared" ca="1" si="110"/>
        <v>0.11034513475998105</v>
      </c>
      <c r="J212" s="193">
        <f t="shared" ca="1" si="110"/>
        <v>0.10199177867119495</v>
      </c>
      <c r="K212" s="193">
        <f t="shared" ca="1" si="110"/>
        <v>6.8196778571110464E-2</v>
      </c>
      <c r="L212" s="193">
        <f t="shared" ca="1" si="110"/>
        <v>3.9950830784092256E-2</v>
      </c>
      <c r="M212" s="193">
        <f t="shared" ca="1" si="110"/>
        <v>5.3462948914520136E-2</v>
      </c>
      <c r="O212" s="473">
        <f t="shared" ca="1" si="126"/>
        <v>13062.358465590312</v>
      </c>
      <c r="P212" s="473">
        <f t="shared" ca="1" si="111"/>
        <v>10424.544378187242</v>
      </c>
      <c r="Q212" s="194">
        <f t="shared" ca="1" si="112"/>
        <v>12152.065584942429</v>
      </c>
      <c r="R212" s="194">
        <f t="shared" ca="1" si="113"/>
        <v>13474.025196604354</v>
      </c>
      <c r="S212" s="194">
        <f t="shared" ca="1" si="114"/>
        <v>14467.825493153996</v>
      </c>
      <c r="T212" s="194">
        <f t="shared" ca="1" si="115"/>
        <v>16570.567667697462</v>
      </c>
      <c r="U212" s="194">
        <f t="shared" ca="1" si="116"/>
        <v>17811.19888458963</v>
      </c>
      <c r="V212" s="194">
        <f t="shared" ca="1" si="117"/>
        <v>19083.339607202848</v>
      </c>
      <c r="W212" s="194">
        <f t="shared" ca="1" si="118"/>
        <v>19595.734133592694</v>
      </c>
      <c r="X212" s="194">
        <f t="shared" ca="1" si="119"/>
        <v>20208.724854327695</v>
      </c>
      <c r="Y212" s="194">
        <f t="shared" ca="1" si="120"/>
        <v>21477.218729217868</v>
      </c>
      <c r="Z212" s="194">
        <f t="shared" ca="1" si="121"/>
        <v>381142.4446551025</v>
      </c>
      <c r="AA212" s="194">
        <f t="shared" ca="1" si="122"/>
        <v>402619.66338432039</v>
      </c>
      <c r="AB212" s="77">
        <f t="shared" ca="1" si="123"/>
        <v>246680.58920984744</v>
      </c>
      <c r="AC212">
        <f t="shared" ca="1" si="124"/>
        <v>224.75011804326618</v>
      </c>
      <c r="AD212" s="476">
        <v>221.98694264102735</v>
      </c>
    </row>
    <row r="213" spans="2:30" x14ac:dyDescent="0.2">
      <c r="B213">
        <v>135</v>
      </c>
      <c r="C213" s="193">
        <f t="shared" ca="1" si="125"/>
        <v>0.33176236208944887</v>
      </c>
      <c r="D213" s="193">
        <f t="shared" ca="1" si="125"/>
        <v>-0.1590644866191987</v>
      </c>
      <c r="E213" s="193">
        <f t="shared" ca="1" si="125"/>
        <v>0.11459031902646487</v>
      </c>
      <c r="F213" s="193">
        <f t="shared" ca="1" si="125"/>
        <v>8.9280406282860936E-2</v>
      </c>
      <c r="G213" s="193">
        <f t="shared" ca="1" si="125"/>
        <v>9.5091782976806441E-2</v>
      </c>
      <c r="H213" s="193">
        <f t="shared" ca="1" si="125"/>
        <v>0.10669450116529779</v>
      </c>
      <c r="I213" s="193">
        <f t="shared" ca="1" si="110"/>
        <v>8.3726547871079013E-2</v>
      </c>
      <c r="J213" s="193">
        <f t="shared" ca="1" si="110"/>
        <v>5.6817921801581316E-2</v>
      </c>
      <c r="K213" s="193">
        <f t="shared" ca="1" si="110"/>
        <v>5.7404087242677398E-2</v>
      </c>
      <c r="L213" s="193">
        <f t="shared" ca="1" si="110"/>
        <v>3.9553848540852837E-2</v>
      </c>
      <c r="M213" s="193">
        <f t="shared" ca="1" si="110"/>
        <v>5.0397425376468075E-2</v>
      </c>
      <c r="O213" s="473">
        <f t="shared" ca="1" si="126"/>
        <v>13047.275861390332</v>
      </c>
      <c r="P213" s="473">
        <f t="shared" ca="1" si="111"/>
        <v>10944.775706651129</v>
      </c>
      <c r="Q213" s="194">
        <f t="shared" ca="1" si="112"/>
        <v>12245.000361159975</v>
      </c>
      <c r="R213" s="194">
        <f t="shared" ca="1" si="113"/>
        <v>13281.299946570134</v>
      </c>
      <c r="S213" s="194">
        <f t="shared" ca="1" si="114"/>
        <v>14648.5194889714</v>
      </c>
      <c r="T213" s="194">
        <f t="shared" ca="1" si="115"/>
        <v>16260.915045013438</v>
      </c>
      <c r="U213" s="194">
        <f t="shared" ca="1" si="116"/>
        <v>17384.206474515755</v>
      </c>
      <c r="V213" s="194">
        <f t="shared" ca="1" si="117"/>
        <v>18301.057861825844</v>
      </c>
      <c r="W213" s="194">
        <f t="shared" ca="1" si="118"/>
        <v>19397.745603669573</v>
      </c>
      <c r="X213" s="194">
        <f t="shared" ca="1" si="119"/>
        <v>20201.010542565829</v>
      </c>
      <c r="Y213" s="194">
        <f t="shared" ca="1" si="120"/>
        <v>21414.721116355307</v>
      </c>
      <c r="Z213" s="194">
        <f t="shared" ca="1" si="121"/>
        <v>380033.33954927517</v>
      </c>
      <c r="AA213" s="194">
        <f t="shared" ca="1" si="122"/>
        <v>401448.0606656305</v>
      </c>
      <c r="AB213" s="77">
        <f t="shared" ca="1" si="123"/>
        <v>245822.77034873195</v>
      </c>
      <c r="AC213">
        <f t="shared" ca="1" si="124"/>
        <v>223.84904781100204</v>
      </c>
      <c r="AD213" s="476">
        <v>219.31091389024672</v>
      </c>
    </row>
    <row r="214" spans="2:30" x14ac:dyDescent="0.2">
      <c r="B214">
        <v>136</v>
      </c>
      <c r="C214" s="193">
        <f t="shared" ca="1" si="125"/>
        <v>0.30181786747485373</v>
      </c>
      <c r="D214" s="193">
        <f t="shared" ca="1" si="125"/>
        <v>-0.14278047520032078</v>
      </c>
      <c r="E214" s="193">
        <f t="shared" ca="1" si="125"/>
        <v>0.1007096363473922</v>
      </c>
      <c r="F214" s="193">
        <f t="shared" ca="1" si="125"/>
        <v>0.13701909692861977</v>
      </c>
      <c r="G214" s="193">
        <f t="shared" ca="1" si="125"/>
        <v>7.4291348723779321E-2</v>
      </c>
      <c r="H214" s="193">
        <f t="shared" ca="1" si="125"/>
        <v>9.2443796909900233E-2</v>
      </c>
      <c r="I214" s="193">
        <f t="shared" ca="1" si="110"/>
        <v>6.5770279704992912E-2</v>
      </c>
      <c r="J214" s="193">
        <f t="shared" ca="1" si="110"/>
        <v>7.4776882729220506E-2</v>
      </c>
      <c r="K214" s="193">
        <f t="shared" ca="1" si="110"/>
        <v>8.6078927056540078E-2</v>
      </c>
      <c r="L214" s="193">
        <f t="shared" ca="1" si="110"/>
        <v>7.3206549915282887E-2</v>
      </c>
      <c r="M214" s="193">
        <f t="shared" ca="1" si="110"/>
        <v>7.8821662954903227E-2</v>
      </c>
      <c r="O214" s="473">
        <f t="shared" ca="1" si="126"/>
        <v>12753.909647651142</v>
      </c>
      <c r="P214" s="473">
        <f t="shared" ca="1" si="111"/>
        <v>11156.712115267825</v>
      </c>
      <c r="Q214" s="194">
        <f t="shared" ca="1" si="112"/>
        <v>12092.505797447229</v>
      </c>
      <c r="R214" s="194">
        <f t="shared" ca="1" si="113"/>
        <v>13863.364827078232</v>
      </c>
      <c r="S214" s="194">
        <f t="shared" ca="1" si="114"/>
        <v>14370.282019499866</v>
      </c>
      <c r="T214" s="194">
        <f t="shared" ca="1" si="115"/>
        <v>16051.5261929096</v>
      </c>
      <c r="U214" s="194">
        <f t="shared" ca="1" si="116"/>
        <v>17096.167509405757</v>
      </c>
      <c r="V214" s="194">
        <f t="shared" ca="1" si="117"/>
        <v>18612.055599747157</v>
      </c>
      <c r="W214" s="194">
        <f t="shared" ca="1" si="118"/>
        <v>19923.776526611931</v>
      </c>
      <c r="X214" s="194">
        <f t="shared" ca="1" si="119"/>
        <v>20854.962789681162</v>
      </c>
      <c r="Y214" s="194">
        <f t="shared" ca="1" si="120"/>
        <v>21994.213321859388</v>
      </c>
      <c r="Z214" s="194">
        <f t="shared" ca="1" si="121"/>
        <v>390317.21655630728</v>
      </c>
      <c r="AA214" s="194">
        <f t="shared" ca="1" si="122"/>
        <v>412311.42987816664</v>
      </c>
      <c r="AB214" s="77">
        <f t="shared" ca="1" si="123"/>
        <v>250328.71821281457</v>
      </c>
      <c r="AC214">
        <f t="shared" ca="1" si="124"/>
        <v>228.58218632369386</v>
      </c>
      <c r="AD214" s="476">
        <v>227.04052983899035</v>
      </c>
    </row>
    <row r="215" spans="2:30" x14ac:dyDescent="0.2">
      <c r="B215">
        <v>137</v>
      </c>
      <c r="C215" s="193">
        <f t="shared" ca="1" si="125"/>
        <v>0.32086362147921782</v>
      </c>
      <c r="D215" s="193">
        <f t="shared" ca="1" si="125"/>
        <v>-0.1289286397244653</v>
      </c>
      <c r="E215" s="193">
        <f t="shared" ca="1" si="125"/>
        <v>8.3372135158090985E-2</v>
      </c>
      <c r="F215" s="193">
        <f t="shared" ca="1" si="125"/>
        <v>5.8280628429708062E-2</v>
      </c>
      <c r="G215" s="193">
        <f t="shared" ca="1" si="125"/>
        <v>7.5886003198714164E-2</v>
      </c>
      <c r="H215" s="193">
        <f t="shared" ca="1" si="125"/>
        <v>7.4419033412331498E-2</v>
      </c>
      <c r="I215" s="193">
        <f t="shared" ca="1" si="125"/>
        <v>9.425130166026538E-2</v>
      </c>
      <c r="J215" s="193">
        <f t="shared" ca="1" si="125"/>
        <v>3.1604620270480249E-2</v>
      </c>
      <c r="K215" s="193">
        <f t="shared" ca="1" si="125"/>
        <v>3.6542852159685835E-2</v>
      </c>
      <c r="L215" s="193">
        <f t="shared" ca="1" si="125"/>
        <v>3.948066209141516E-2</v>
      </c>
      <c r="M215" s="193">
        <f t="shared" ca="1" si="125"/>
        <v>2.9105465002882455E-2</v>
      </c>
      <c r="O215" s="473">
        <f t="shared" ca="1" si="126"/>
        <v>12940.500899631896</v>
      </c>
      <c r="P215" s="473">
        <f t="shared" ca="1" si="111"/>
        <v>11336.993753986084</v>
      </c>
      <c r="Q215" s="194">
        <f t="shared" ca="1" si="112"/>
        <v>11902.034280962109</v>
      </c>
      <c r="R215" s="194">
        <f t="shared" ca="1" si="113"/>
        <v>12903.328080400488</v>
      </c>
      <c r="S215" s="194">
        <f t="shared" ca="1" si="114"/>
        <v>14391.612950402077</v>
      </c>
      <c r="T215" s="194">
        <f t="shared" ca="1" si="115"/>
        <v>15786.684226466465</v>
      </c>
      <c r="U215" s="194">
        <f t="shared" ca="1" si="116"/>
        <v>17553.035496305507</v>
      </c>
      <c r="V215" s="194">
        <f t="shared" ca="1" si="117"/>
        <v>17864.43573355825</v>
      </c>
      <c r="W215" s="194">
        <f t="shared" ca="1" si="118"/>
        <v>19015.052803442723</v>
      </c>
      <c r="X215" s="194">
        <f t="shared" ca="1" si="119"/>
        <v>20199.588355308537</v>
      </c>
      <c r="Y215" s="194">
        <f t="shared" ca="1" si="120"/>
        <v>20980.636471433976</v>
      </c>
      <c r="Z215" s="194">
        <f t="shared" ca="1" si="121"/>
        <v>372329.91738654044</v>
      </c>
      <c r="AA215" s="194">
        <f t="shared" ca="1" si="122"/>
        <v>393310.55385797442</v>
      </c>
      <c r="AB215" s="77">
        <f t="shared" ca="1" si="123"/>
        <v>241711.52849609949</v>
      </c>
      <c r="AC215">
        <f t="shared" ca="1" si="124"/>
        <v>219.53051645319482</v>
      </c>
      <c r="AD215" s="476">
        <v>217.41732231454182</v>
      </c>
    </row>
    <row r="216" spans="2:30" x14ac:dyDescent="0.2">
      <c r="B216">
        <v>138</v>
      </c>
      <c r="C216" s="193">
        <f t="shared" ca="1" si="125"/>
        <v>0.32593889182280211</v>
      </c>
      <c r="D216" s="193">
        <f t="shared" ca="1" si="125"/>
        <v>-0.16284408247406981</v>
      </c>
      <c r="E216" s="193">
        <f t="shared" ca="1" si="125"/>
        <v>0.13092886124684566</v>
      </c>
      <c r="F216" s="193">
        <f t="shared" ca="1" si="125"/>
        <v>7.1386010179724027E-2</v>
      </c>
      <c r="G216" s="193">
        <f t="shared" ca="1" si="125"/>
        <v>5.9561309272250104E-2</v>
      </c>
      <c r="H216" s="193">
        <f t="shared" ca="1" si="125"/>
        <v>8.6029676111632855E-2</v>
      </c>
      <c r="I216" s="193">
        <f t="shared" ca="1" si="125"/>
        <v>8.4657852921013688E-2</v>
      </c>
      <c r="J216" s="193">
        <f t="shared" ca="1" si="125"/>
        <v>5.7312846302524041E-2</v>
      </c>
      <c r="K216" s="193">
        <f t="shared" ca="1" si="125"/>
        <v>9.7849244291554255E-2</v>
      </c>
      <c r="L216" s="193">
        <f t="shared" ca="1" si="125"/>
        <v>3.3856613928434094E-2</v>
      </c>
      <c r="M216" s="193">
        <f t="shared" ca="1" si="125"/>
        <v>5.4729804684698069E-3</v>
      </c>
      <c r="O216" s="473">
        <f t="shared" ca="1" si="126"/>
        <v>12990.223323187993</v>
      </c>
      <c r="P216" s="473">
        <f t="shared" ca="1" si="111"/>
        <v>10895.584266599983</v>
      </c>
      <c r="Q216" s="194">
        <f t="shared" ca="1" si="112"/>
        <v>12424.497214823785</v>
      </c>
      <c r="R216" s="194">
        <f t="shared" ca="1" si="113"/>
        <v>13063.118438266403</v>
      </c>
      <c r="S216" s="194">
        <f t="shared" ca="1" si="114"/>
        <v>14173.245320537058</v>
      </c>
      <c r="T216" s="194">
        <f t="shared" ca="1" si="115"/>
        <v>15957.282051207208</v>
      </c>
      <c r="U216" s="194">
        <f t="shared" ca="1" si="116"/>
        <v>17399.1456667969</v>
      </c>
      <c r="V216" s="194">
        <f t="shared" ca="1" si="117"/>
        <v>18309.628535867356</v>
      </c>
      <c r="W216" s="194">
        <f t="shared" ca="1" si="118"/>
        <v>20139.699296491381</v>
      </c>
      <c r="X216" s="194">
        <f t="shared" ca="1" si="119"/>
        <v>20090.299686528419</v>
      </c>
      <c r="Y216" s="194">
        <f t="shared" ca="1" si="120"/>
        <v>20498.834961486784</v>
      </c>
      <c r="Z216" s="194">
        <f t="shared" ca="1" si="121"/>
        <v>363779.69458278548</v>
      </c>
      <c r="AA216" s="194">
        <f t="shared" ca="1" si="122"/>
        <v>384278.52954427229</v>
      </c>
      <c r="AB216" s="77">
        <f t="shared" ca="1" si="123"/>
        <v>239047.7629494413</v>
      </c>
      <c r="AC216">
        <f t="shared" ca="1" si="124"/>
        <v>216.73244339998243</v>
      </c>
      <c r="AD216" s="476">
        <v>220.83687810434466</v>
      </c>
    </row>
    <row r="217" spans="2:30" x14ac:dyDescent="0.2">
      <c r="B217">
        <v>139</v>
      </c>
      <c r="C217" s="193">
        <f t="shared" ca="1" si="125"/>
        <v>0.31703793615361708</v>
      </c>
      <c r="D217" s="193">
        <f t="shared" ca="1" si="125"/>
        <v>-0.13939895304993966</v>
      </c>
      <c r="E217" s="193">
        <f t="shared" ca="1" si="125"/>
        <v>0.1119524654105898</v>
      </c>
      <c r="F217" s="193">
        <f t="shared" ca="1" si="125"/>
        <v>0.11459410480224003</v>
      </c>
      <c r="G217" s="193">
        <f t="shared" ca="1" si="125"/>
        <v>6.7371568178173247E-2</v>
      </c>
      <c r="H217" s="193">
        <f t="shared" ca="1" si="125"/>
        <v>8.855102560515829E-2</v>
      </c>
      <c r="I217" s="193">
        <f t="shared" ca="1" si="125"/>
        <v>6.7272766651652258E-2</v>
      </c>
      <c r="J217" s="193">
        <f t="shared" ca="1" si="125"/>
        <v>5.1350713627258029E-2</v>
      </c>
      <c r="K217" s="193">
        <f t="shared" ca="1" si="125"/>
        <v>4.2458547449706882E-2</v>
      </c>
      <c r="L217" s="193">
        <f t="shared" ca="1" si="125"/>
        <v>5.1060221600406581E-2</v>
      </c>
      <c r="M217" s="193">
        <f t="shared" ca="1" si="125"/>
        <v>2.678133247055535E-2</v>
      </c>
      <c r="O217" s="473">
        <f t="shared" ca="1" si="126"/>
        <v>12903.020660496986</v>
      </c>
      <c r="P217" s="473">
        <f t="shared" ca="1" si="111"/>
        <v>11200.722626055036</v>
      </c>
      <c r="Q217" s="194">
        <f t="shared" ca="1" si="112"/>
        <v>12216.020638361657</v>
      </c>
      <c r="R217" s="194">
        <f t="shared" ca="1" si="113"/>
        <v>13589.942992799335</v>
      </c>
      <c r="S217" s="194">
        <f t="shared" ca="1" si="114"/>
        <v>14277.719421772967</v>
      </c>
      <c r="T217" s="194">
        <f t="shared" ca="1" si="115"/>
        <v>15994.328815124292</v>
      </c>
      <c r="U217" s="194">
        <f t="shared" ca="1" si="116"/>
        <v>17120.269108981134</v>
      </c>
      <c r="V217" s="194">
        <f t="shared" ca="1" si="117"/>
        <v>18206.381483731901</v>
      </c>
      <c r="W217" s="194">
        <f t="shared" ca="1" si="118"/>
        <v>19123.57437404104</v>
      </c>
      <c r="X217" s="194">
        <f t="shared" ca="1" si="119"/>
        <v>20424.606813032242</v>
      </c>
      <c r="Y217" s="194">
        <f t="shared" ca="1" si="120"/>
        <v>20933.25378673309</v>
      </c>
      <c r="Z217" s="194">
        <f t="shared" ca="1" si="121"/>
        <v>371489.04722970544</v>
      </c>
      <c r="AA217" s="194">
        <f t="shared" ca="1" si="122"/>
        <v>392422.30101643852</v>
      </c>
      <c r="AB217" s="77">
        <f t="shared" ca="1" si="123"/>
        <v>242076.45927346454</v>
      </c>
      <c r="AC217">
        <f t="shared" ca="1" si="124"/>
        <v>219.91384710168751</v>
      </c>
      <c r="AD217" s="476">
        <v>225.77946979071024</v>
      </c>
    </row>
    <row r="218" spans="2:30" x14ac:dyDescent="0.2">
      <c r="B218">
        <v>140</v>
      </c>
      <c r="C218" s="193">
        <f t="shared" ca="1" si="125"/>
        <v>0.33689620550231308</v>
      </c>
      <c r="D218" s="193">
        <f t="shared" ca="1" si="125"/>
        <v>-0.11343393865147819</v>
      </c>
      <c r="E218" s="193">
        <f t="shared" ca="1" si="125"/>
        <v>0.10312213169139618</v>
      </c>
      <c r="F218" s="193">
        <f t="shared" ca="1" si="125"/>
        <v>0.11280610718628452</v>
      </c>
      <c r="G218" s="193">
        <f t="shared" ca="1" si="125"/>
        <v>8.6121735984489953E-2</v>
      </c>
      <c r="H218" s="193">
        <f t="shared" ca="1" si="125"/>
        <v>6.2355894536806039E-2</v>
      </c>
      <c r="I218" s="193">
        <f t="shared" ca="1" si="125"/>
        <v>0.109694591097524</v>
      </c>
      <c r="J218" s="193">
        <f t="shared" ca="1" si="125"/>
        <v>8.2685708135297964E-2</v>
      </c>
      <c r="K218" s="193">
        <f t="shared" ca="1" si="125"/>
        <v>3.2437644319520093E-2</v>
      </c>
      <c r="L218" s="193">
        <f t="shared" ca="1" si="125"/>
        <v>6.286845387764177E-2</v>
      </c>
      <c r="M218" s="193">
        <f t="shared" ca="1" si="125"/>
        <v>3.3291909440425212E-2</v>
      </c>
      <c r="O218" s="473">
        <f t="shared" ca="1" si="126"/>
        <v>13097.57212530616</v>
      </c>
      <c r="P218" s="473">
        <f t="shared" ca="1" si="111"/>
        <v>11538.657288451011</v>
      </c>
      <c r="Q218" s="194">
        <f t="shared" ca="1" si="112"/>
        <v>12119.009711804236</v>
      </c>
      <c r="R218" s="194">
        <f t="shared" ca="1" si="113"/>
        <v>13568.142423814261</v>
      </c>
      <c r="S218" s="194">
        <f t="shared" ca="1" si="114"/>
        <v>14528.531456710984</v>
      </c>
      <c r="T218" s="194">
        <f t="shared" ca="1" si="115"/>
        <v>15609.437772070447</v>
      </c>
      <c r="U218" s="194">
        <f t="shared" ca="1" si="116"/>
        <v>17800.763424305802</v>
      </c>
      <c r="V218" s="194">
        <f t="shared" ca="1" si="117"/>
        <v>18749.013791304849</v>
      </c>
      <c r="W218" s="194">
        <f t="shared" ca="1" si="118"/>
        <v>18939.744056016396</v>
      </c>
      <c r="X218" s="194">
        <f t="shared" ca="1" si="119"/>
        <v>20654.068928011966</v>
      </c>
      <c r="Y218" s="194">
        <f t="shared" ca="1" si="120"/>
        <v>21065.986585527186</v>
      </c>
      <c r="Z218" s="194">
        <f t="shared" ca="1" si="121"/>
        <v>373844.57119470899</v>
      </c>
      <c r="AA218" s="194">
        <f t="shared" ca="1" si="122"/>
        <v>394910.55778023618</v>
      </c>
      <c r="AB218" s="77">
        <f t="shared" ca="1" si="123"/>
        <v>243967.55149421768</v>
      </c>
      <c r="AC218">
        <f t="shared" ca="1" si="124"/>
        <v>221.90028851004169</v>
      </c>
      <c r="AD218" s="476">
        <v>222.10573961887096</v>
      </c>
    </row>
    <row r="219" spans="2:30" x14ac:dyDescent="0.2">
      <c r="B219">
        <v>141</v>
      </c>
      <c r="C219" s="193">
        <f t="shared" ref="C219:M234" ca="1" si="127">C$75+_xlfn.NORM.INV(RAND(),0, $AH$80)</f>
        <v>0.30972197755060032</v>
      </c>
      <c r="D219" s="193">
        <f t="shared" ca="1" si="127"/>
        <v>-0.14813433803582776</v>
      </c>
      <c r="E219" s="193">
        <f t="shared" ca="1" si="127"/>
        <v>0.10852427176143906</v>
      </c>
      <c r="F219" s="193">
        <f t="shared" ca="1" si="127"/>
        <v>0.1014493922756903</v>
      </c>
      <c r="G219" s="193">
        <f t="shared" ca="1" si="127"/>
        <v>8.1370099878730465E-2</v>
      </c>
      <c r="H219" s="193">
        <f t="shared" ca="1" si="127"/>
        <v>6.2905651841433152E-2</v>
      </c>
      <c r="I219" s="193">
        <f t="shared" ca="1" si="125"/>
        <v>8.4616042646866674E-2</v>
      </c>
      <c r="J219" s="193">
        <f t="shared" ca="1" si="125"/>
        <v>6.5768578747131018E-2</v>
      </c>
      <c r="K219" s="193">
        <f t="shared" ca="1" si="125"/>
        <v>7.4704949852977404E-2</v>
      </c>
      <c r="L219" s="193">
        <f t="shared" ca="1" si="125"/>
        <v>3.4254284108594803E-2</v>
      </c>
      <c r="M219" s="193">
        <f t="shared" ca="1" si="125"/>
        <v>6.6058989645831748E-2</v>
      </c>
      <c r="O219" s="473">
        <f t="shared" ca="1" si="126"/>
        <v>12831.346214063233</v>
      </c>
      <c r="P219" s="473">
        <f t="shared" ca="1" si="111"/>
        <v>11087.031590463701</v>
      </c>
      <c r="Q219" s="194">
        <f t="shared" ca="1" si="112"/>
        <v>12178.358161166767</v>
      </c>
      <c r="R219" s="194">
        <f t="shared" ca="1" si="113"/>
        <v>13429.673085464554</v>
      </c>
      <c r="S219" s="194">
        <f t="shared" ca="1" si="114"/>
        <v>14464.971091103536</v>
      </c>
      <c r="T219" s="194">
        <f t="shared" ca="1" si="115"/>
        <v>15617.515481697179</v>
      </c>
      <c r="U219" s="194">
        <f t="shared" ca="1" si="116"/>
        <v>17398.474982443957</v>
      </c>
      <c r="V219" s="194">
        <f t="shared" ca="1" si="117"/>
        <v>18456.057590050183</v>
      </c>
      <c r="W219" s="194">
        <f t="shared" ca="1" si="118"/>
        <v>19715.124490026781</v>
      </c>
      <c r="X219" s="194">
        <f t="shared" ca="1" si="119"/>
        <v>20098.02736654535</v>
      </c>
      <c r="Y219" s="194">
        <f t="shared" ca="1" si="120"/>
        <v>21734.017435035919</v>
      </c>
      <c r="Z219" s="194">
        <f t="shared" ca="1" si="121"/>
        <v>385699.6868079984</v>
      </c>
      <c r="AA219" s="194">
        <f t="shared" ca="1" si="122"/>
        <v>407433.7042430343</v>
      </c>
      <c r="AB219" s="77">
        <f t="shared" ca="1" si="123"/>
        <v>247746.00108361093</v>
      </c>
      <c r="AC219">
        <f t="shared" ca="1" si="124"/>
        <v>225.86924816276567</v>
      </c>
      <c r="AD219" s="476">
        <v>222.16356124361812</v>
      </c>
    </row>
    <row r="220" spans="2:30" x14ac:dyDescent="0.2">
      <c r="B220">
        <v>142</v>
      </c>
      <c r="C220" s="193">
        <f t="shared" ca="1" si="127"/>
        <v>0.30978110426601368</v>
      </c>
      <c r="D220" s="193">
        <f t="shared" ca="1" si="127"/>
        <v>-0.14237084133334196</v>
      </c>
      <c r="E220" s="193">
        <f t="shared" ca="1" si="127"/>
        <v>0.13546597577677241</v>
      </c>
      <c r="F220" s="193">
        <f t="shared" ca="1" si="127"/>
        <v>0.11084993071344912</v>
      </c>
      <c r="G220" s="193">
        <f t="shared" ca="1" si="127"/>
        <v>5.9399373279567076E-2</v>
      </c>
      <c r="H220" s="193">
        <f t="shared" ca="1" si="127"/>
        <v>7.8691426155473393E-2</v>
      </c>
      <c r="I220" s="193">
        <f t="shared" ca="1" si="125"/>
        <v>0.11934330468232512</v>
      </c>
      <c r="J220" s="193">
        <f t="shared" ca="1" si="125"/>
        <v>8.6722281928688277E-2</v>
      </c>
      <c r="K220" s="193">
        <f t="shared" ca="1" si="125"/>
        <v>8.1015622806992996E-2</v>
      </c>
      <c r="L220" s="193">
        <f t="shared" ca="1" si="125"/>
        <v>3.7190020848858779E-2</v>
      </c>
      <c r="M220" s="193">
        <f t="shared" ca="1" si="125"/>
        <v>3.5309950356965568E-2</v>
      </c>
      <c r="O220" s="473">
        <f t="shared" ca="1" si="126"/>
        <v>12831.925478494137</v>
      </c>
      <c r="P220" s="473">
        <f t="shared" ca="1" si="111"/>
        <v>11162.043500046553</v>
      </c>
      <c r="Q220" s="194">
        <f t="shared" ca="1" si="112"/>
        <v>12474.342407366012</v>
      </c>
      <c r="R220" s="194">
        <f t="shared" ca="1" si="113"/>
        <v>13544.291295735306</v>
      </c>
      <c r="S220" s="194">
        <f t="shared" ca="1" si="114"/>
        <v>14171.079180144394</v>
      </c>
      <c r="T220" s="194">
        <f t="shared" ca="1" si="115"/>
        <v>15849.459468741556</v>
      </c>
      <c r="U220" s="194">
        <f t="shared" ca="1" si="116"/>
        <v>17955.539764796078</v>
      </c>
      <c r="V220" s="194">
        <f t="shared" ca="1" si="117"/>
        <v>18818.915681717939</v>
      </c>
      <c r="W220" s="194">
        <f t="shared" ca="1" si="118"/>
        <v>19830.891801716636</v>
      </c>
      <c r="X220" s="194">
        <f t="shared" ca="1" si="119"/>
        <v>20155.075732941674</v>
      </c>
      <c r="Y220" s="194">
        <f t="shared" ca="1" si="120"/>
        <v>21107.128902125703</v>
      </c>
      <c r="Z220" s="194">
        <f t="shared" ca="1" si="121"/>
        <v>374574.69753577939</v>
      </c>
      <c r="AA220" s="194">
        <f t="shared" ca="1" si="122"/>
        <v>395681.82643790508</v>
      </c>
      <c r="AB220" s="77">
        <f t="shared" ca="1" si="123"/>
        <v>244180.90429361496</v>
      </c>
      <c r="AC220">
        <f t="shared" ca="1" si="124"/>
        <v>222.12439859344218</v>
      </c>
      <c r="AD220" s="476">
        <v>225.4165840725309</v>
      </c>
    </row>
    <row r="221" spans="2:30" x14ac:dyDescent="0.2">
      <c r="B221">
        <v>143</v>
      </c>
      <c r="C221" s="193">
        <f t="shared" ca="1" si="127"/>
        <v>0.29539397516700688</v>
      </c>
      <c r="D221" s="193">
        <f t="shared" ca="1" si="127"/>
        <v>-0.16969745986974091</v>
      </c>
      <c r="E221" s="193">
        <f t="shared" ca="1" si="127"/>
        <v>0.10383957997035662</v>
      </c>
      <c r="F221" s="193">
        <f t="shared" ca="1" si="127"/>
        <v>0.12034078852021121</v>
      </c>
      <c r="G221" s="193">
        <f t="shared" ca="1" si="127"/>
        <v>8.1302206457259302E-2</v>
      </c>
      <c r="H221" s="193">
        <f t="shared" ca="1" si="127"/>
        <v>8.485131262043194E-2</v>
      </c>
      <c r="I221" s="193">
        <f t="shared" ca="1" si="125"/>
        <v>7.0377156553706646E-2</v>
      </c>
      <c r="J221" s="193">
        <f t="shared" ca="1" si="125"/>
        <v>4.7280024416868967E-2</v>
      </c>
      <c r="K221" s="193">
        <f t="shared" ca="1" si="125"/>
        <v>9.6925417132749131E-2</v>
      </c>
      <c r="L221" s="193">
        <f t="shared" ca="1" si="125"/>
        <v>2.7706154662982801E-2</v>
      </c>
      <c r="M221" s="193">
        <f t="shared" ca="1" si="125"/>
        <v>4.3921050863732436E-2</v>
      </c>
      <c r="O221" s="473">
        <f t="shared" ca="1" si="126"/>
        <v>12690.974774711167</v>
      </c>
      <c r="P221" s="473">
        <f t="shared" ca="1" si="111"/>
        <v>10806.387559795321</v>
      </c>
      <c r="Q221" s="194">
        <f t="shared" ca="1" si="112"/>
        <v>12126.891670121133</v>
      </c>
      <c r="R221" s="194">
        <f t="shared" ca="1" si="113"/>
        <v>13660.010745525096</v>
      </c>
      <c r="S221" s="194">
        <f t="shared" ca="1" si="114"/>
        <v>14464.06291324753</v>
      </c>
      <c r="T221" s="194">
        <f t="shared" ca="1" si="115"/>
        <v>15939.968087324325</v>
      </c>
      <c r="U221" s="194">
        <f t="shared" ca="1" si="116"/>
        <v>17170.067053989245</v>
      </c>
      <c r="V221" s="194">
        <f t="shared" ca="1" si="117"/>
        <v>18135.88881206161</v>
      </c>
      <c r="W221" s="194">
        <f t="shared" ca="1" si="118"/>
        <v>20122.751977652289</v>
      </c>
      <c r="X221" s="194">
        <f t="shared" ca="1" si="119"/>
        <v>19970.781594572531</v>
      </c>
      <c r="Y221" s="194">
        <f t="shared" ca="1" si="120"/>
        <v>21282.685611807497</v>
      </c>
      <c r="Z221" s="194">
        <f t="shared" ca="1" si="121"/>
        <v>377690.19001864438</v>
      </c>
      <c r="AA221" s="194">
        <f t="shared" ca="1" si="122"/>
        <v>398972.87563045189</v>
      </c>
      <c r="AB221" s="77">
        <f t="shared" ca="1" si="123"/>
        <v>244349.3817397602</v>
      </c>
      <c r="AC221">
        <f t="shared" ca="1" si="124"/>
        <v>222.30137070073761</v>
      </c>
      <c r="AD221" s="476">
        <v>223.58044979482867</v>
      </c>
    </row>
    <row r="222" spans="2:30" x14ac:dyDescent="0.2">
      <c r="B222">
        <v>144</v>
      </c>
      <c r="C222" s="193">
        <f t="shared" ca="1" si="127"/>
        <v>0.32750420201011288</v>
      </c>
      <c r="D222" s="193">
        <f t="shared" ca="1" si="127"/>
        <v>-0.12823716953428355</v>
      </c>
      <c r="E222" s="193">
        <f t="shared" ca="1" si="127"/>
        <v>0.11759923728200462</v>
      </c>
      <c r="F222" s="193">
        <f t="shared" ca="1" si="127"/>
        <v>8.4977597159669224E-2</v>
      </c>
      <c r="G222" s="193">
        <f t="shared" ca="1" si="127"/>
        <v>7.9262163998509827E-2</v>
      </c>
      <c r="H222" s="193">
        <f t="shared" ca="1" si="127"/>
        <v>0.12964980353745886</v>
      </c>
      <c r="I222" s="193">
        <f t="shared" ca="1" si="125"/>
        <v>9.98708767153213E-2</v>
      </c>
      <c r="J222" s="193">
        <f t="shared" ca="1" si="125"/>
        <v>7.7950356978378238E-2</v>
      </c>
      <c r="K222" s="193">
        <f t="shared" ca="1" si="125"/>
        <v>4.2987504633291637E-2</v>
      </c>
      <c r="L222" s="193">
        <f t="shared" ca="1" si="125"/>
        <v>7.9265443234122518E-2</v>
      </c>
      <c r="M222" s="193">
        <f t="shared" ca="1" si="125"/>
        <v>6.1084752682609711E-3</v>
      </c>
      <c r="O222" s="473">
        <f t="shared" ca="1" si="126"/>
        <v>13005.558667093075</v>
      </c>
      <c r="P222" s="473">
        <f t="shared" ca="1" si="111"/>
        <v>11345.993238511299</v>
      </c>
      <c r="Q222" s="194">
        <f t="shared" ca="1" si="112"/>
        <v>12278.056637082027</v>
      </c>
      <c r="R222" s="194">
        <f t="shared" ca="1" si="113"/>
        <v>13228.836964358823</v>
      </c>
      <c r="S222" s="194">
        <f t="shared" ca="1" si="114"/>
        <v>14436.774240115414</v>
      </c>
      <c r="T222" s="194">
        <f t="shared" ca="1" si="115"/>
        <v>16598.202545144024</v>
      </c>
      <c r="U222" s="194">
        <f t="shared" ca="1" si="116"/>
        <v>17643.179871976696</v>
      </c>
      <c r="V222" s="194">
        <f t="shared" ca="1" si="117"/>
        <v>18667.011079455373</v>
      </c>
      <c r="W222" s="194">
        <f t="shared" ca="1" si="118"/>
        <v>19133.277927305306</v>
      </c>
      <c r="X222" s="194">
        <f t="shared" ca="1" si="119"/>
        <v>20972.701536915811</v>
      </c>
      <c r="Y222" s="194">
        <f t="shared" ca="1" si="120"/>
        <v>20511.79095659839</v>
      </c>
      <c r="Z222" s="194">
        <f t="shared" ca="1" si="121"/>
        <v>364009.61632973212</v>
      </c>
      <c r="AA222" s="194">
        <f t="shared" ca="1" si="122"/>
        <v>384521.40728633053</v>
      </c>
      <c r="AB222" s="77">
        <f t="shared" ca="1" si="123"/>
        <v>240298.61050931239</v>
      </c>
      <c r="AC222">
        <f t="shared" ca="1" si="124"/>
        <v>218.0463589040487</v>
      </c>
      <c r="AD222" s="476">
        <v>222.09231428095174</v>
      </c>
    </row>
    <row r="223" spans="2:30" x14ac:dyDescent="0.2">
      <c r="B223">
        <v>145</v>
      </c>
      <c r="C223" s="193">
        <f t="shared" ca="1" si="127"/>
        <v>0.31351693014577514</v>
      </c>
      <c r="D223" s="193">
        <f t="shared" ca="1" si="127"/>
        <v>-0.1469839624536452</v>
      </c>
      <c r="E223" s="193">
        <f t="shared" ca="1" si="127"/>
        <v>0.11052697096349945</v>
      </c>
      <c r="F223" s="193">
        <f t="shared" ca="1" si="127"/>
        <v>9.5190237730288965E-2</v>
      </c>
      <c r="G223" s="193">
        <f t="shared" ca="1" si="127"/>
        <v>0.102827449385029</v>
      </c>
      <c r="H223" s="193">
        <f t="shared" ca="1" si="127"/>
        <v>0.12340848682957106</v>
      </c>
      <c r="I223" s="193">
        <f t="shared" ca="1" si="125"/>
        <v>8.8311958419582171E-2</v>
      </c>
      <c r="J223" s="193">
        <f t="shared" ca="1" si="125"/>
        <v>6.114813701505014E-2</v>
      </c>
      <c r="K223" s="193">
        <f t="shared" ca="1" si="125"/>
        <v>6.5702173514352286E-2</v>
      </c>
      <c r="L223" s="193">
        <f t="shared" ca="1" si="125"/>
        <v>5.1129904187175633E-2</v>
      </c>
      <c r="M223" s="193">
        <f t="shared" ca="1" si="125"/>
        <v>4.9491248348428225E-2</v>
      </c>
      <c r="O223" s="473">
        <f t="shared" ca="1" si="126"/>
        <v>12868.525364638159</v>
      </c>
      <c r="P223" s="473">
        <f t="shared" ca="1" si="111"/>
        <v>11102.003728665808</v>
      </c>
      <c r="Q223" s="194">
        <f t="shared" ca="1" si="112"/>
        <v>12200.360014254766</v>
      </c>
      <c r="R223" s="194">
        <f t="shared" ca="1" si="113"/>
        <v>13353.356915220484</v>
      </c>
      <c r="S223" s="194">
        <f t="shared" ca="1" si="114"/>
        <v>14751.995802009746</v>
      </c>
      <c r="T223" s="194">
        <f t="shared" ca="1" si="115"/>
        <v>16506.497453405405</v>
      </c>
      <c r="U223" s="194">
        <f t="shared" ca="1" si="116"/>
        <v>17457.761675227775</v>
      </c>
      <c r="V223" s="194">
        <f t="shared" ca="1" si="117"/>
        <v>18376.044780140739</v>
      </c>
      <c r="W223" s="194">
        <f t="shared" ca="1" si="118"/>
        <v>19549.971387962683</v>
      </c>
      <c r="X223" s="194">
        <f t="shared" ca="1" si="119"/>
        <v>20425.960911881404</v>
      </c>
      <c r="Y223" s="194">
        <f t="shared" ca="1" si="120"/>
        <v>21396.246653386621</v>
      </c>
      <c r="Z223" s="194">
        <f t="shared" ca="1" si="121"/>
        <v>379705.48508784088</v>
      </c>
      <c r="AA223" s="194">
        <f t="shared" ca="1" si="122"/>
        <v>401101.7317412275</v>
      </c>
      <c r="AB223" s="77">
        <f t="shared" ca="1" si="123"/>
        <v>246125.21259667285</v>
      </c>
      <c r="AC223">
        <f t="shared" ca="1" si="124"/>
        <v>224.16673924791476</v>
      </c>
      <c r="AD223" s="476">
        <v>217.10155283332645</v>
      </c>
    </row>
    <row r="224" spans="2:30" x14ac:dyDescent="0.2">
      <c r="B224">
        <v>146</v>
      </c>
      <c r="C224" s="193">
        <f t="shared" ca="1" si="127"/>
        <v>0.30773925437985145</v>
      </c>
      <c r="D224" s="193">
        <f t="shared" ca="1" si="127"/>
        <v>-0.16619218651278708</v>
      </c>
      <c r="E224" s="193">
        <f t="shared" ca="1" si="127"/>
        <v>0.13751176486133418</v>
      </c>
      <c r="F224" s="193">
        <f t="shared" ca="1" si="127"/>
        <v>0.10240861724995787</v>
      </c>
      <c r="G224" s="193">
        <f t="shared" ca="1" si="127"/>
        <v>0.11361803864116389</v>
      </c>
      <c r="H224" s="193">
        <f t="shared" ca="1" si="127"/>
        <v>8.6660965322051767E-2</v>
      </c>
      <c r="I224" s="193">
        <f t="shared" ca="1" si="125"/>
        <v>5.1221447205475598E-2</v>
      </c>
      <c r="J224" s="193">
        <f t="shared" ca="1" si="125"/>
        <v>7.3526105016277793E-2</v>
      </c>
      <c r="K224" s="193">
        <f t="shared" ca="1" si="125"/>
        <v>7.6921387061330782E-2</v>
      </c>
      <c r="L224" s="193">
        <f t="shared" ca="1" si="125"/>
        <v>4.3223245232047465E-2</v>
      </c>
      <c r="M224" s="193">
        <f t="shared" ca="1" si="125"/>
        <v>2.6438361924436417E-2</v>
      </c>
      <c r="O224" s="473">
        <f t="shared" ca="1" si="126"/>
        <v>12811.921475159405</v>
      </c>
      <c r="P224" s="473">
        <f t="shared" ca="1" si="111"/>
        <v>10852.008692536076</v>
      </c>
      <c r="Q224" s="194">
        <f t="shared" ca="1" si="112"/>
        <v>12496.817650198909</v>
      </c>
      <c r="R224" s="194">
        <f t="shared" ca="1" si="113"/>
        <v>13441.368654875339</v>
      </c>
      <c r="S224" s="194">
        <f t="shared" ca="1" si="114"/>
        <v>14896.336358183315</v>
      </c>
      <c r="T224" s="194">
        <f t="shared" ca="1" si="115"/>
        <v>15966.557727745449</v>
      </c>
      <c r="U224" s="194">
        <f t="shared" ca="1" si="116"/>
        <v>16862.787688055436</v>
      </c>
      <c r="V224" s="194">
        <f t="shared" ca="1" si="117"/>
        <v>18590.395714137132</v>
      </c>
      <c r="W224" s="194">
        <f t="shared" ca="1" si="118"/>
        <v>19755.78433391509</v>
      </c>
      <c r="X224" s="194">
        <f t="shared" ca="1" si="119"/>
        <v>20272.315671537959</v>
      </c>
      <c r="Y224" s="194">
        <f t="shared" ca="1" si="120"/>
        <v>20926.261558440427</v>
      </c>
      <c r="Z224" s="194">
        <f t="shared" ca="1" si="121"/>
        <v>371364.9606327092</v>
      </c>
      <c r="AA224" s="194">
        <f t="shared" ca="1" si="122"/>
        <v>392291.2221911496</v>
      </c>
      <c r="AB224" s="77">
        <f t="shared" ca="1" si="123"/>
        <v>242416.22901029268</v>
      </c>
      <c r="AC224">
        <f t="shared" ca="1" si="124"/>
        <v>220.27074808575068</v>
      </c>
      <c r="AD224" s="476">
        <v>220.41779684609799</v>
      </c>
    </row>
    <row r="225" spans="2:30" x14ac:dyDescent="0.2">
      <c r="B225">
        <v>147</v>
      </c>
      <c r="C225" s="193">
        <f t="shared" ca="1" si="127"/>
        <v>0.34683114083478023</v>
      </c>
      <c r="D225" s="193">
        <f t="shared" ca="1" si="127"/>
        <v>-0.15212615901701756</v>
      </c>
      <c r="E225" s="193">
        <f t="shared" ca="1" si="127"/>
        <v>0.11956285895366099</v>
      </c>
      <c r="F225" s="193">
        <f t="shared" ca="1" si="127"/>
        <v>0.116490465905233</v>
      </c>
      <c r="G225" s="193">
        <f t="shared" ca="1" si="127"/>
        <v>7.7255975669078936E-2</v>
      </c>
      <c r="H225" s="193">
        <f t="shared" ca="1" si="127"/>
        <v>0.10512887632427828</v>
      </c>
      <c r="I225" s="193">
        <f t="shared" ca="1" si="127"/>
        <v>9.0190376973568187E-2</v>
      </c>
      <c r="J225" s="193">
        <f t="shared" ca="1" si="127"/>
        <v>7.6459749760597023E-2</v>
      </c>
      <c r="K225" s="193">
        <f t="shared" ca="1" si="127"/>
        <v>5.0212927807617935E-2</v>
      </c>
      <c r="L225" s="193">
        <f t="shared" ca="1" si="127"/>
        <v>2.0868830998920822E-2</v>
      </c>
      <c r="M225" s="193">
        <f t="shared" ca="1" si="127"/>
        <v>3.837184764805511E-2</v>
      </c>
      <c r="O225" s="473">
        <f t="shared" ca="1" si="126"/>
        <v>13194.904686758342</v>
      </c>
      <c r="P225" s="473">
        <f t="shared" ca="1" si="111"/>
        <v>11035.078040393517</v>
      </c>
      <c r="Q225" s="194">
        <f t="shared" ca="1" si="112"/>
        <v>12299.629180525268</v>
      </c>
      <c r="R225" s="194">
        <f t="shared" ca="1" si="113"/>
        <v>13613.064808330566</v>
      </c>
      <c r="S225" s="194">
        <f t="shared" ca="1" si="114"/>
        <v>14409.938417493924</v>
      </c>
      <c r="T225" s="194">
        <f t="shared" ca="1" si="115"/>
        <v>16237.910961677548</v>
      </c>
      <c r="U225" s="194">
        <f t="shared" ca="1" si="116"/>
        <v>17487.893645374861</v>
      </c>
      <c r="V225" s="194">
        <f t="shared" ca="1" si="117"/>
        <v>18641.198034105648</v>
      </c>
      <c r="W225" s="194">
        <f t="shared" ca="1" si="118"/>
        <v>19265.826044250756</v>
      </c>
      <c r="X225" s="194">
        <f t="shared" ca="1" si="119"/>
        <v>19837.916089226637</v>
      </c>
      <c r="Y225" s="194">
        <f t="shared" ca="1" si="120"/>
        <v>21169.552585763449</v>
      </c>
      <c r="Z225" s="194">
        <f t="shared" ca="1" si="121"/>
        <v>375682.49066700548</v>
      </c>
      <c r="AA225" s="194">
        <f t="shared" ca="1" si="122"/>
        <v>396852.04325276893</v>
      </c>
      <c r="AB225" s="77">
        <f t="shared" ca="1" si="123"/>
        <v>244420.03298207431</v>
      </c>
      <c r="AC225">
        <f t="shared" ca="1" si="124"/>
        <v>222.37558419056333</v>
      </c>
      <c r="AD225" s="476">
        <v>224.50347933649203</v>
      </c>
    </row>
    <row r="226" spans="2:30" x14ac:dyDescent="0.2">
      <c r="B226">
        <v>148</v>
      </c>
      <c r="C226" s="193">
        <f t="shared" ca="1" si="127"/>
        <v>0.33154808513558603</v>
      </c>
      <c r="D226" s="193">
        <f t="shared" ca="1" si="127"/>
        <v>-0.15265921626062609</v>
      </c>
      <c r="E226" s="193">
        <f t="shared" ca="1" si="127"/>
        <v>9.9655774077122117E-2</v>
      </c>
      <c r="F226" s="193">
        <f t="shared" ca="1" si="127"/>
        <v>0.10436784155732449</v>
      </c>
      <c r="G226" s="193">
        <f t="shared" ca="1" si="127"/>
        <v>0.13084209305435898</v>
      </c>
      <c r="H226" s="193">
        <f t="shared" ca="1" si="127"/>
        <v>0.11539002092484267</v>
      </c>
      <c r="I226" s="193">
        <f t="shared" ca="1" si="127"/>
        <v>8.9027310708520963E-2</v>
      </c>
      <c r="J226" s="193">
        <f t="shared" ca="1" si="127"/>
        <v>7.9897476062653905E-2</v>
      </c>
      <c r="K226" s="193">
        <f t="shared" ca="1" si="127"/>
        <v>4.1288606281407139E-2</v>
      </c>
      <c r="L226" s="193">
        <f t="shared" ca="1" si="127"/>
        <v>4.1455828444662328E-2</v>
      </c>
      <c r="M226" s="193">
        <f t="shared" ca="1" si="127"/>
        <v>5.1936069899202554E-2</v>
      </c>
      <c r="O226" s="473">
        <f t="shared" ca="1" si="126"/>
        <v>13045.176590073337</v>
      </c>
      <c r="P226" s="473">
        <f t="shared" ca="1" si="111"/>
        <v>11028.140300367952</v>
      </c>
      <c r="Q226" s="194">
        <f t="shared" ca="1" si="112"/>
        <v>12080.927961483842</v>
      </c>
      <c r="R226" s="194">
        <f t="shared" ca="1" si="113"/>
        <v>13465.256944372388</v>
      </c>
      <c r="S226" s="194">
        <f t="shared" ca="1" si="114"/>
        <v>15126.734303518037</v>
      </c>
      <c r="T226" s="194">
        <f t="shared" ca="1" si="115"/>
        <v>16388.680302664317</v>
      </c>
      <c r="U226" s="194">
        <f t="shared" ca="1" si="116"/>
        <v>17469.236739594668</v>
      </c>
      <c r="V226" s="194">
        <f t="shared" ca="1" si="117"/>
        <v>18700.729602097806</v>
      </c>
      <c r="W226" s="194">
        <f t="shared" ca="1" si="118"/>
        <v>19102.112171059474</v>
      </c>
      <c r="X226" s="194">
        <f t="shared" ca="1" si="119"/>
        <v>20237.970548189907</v>
      </c>
      <c r="Y226" s="194">
        <f t="shared" ca="1" si="120"/>
        <v>21446.08985599189</v>
      </c>
      <c r="Z226" s="194">
        <f t="shared" ca="1" si="121"/>
        <v>380590.02047996625</v>
      </c>
      <c r="AA226" s="194">
        <f t="shared" ca="1" si="122"/>
        <v>402036.11033595813</v>
      </c>
      <c r="AB226" s="77">
        <f t="shared" ca="1" si="123"/>
        <v>246622.88162504605</v>
      </c>
      <c r="AC226">
        <f t="shared" ca="1" si="124"/>
        <v>224.68950083234037</v>
      </c>
      <c r="AD226" s="476">
        <v>222.65578423336103</v>
      </c>
    </row>
    <row r="227" spans="2:30" x14ac:dyDescent="0.2">
      <c r="B227">
        <v>149</v>
      </c>
      <c r="C227" s="193">
        <f t="shared" ca="1" si="127"/>
        <v>0.33248124615863811</v>
      </c>
      <c r="D227" s="193">
        <f t="shared" ca="1" si="127"/>
        <v>-0.12590662520761095</v>
      </c>
      <c r="E227" s="193">
        <f t="shared" ca="1" si="127"/>
        <v>0.12962546990798784</v>
      </c>
      <c r="F227" s="193">
        <f t="shared" ca="1" si="127"/>
        <v>0.10863817825159713</v>
      </c>
      <c r="G227" s="193">
        <f t="shared" ca="1" si="127"/>
        <v>0.11318084497206191</v>
      </c>
      <c r="H227" s="193">
        <f t="shared" ca="1" si="127"/>
        <v>9.9806051372816521E-2</v>
      </c>
      <c r="I227" s="193">
        <f t="shared" ca="1" si="127"/>
        <v>6.0977349363059125E-2</v>
      </c>
      <c r="J227" s="193">
        <f t="shared" ca="1" si="127"/>
        <v>2.1364506209687224E-2</v>
      </c>
      <c r="K227" s="193">
        <f t="shared" ca="1" si="127"/>
        <v>5.0104588206428977E-2</v>
      </c>
      <c r="L227" s="193">
        <f t="shared" ca="1" si="127"/>
        <v>7.0546806205995197E-2</v>
      </c>
      <c r="M227" s="193">
        <f t="shared" ca="1" si="127"/>
        <v>7.2715836887755E-3</v>
      </c>
      <c r="O227" s="473">
        <f t="shared" ca="1" si="126"/>
        <v>13054.318768616178</v>
      </c>
      <c r="P227" s="473">
        <f t="shared" ca="1" si="111"/>
        <v>11376.325272922943</v>
      </c>
      <c r="Q227" s="194">
        <f t="shared" ca="1" si="112"/>
        <v>12410.178027636704</v>
      </c>
      <c r="R227" s="194">
        <f t="shared" ca="1" si="113"/>
        <v>13517.323999083321</v>
      </c>
      <c r="S227" s="194">
        <f t="shared" ca="1" si="114"/>
        <v>14890.488227385651</v>
      </c>
      <c r="T227" s="194">
        <f t="shared" ca="1" si="115"/>
        <v>16159.701479075022</v>
      </c>
      <c r="U227" s="194">
        <f t="shared" ca="1" si="116"/>
        <v>17019.283455171022</v>
      </c>
      <c r="V227" s="194">
        <f t="shared" ca="1" si="117"/>
        <v>17687.106303320354</v>
      </c>
      <c r="W227" s="194">
        <f t="shared" ca="1" si="118"/>
        <v>19263.838588321636</v>
      </c>
      <c r="X227" s="194">
        <f t="shared" ca="1" si="119"/>
        <v>20803.277626101361</v>
      </c>
      <c r="Y227" s="194">
        <f t="shared" ca="1" si="120"/>
        <v>20535.503545616284</v>
      </c>
      <c r="Z227" s="194">
        <f t="shared" ca="1" si="121"/>
        <v>364430.42845914845</v>
      </c>
      <c r="AA227" s="194">
        <f t="shared" ca="1" si="122"/>
        <v>384965.93200476473</v>
      </c>
      <c r="AB227" s="77">
        <f t="shared" ca="1" si="123"/>
        <v>240044.55614837797</v>
      </c>
      <c r="AC227">
        <f t="shared" ca="1" si="124"/>
        <v>217.77949507953775</v>
      </c>
      <c r="AD227" s="476">
        <v>218.13923226319173</v>
      </c>
    </row>
    <row r="228" spans="2:30" x14ac:dyDescent="0.2">
      <c r="B228">
        <v>150</v>
      </c>
      <c r="C228" s="193">
        <f t="shared" ca="1" si="127"/>
        <v>0.36197718104830179</v>
      </c>
      <c r="D228" s="193">
        <f t="shared" ca="1" si="127"/>
        <v>-0.15654605007490024</v>
      </c>
      <c r="E228" s="193">
        <f t="shared" ca="1" si="127"/>
        <v>8.9815932457402534E-2</v>
      </c>
      <c r="F228" s="193">
        <f t="shared" ca="1" si="127"/>
        <v>8.2579626876721046E-2</v>
      </c>
      <c r="G228" s="193">
        <f t="shared" ca="1" si="127"/>
        <v>0.11245638296634014</v>
      </c>
      <c r="H228" s="193">
        <f t="shared" ca="1" si="127"/>
        <v>9.5401617145612683E-2</v>
      </c>
      <c r="I228" s="193">
        <f t="shared" ca="1" si="127"/>
        <v>9.0002355285719191E-2</v>
      </c>
      <c r="J228" s="193">
        <f t="shared" ca="1" si="127"/>
        <v>8.7638164995659767E-2</v>
      </c>
      <c r="K228" s="193">
        <f t="shared" ca="1" si="127"/>
        <v>5.4291033527914166E-2</v>
      </c>
      <c r="L228" s="193">
        <f t="shared" ca="1" si="127"/>
        <v>6.6336269892582039E-2</v>
      </c>
      <c r="M228" s="193">
        <f t="shared" ca="1" si="127"/>
        <v>1.7714340869502458E-2</v>
      </c>
      <c r="O228" s="473">
        <f t="shared" ca="1" si="126"/>
        <v>13343.290442730211</v>
      </c>
      <c r="P228" s="473">
        <f t="shared" ca="1" si="111"/>
        <v>10977.553158275172</v>
      </c>
      <c r="Q228" s="194">
        <f t="shared" ca="1" si="112"/>
        <v>11972.826480490839</v>
      </c>
      <c r="R228" s="194">
        <f t="shared" ca="1" si="113"/>
        <v>13199.599164424943</v>
      </c>
      <c r="S228" s="194">
        <f t="shared" ca="1" si="114"/>
        <v>14880.797445320803</v>
      </c>
      <c r="T228" s="194">
        <f t="shared" ca="1" si="115"/>
        <v>16094.986121119869</v>
      </c>
      <c r="U228" s="194">
        <f t="shared" ca="1" si="116"/>
        <v>17484.877563643106</v>
      </c>
      <c r="V228" s="194">
        <f t="shared" ca="1" si="117"/>
        <v>18834.776151773873</v>
      </c>
      <c r="W228" s="194">
        <f t="shared" ca="1" si="118"/>
        <v>19340.63761180716</v>
      </c>
      <c r="X228" s="194">
        <f t="shared" ca="1" si="119"/>
        <v>20721.456863688229</v>
      </c>
      <c r="Y228" s="194">
        <f t="shared" ca="1" si="120"/>
        <v>20748.40270864587</v>
      </c>
      <c r="Z228" s="194">
        <f t="shared" ca="1" si="121"/>
        <v>368208.61354378099</v>
      </c>
      <c r="AA228" s="194">
        <f t="shared" ca="1" si="122"/>
        <v>388957.01625242684</v>
      </c>
      <c r="AB228" s="77">
        <f t="shared" ca="1" si="123"/>
        <v>241696.0691772564</v>
      </c>
      <c r="AC228">
        <f t="shared" ca="1" si="124"/>
        <v>219.51427767289749</v>
      </c>
      <c r="AD228" s="476">
        <v>223.94770773879972</v>
      </c>
    </row>
    <row r="229" spans="2:30" x14ac:dyDescent="0.2">
      <c r="B229">
        <v>151</v>
      </c>
      <c r="C229" s="193">
        <f t="shared" ref="C229:M244" ca="1" si="128">C$75+_xlfn.NORM.INV(RAND(),0, $AH$80)</f>
        <v>0.30666685992694515</v>
      </c>
      <c r="D229" s="193">
        <f t="shared" ca="1" si="128"/>
        <v>-0.13227585293889368</v>
      </c>
      <c r="E229" s="193">
        <f t="shared" ca="1" si="128"/>
        <v>0.13797402545544613</v>
      </c>
      <c r="F229" s="193">
        <f t="shared" ca="1" si="128"/>
        <v>9.6344969986402088E-2</v>
      </c>
      <c r="G229" s="193">
        <f t="shared" ca="1" si="128"/>
        <v>0.10166783315209972</v>
      </c>
      <c r="H229" s="193">
        <f t="shared" ca="1" si="128"/>
        <v>7.6461750404651169E-2</v>
      </c>
      <c r="I229" s="193">
        <f t="shared" ca="1" si="127"/>
        <v>5.8717290062071451E-2</v>
      </c>
      <c r="J229" s="193">
        <f t="shared" ca="1" si="127"/>
        <v>4.9932843168547951E-2</v>
      </c>
      <c r="K229" s="193">
        <f t="shared" ca="1" si="127"/>
        <v>6.403174837408096E-2</v>
      </c>
      <c r="L229" s="193">
        <f t="shared" ca="1" si="127"/>
        <v>5.5781669782242568E-2</v>
      </c>
      <c r="M229" s="193">
        <f t="shared" ca="1" si="127"/>
        <v>4.6129920560552734E-2</v>
      </c>
      <c r="O229" s="473">
        <f t="shared" ca="1" si="126"/>
        <v>12801.415226704281</v>
      </c>
      <c r="P229" s="473">
        <f t="shared" ca="1" si="111"/>
        <v>11293.429774000298</v>
      </c>
      <c r="Q229" s="194">
        <f t="shared" ca="1" si="112"/>
        <v>12501.896091169752</v>
      </c>
      <c r="R229" s="194">
        <f t="shared" ca="1" si="113"/>
        <v>13367.436251783374</v>
      </c>
      <c r="S229" s="194">
        <f t="shared" ca="1" si="114"/>
        <v>14736.484169786905</v>
      </c>
      <c r="T229" s="194">
        <f t="shared" ca="1" si="115"/>
        <v>15816.698333736484</v>
      </c>
      <c r="U229" s="194">
        <f t="shared" ca="1" si="116"/>
        <v>16983.029533358178</v>
      </c>
      <c r="V229" s="194">
        <f t="shared" ca="1" si="117"/>
        <v>18181.828030606135</v>
      </c>
      <c r="W229" s="194">
        <f t="shared" ca="1" si="118"/>
        <v>19519.327963833828</v>
      </c>
      <c r="X229" s="194">
        <f t="shared" ca="1" si="119"/>
        <v>20516.355811538979</v>
      </c>
      <c r="Y229" s="194">
        <f t="shared" ca="1" si="120"/>
        <v>21327.718403584211</v>
      </c>
      <c r="Z229" s="194">
        <f t="shared" ca="1" si="121"/>
        <v>378489.35813085764</v>
      </c>
      <c r="AA229" s="194">
        <f t="shared" ca="1" si="122"/>
        <v>399817.07653444185</v>
      </c>
      <c r="AB229" s="77">
        <f t="shared" ca="1" si="123"/>
        <v>245237.03629354469</v>
      </c>
      <c r="AC229">
        <f t="shared" ca="1" si="124"/>
        <v>223.23378094630954</v>
      </c>
      <c r="AD229" s="476">
        <v>223.95845701352238</v>
      </c>
    </row>
    <row r="230" spans="2:30" x14ac:dyDescent="0.2">
      <c r="B230">
        <v>152</v>
      </c>
      <c r="C230" s="193">
        <f t="shared" ca="1" si="128"/>
        <v>0.32135540232061255</v>
      </c>
      <c r="D230" s="193">
        <f t="shared" ca="1" si="128"/>
        <v>-0.15872023812808178</v>
      </c>
      <c r="E230" s="193">
        <f t="shared" ca="1" si="128"/>
        <v>9.6502438741740609E-2</v>
      </c>
      <c r="F230" s="193">
        <f t="shared" ca="1" si="128"/>
        <v>8.1122569806961836E-2</v>
      </c>
      <c r="G230" s="193">
        <f t="shared" ca="1" si="128"/>
        <v>8.355806405338749E-2</v>
      </c>
      <c r="H230" s="193">
        <f t="shared" ca="1" si="128"/>
        <v>0.10581464436099081</v>
      </c>
      <c r="I230" s="193">
        <f t="shared" ca="1" si="127"/>
        <v>7.3538790519310934E-2</v>
      </c>
      <c r="J230" s="193">
        <f t="shared" ca="1" si="127"/>
        <v>6.549575547556373E-2</v>
      </c>
      <c r="K230" s="193">
        <f t="shared" ca="1" si="127"/>
        <v>5.9239589902059124E-2</v>
      </c>
      <c r="L230" s="193">
        <f t="shared" ca="1" si="127"/>
        <v>5.7471712747721691E-2</v>
      </c>
      <c r="M230" s="193">
        <f t="shared" ca="1" si="127"/>
        <v>3.5295245249581442E-2</v>
      </c>
      <c r="O230" s="473">
        <f t="shared" ca="1" si="126"/>
        <v>12945.318876535041</v>
      </c>
      <c r="P230" s="473">
        <f t="shared" ca="1" si="111"/>
        <v>10949.256100763016</v>
      </c>
      <c r="Q230" s="194">
        <f t="shared" ca="1" si="112"/>
        <v>12046.285105125342</v>
      </c>
      <c r="R230" s="194">
        <f t="shared" ca="1" si="113"/>
        <v>13181.833663575824</v>
      </c>
      <c r="S230" s="194">
        <f t="shared" ca="1" si="114"/>
        <v>14494.238442344646</v>
      </c>
      <c r="T230" s="194">
        <f t="shared" ca="1" si="115"/>
        <v>16247.987108052022</v>
      </c>
      <c r="U230" s="194">
        <f t="shared" ca="1" si="116"/>
        <v>17220.783258886946</v>
      </c>
      <c r="V230" s="194">
        <f t="shared" ca="1" si="117"/>
        <v>18451.333072821621</v>
      </c>
      <c r="W230" s="194">
        <f t="shared" ca="1" si="118"/>
        <v>19431.417322997222</v>
      </c>
      <c r="X230" s="194">
        <f t="shared" ca="1" si="119"/>
        <v>20549.197376996079</v>
      </c>
      <c r="Y230" s="194">
        <f t="shared" ca="1" si="120"/>
        <v>21106.829105338307</v>
      </c>
      <c r="Z230" s="194">
        <f t="shared" ca="1" si="121"/>
        <v>374569.37723421294</v>
      </c>
      <c r="AA230" s="194">
        <f t="shared" ca="1" si="122"/>
        <v>395676.20633955125</v>
      </c>
      <c r="AB230" s="77">
        <f t="shared" ca="1" si="123"/>
        <v>243369.74975725258</v>
      </c>
      <c r="AC230">
        <f t="shared" ca="1" si="124"/>
        <v>221.2723455090279</v>
      </c>
      <c r="AD230" s="476">
        <v>220.13570367590918</v>
      </c>
    </row>
    <row r="231" spans="2:30" x14ac:dyDescent="0.2">
      <c r="B231">
        <v>153</v>
      </c>
      <c r="C231" s="193">
        <f t="shared" ca="1" si="128"/>
        <v>0.36777697277785631</v>
      </c>
      <c r="D231" s="193">
        <f t="shared" ca="1" si="128"/>
        <v>-0.13180563491018854</v>
      </c>
      <c r="E231" s="193">
        <f t="shared" ca="1" si="128"/>
        <v>0.13032778342854259</v>
      </c>
      <c r="F231" s="193">
        <f t="shared" ca="1" si="128"/>
        <v>0.10223620084460695</v>
      </c>
      <c r="G231" s="193">
        <f t="shared" ca="1" si="128"/>
        <v>0.10776857918635659</v>
      </c>
      <c r="H231" s="193">
        <f t="shared" ca="1" si="128"/>
        <v>5.8989119771754361E-2</v>
      </c>
      <c r="I231" s="193">
        <f t="shared" ca="1" si="127"/>
        <v>7.1696061623059221E-2</v>
      </c>
      <c r="J231" s="193">
        <f t="shared" ca="1" si="127"/>
        <v>3.4683627653938891E-2</v>
      </c>
      <c r="K231" s="193">
        <f t="shared" ca="1" si="127"/>
        <v>3.2500600914963193E-2</v>
      </c>
      <c r="L231" s="193">
        <f t="shared" ca="1" si="127"/>
        <v>3.2131053152281985E-2</v>
      </c>
      <c r="M231" s="193">
        <f t="shared" ca="1" si="127"/>
        <v>2.6158967159743952E-2</v>
      </c>
      <c r="O231" s="473">
        <f t="shared" ca="1" si="126"/>
        <v>13400.111002304659</v>
      </c>
      <c r="P231" s="473">
        <f t="shared" ca="1" si="111"/>
        <v>11299.549661643896</v>
      </c>
      <c r="Q231" s="194">
        <f t="shared" ca="1" si="112"/>
        <v>12417.893713988933</v>
      </c>
      <c r="R231" s="194">
        <f t="shared" ca="1" si="113"/>
        <v>13439.266428504639</v>
      </c>
      <c r="S231" s="194">
        <f t="shared" ca="1" si="114"/>
        <v>14818.090934232847</v>
      </c>
      <c r="T231" s="194">
        <f t="shared" ca="1" si="115"/>
        <v>15559.968981566331</v>
      </c>
      <c r="U231" s="194">
        <f t="shared" ca="1" si="116"/>
        <v>17191.223791443867</v>
      </c>
      <c r="V231" s="194">
        <f t="shared" ca="1" si="117"/>
        <v>17917.755317868101</v>
      </c>
      <c r="W231" s="194">
        <f t="shared" ca="1" si="118"/>
        <v>18940.898974970474</v>
      </c>
      <c r="X231" s="194">
        <f t="shared" ca="1" si="119"/>
        <v>20056.767925302374</v>
      </c>
      <c r="Y231" s="194">
        <f t="shared" ca="1" si="120"/>
        <v>20920.56546587326</v>
      </c>
      <c r="Z231" s="194">
        <f t="shared" ca="1" si="121"/>
        <v>371263.87572626007</v>
      </c>
      <c r="AA231" s="194">
        <f t="shared" ca="1" si="122"/>
        <v>392184.44119213335</v>
      </c>
      <c r="AB231" s="77">
        <f t="shared" ca="1" si="123"/>
        <v>242327.11333879479</v>
      </c>
      <c r="AC231">
        <f t="shared" ca="1" si="124"/>
        <v>220.17713918711846</v>
      </c>
      <c r="AD231" s="476">
        <v>225.12320663978372</v>
      </c>
    </row>
    <row r="232" spans="2:30" x14ac:dyDescent="0.2">
      <c r="B232">
        <v>154</v>
      </c>
      <c r="C232" s="193">
        <f t="shared" ca="1" si="128"/>
        <v>0.30829370504414177</v>
      </c>
      <c r="D232" s="193">
        <f t="shared" ca="1" si="128"/>
        <v>-0.1481224374830325</v>
      </c>
      <c r="E232" s="193">
        <f t="shared" ca="1" si="128"/>
        <v>0.11711870464203319</v>
      </c>
      <c r="F232" s="193">
        <f t="shared" ca="1" si="128"/>
        <v>0.10283170154116987</v>
      </c>
      <c r="G232" s="193">
        <f t="shared" ca="1" si="128"/>
        <v>0.12958165018989543</v>
      </c>
      <c r="H232" s="193">
        <f t="shared" ca="1" si="128"/>
        <v>8.5807518388264628E-2</v>
      </c>
      <c r="I232" s="193">
        <f t="shared" ca="1" si="127"/>
        <v>8.9809771200214356E-2</v>
      </c>
      <c r="J232" s="193">
        <f t="shared" ca="1" si="127"/>
        <v>8.4079863976281075E-2</v>
      </c>
      <c r="K232" s="193">
        <f t="shared" ca="1" si="127"/>
        <v>2.8577407552258582E-2</v>
      </c>
      <c r="L232" s="193">
        <f t="shared" ca="1" si="127"/>
        <v>5.1990935121645605E-2</v>
      </c>
      <c r="M232" s="193">
        <f t="shared" ca="1" si="127"/>
        <v>1.3268523250024391E-2</v>
      </c>
      <c r="O232" s="473">
        <f t="shared" ca="1" si="126"/>
        <v>12817.353428317456</v>
      </c>
      <c r="P232" s="473">
        <f t="shared" ca="1" si="111"/>
        <v>11087.186476158331</v>
      </c>
      <c r="Q232" s="194">
        <f t="shared" ca="1" si="112"/>
        <v>12272.777457593784</v>
      </c>
      <c r="R232" s="194">
        <f t="shared" ca="1" si="113"/>
        <v>13446.527206651226</v>
      </c>
      <c r="S232" s="194">
        <f t="shared" ca="1" si="114"/>
        <v>15109.873961625379</v>
      </c>
      <c r="T232" s="194">
        <f t="shared" ca="1" si="115"/>
        <v>15954.017837042886</v>
      </c>
      <c r="U232" s="194">
        <f t="shared" ca="1" si="116"/>
        <v>17481.788295863611</v>
      </c>
      <c r="V232" s="194">
        <f t="shared" ca="1" si="117"/>
        <v>18773.156575211025</v>
      </c>
      <c r="W232" s="194">
        <f t="shared" ca="1" si="118"/>
        <v>18868.929225920056</v>
      </c>
      <c r="X232" s="194">
        <f t="shared" ca="1" si="119"/>
        <v>20442.692796438536</v>
      </c>
      <c r="Y232" s="194">
        <f t="shared" ca="1" si="120"/>
        <v>20657.764687116851</v>
      </c>
      <c r="Z232" s="194">
        <f t="shared" ca="1" si="121"/>
        <v>366600.11862924742</v>
      </c>
      <c r="AA232" s="194">
        <f t="shared" ca="1" si="122"/>
        <v>387257.88331636426</v>
      </c>
      <c r="AB232" s="77">
        <f t="shared" ca="1" si="123"/>
        <v>240772.82518106804</v>
      </c>
      <c r="AC232">
        <f t="shared" ca="1" si="124"/>
        <v>218.54448355925422</v>
      </c>
      <c r="AD232" s="476">
        <v>222.21328204603805</v>
      </c>
    </row>
    <row r="233" spans="2:30" x14ac:dyDescent="0.2">
      <c r="B233">
        <v>155</v>
      </c>
      <c r="C233" s="193">
        <f t="shared" ca="1" si="128"/>
        <v>0.33475386749868413</v>
      </c>
      <c r="D233" s="193">
        <f t="shared" ca="1" si="128"/>
        <v>-0.1494124642174306</v>
      </c>
      <c r="E233" s="193">
        <f t="shared" ca="1" si="128"/>
        <v>9.699279015271163E-2</v>
      </c>
      <c r="F233" s="193">
        <f t="shared" ca="1" si="128"/>
        <v>7.8719345047549849E-2</v>
      </c>
      <c r="G233" s="193">
        <f t="shared" ca="1" si="128"/>
        <v>9.6886466398118473E-2</v>
      </c>
      <c r="H233" s="193">
        <f t="shared" ca="1" si="128"/>
        <v>0.10940384472222969</v>
      </c>
      <c r="I233" s="193">
        <f t="shared" ca="1" si="127"/>
        <v>6.2176107985275272E-2</v>
      </c>
      <c r="J233" s="193">
        <f t="shared" ca="1" si="127"/>
        <v>2.1565005168387649E-2</v>
      </c>
      <c r="K233" s="193">
        <f t="shared" ca="1" si="127"/>
        <v>5.7886798013404267E-2</v>
      </c>
      <c r="L233" s="193">
        <f t="shared" ca="1" si="127"/>
        <v>5.9462508771724439E-2</v>
      </c>
      <c r="M233" s="193">
        <f t="shared" ca="1" si="127"/>
        <v>2.1212779827401926E-2</v>
      </c>
      <c r="O233" s="473">
        <f t="shared" ca="1" si="126"/>
        <v>13076.583639884608</v>
      </c>
      <c r="P233" s="473">
        <f t="shared" ca="1" si="111"/>
        <v>11070.396778210141</v>
      </c>
      <c r="Q233" s="194">
        <f t="shared" ca="1" si="112"/>
        <v>12051.672154610647</v>
      </c>
      <c r="R233" s="194">
        <f t="shared" ca="1" si="113"/>
        <v>13152.531797238495</v>
      </c>
      <c r="S233" s="194">
        <f t="shared" ca="1" si="114"/>
        <v>14672.526111505045</v>
      </c>
      <c r="T233" s="194">
        <f t="shared" ca="1" si="115"/>
        <v>16300.724048636963</v>
      </c>
      <c r="U233" s="194">
        <f t="shared" ca="1" si="116"/>
        <v>17038.512906957218</v>
      </c>
      <c r="V233" s="194">
        <f t="shared" ca="1" si="117"/>
        <v>17690.578370711257</v>
      </c>
      <c r="W233" s="194">
        <f t="shared" ca="1" si="118"/>
        <v>19406.600781026729</v>
      </c>
      <c r="X233" s="194">
        <f t="shared" ca="1" si="119"/>
        <v>20587.883291655933</v>
      </c>
      <c r="Y233" s="194">
        <f t="shared" ca="1" si="120"/>
        <v>20819.726278959421</v>
      </c>
      <c r="Z233" s="194">
        <f t="shared" ca="1" si="121"/>
        <v>369474.347263476</v>
      </c>
      <c r="AA233" s="194">
        <f t="shared" ca="1" si="122"/>
        <v>390294.07354243542</v>
      </c>
      <c r="AB233" s="77">
        <f t="shared" ca="1" si="123"/>
        <v>241220.16640494639</v>
      </c>
      <c r="AC233">
        <f t="shared" ca="1" si="124"/>
        <v>219.01437980282392</v>
      </c>
      <c r="AD233" s="476">
        <v>221.60437883353862</v>
      </c>
    </row>
    <row r="234" spans="2:30" x14ac:dyDescent="0.2">
      <c r="B234">
        <v>156</v>
      </c>
      <c r="C234" s="193">
        <f t="shared" ca="1" si="128"/>
        <v>0.33815312235305828</v>
      </c>
      <c r="D234" s="193">
        <f t="shared" ca="1" si="128"/>
        <v>-0.18067734905415642</v>
      </c>
      <c r="E234" s="193">
        <f t="shared" ca="1" si="128"/>
        <v>8.6811759142749245E-2</v>
      </c>
      <c r="F234" s="193">
        <f t="shared" ca="1" si="128"/>
        <v>6.618320374170826E-2</v>
      </c>
      <c r="G234" s="193">
        <f t="shared" ca="1" si="128"/>
        <v>9.3052679950718031E-2</v>
      </c>
      <c r="H234" s="193">
        <f t="shared" ca="1" si="128"/>
        <v>0.12277742655590733</v>
      </c>
      <c r="I234" s="193">
        <f t="shared" ca="1" si="127"/>
        <v>9.0008229698070485E-2</v>
      </c>
      <c r="J234" s="193">
        <f t="shared" ca="1" si="127"/>
        <v>6.6312062026262927E-2</v>
      </c>
      <c r="K234" s="193">
        <f t="shared" ca="1" si="127"/>
        <v>6.2087398995191286E-2</v>
      </c>
      <c r="L234" s="193">
        <f t="shared" ca="1" si="127"/>
        <v>9.1462039714204177E-2</v>
      </c>
      <c r="M234" s="193">
        <f t="shared" ca="1" si="127"/>
        <v>2.911267804408528E-2</v>
      </c>
      <c r="O234" s="473">
        <f t="shared" ca="1" si="126"/>
        <v>13109.886139692911</v>
      </c>
      <c r="P234" s="473">
        <f t="shared" ca="1" si="111"/>
        <v>10663.484302060155</v>
      </c>
      <c r="Q234" s="194">
        <f t="shared" ca="1" si="112"/>
        <v>11939.822332962402</v>
      </c>
      <c r="R234" s="194">
        <f t="shared" ca="1" si="113"/>
        <v>12999.682033398867</v>
      </c>
      <c r="S234" s="194">
        <f t="shared" ca="1" si="114"/>
        <v>14621.243382181081</v>
      </c>
      <c r="T234" s="194">
        <f t="shared" ca="1" si="115"/>
        <v>16497.225140687195</v>
      </c>
      <c r="U234" s="194">
        <f t="shared" ca="1" si="116"/>
        <v>17484.971795898862</v>
      </c>
      <c r="V234" s="194">
        <f t="shared" ca="1" si="117"/>
        <v>18465.469162974092</v>
      </c>
      <c r="W234" s="194">
        <f t="shared" ca="1" si="118"/>
        <v>19483.659485650904</v>
      </c>
      <c r="X234" s="194">
        <f t="shared" ca="1" si="119"/>
        <v>21209.710494579122</v>
      </c>
      <c r="Y234" s="194">
        <f t="shared" ca="1" si="120"/>
        <v>20980.783525550858</v>
      </c>
      <c r="Z234" s="194">
        <f t="shared" ca="1" si="121"/>
        <v>372332.52706176479</v>
      </c>
      <c r="AA234" s="194">
        <f t="shared" ca="1" si="122"/>
        <v>393313.31058731565</v>
      </c>
      <c r="AB234" s="77">
        <f t="shared" ca="1" si="123"/>
        <v>242852.54042044305</v>
      </c>
      <c r="AC234">
        <f t="shared" ca="1" si="124"/>
        <v>220.72905839053053</v>
      </c>
      <c r="AD234" s="476">
        <v>220.70783871647012</v>
      </c>
    </row>
    <row r="235" spans="2:30" x14ac:dyDescent="0.2">
      <c r="B235">
        <v>157</v>
      </c>
      <c r="C235" s="193">
        <f t="shared" ca="1" si="128"/>
        <v>0.35396589840477166</v>
      </c>
      <c r="D235" s="193">
        <f t="shared" ca="1" si="128"/>
        <v>-0.2113728838852329</v>
      </c>
      <c r="E235" s="193">
        <f t="shared" ca="1" si="128"/>
        <v>0.10985778944361453</v>
      </c>
      <c r="F235" s="193">
        <f t="shared" ca="1" si="128"/>
        <v>0.11535685115119804</v>
      </c>
      <c r="G235" s="193">
        <f t="shared" ca="1" si="128"/>
        <v>8.9185728897696229E-2</v>
      </c>
      <c r="H235" s="193">
        <f t="shared" ca="1" si="128"/>
        <v>0.10973147798566894</v>
      </c>
      <c r="I235" s="193">
        <f t="shared" ca="1" si="128"/>
        <v>0.10507845887039483</v>
      </c>
      <c r="J235" s="193">
        <f t="shared" ca="1" si="128"/>
        <v>7.6644209979579131E-2</v>
      </c>
      <c r="K235" s="193">
        <f t="shared" ca="1" si="128"/>
        <v>2.0772763002257319E-2</v>
      </c>
      <c r="L235" s="193">
        <f t="shared" ca="1" si="128"/>
        <v>4.3674498553207951E-2</v>
      </c>
      <c r="M235" s="193">
        <f t="shared" ca="1" si="128"/>
        <v>3.6733002352353522E-2</v>
      </c>
      <c r="O235" s="473">
        <f t="shared" ca="1" si="126"/>
        <v>13264.803906671546</v>
      </c>
      <c r="P235" s="473">
        <f t="shared" ca="1" si="111"/>
        <v>10263.981916233693</v>
      </c>
      <c r="Q235" s="194">
        <f t="shared" ca="1" si="112"/>
        <v>12193.008319364908</v>
      </c>
      <c r="R235" s="194">
        <f t="shared" ca="1" si="113"/>
        <v>13599.242951731148</v>
      </c>
      <c r="S235" s="194">
        <f t="shared" ca="1" si="114"/>
        <v>14569.517025775493</v>
      </c>
      <c r="T235" s="194">
        <f t="shared" ca="1" si="115"/>
        <v>16305.538038999341</v>
      </c>
      <c r="U235" s="194">
        <f t="shared" ca="1" si="116"/>
        <v>17726.715412925325</v>
      </c>
      <c r="V235" s="194">
        <f t="shared" ca="1" si="117"/>
        <v>18644.392356487162</v>
      </c>
      <c r="W235" s="194">
        <f t="shared" ca="1" si="118"/>
        <v>18725.755474906127</v>
      </c>
      <c r="X235" s="194">
        <f t="shared" ca="1" si="119"/>
        <v>20281.08459977667</v>
      </c>
      <c r="Y235" s="194">
        <f t="shared" ca="1" si="120"/>
        <v>21136.141027326204</v>
      </c>
      <c r="Z235" s="194">
        <f t="shared" ca="1" si="121"/>
        <v>375089.557139482</v>
      </c>
      <c r="AA235" s="194">
        <f t="shared" ca="1" si="122"/>
        <v>396225.69816680823</v>
      </c>
      <c r="AB235" s="77">
        <f t="shared" ca="1" si="123"/>
        <v>243721.81399913793</v>
      </c>
      <c r="AC235">
        <f t="shared" ca="1" si="124"/>
        <v>221.64216088915958</v>
      </c>
      <c r="AD235" s="476">
        <v>222.24914038561693</v>
      </c>
    </row>
    <row r="236" spans="2:30" x14ac:dyDescent="0.2">
      <c r="B236">
        <v>158</v>
      </c>
      <c r="C236" s="193">
        <f t="shared" ca="1" si="128"/>
        <v>0.32156197242547235</v>
      </c>
      <c r="D236" s="193">
        <f t="shared" ca="1" si="128"/>
        <v>-0.19866356367559213</v>
      </c>
      <c r="E236" s="193">
        <f t="shared" ca="1" si="128"/>
        <v>0.13522441936290347</v>
      </c>
      <c r="F236" s="193">
        <f t="shared" ca="1" si="128"/>
        <v>8.3499665074778157E-2</v>
      </c>
      <c r="G236" s="193">
        <f t="shared" ca="1" si="128"/>
        <v>4.7798013555566066E-2</v>
      </c>
      <c r="H236" s="193">
        <f t="shared" ca="1" si="128"/>
        <v>8.2819173749929628E-2</v>
      </c>
      <c r="I236" s="193">
        <f t="shared" ca="1" si="128"/>
        <v>7.7206913937433327E-2</v>
      </c>
      <c r="J236" s="193">
        <f t="shared" ca="1" si="128"/>
        <v>0.12071463931263941</v>
      </c>
      <c r="K236" s="193">
        <f t="shared" ca="1" si="128"/>
        <v>8.0142639033549998E-2</v>
      </c>
      <c r="L236" s="193">
        <f t="shared" ca="1" si="128"/>
        <v>4.7713568787998775E-2</v>
      </c>
      <c r="M236" s="193">
        <f t="shared" ca="1" si="128"/>
        <v>2.095671607601669E-2</v>
      </c>
      <c r="O236" s="473">
        <f t="shared" ca="1" si="126"/>
        <v>12947.342643852353</v>
      </c>
      <c r="P236" s="473">
        <f t="shared" ca="1" si="111"/>
        <v>10429.393718762169</v>
      </c>
      <c r="Q236" s="194">
        <f t="shared" ca="1" si="112"/>
        <v>12471.688644521877</v>
      </c>
      <c r="R236" s="194">
        <f t="shared" ca="1" si="113"/>
        <v>13210.816940123666</v>
      </c>
      <c r="S236" s="194">
        <f t="shared" ca="1" si="114"/>
        <v>14015.893334850551</v>
      </c>
      <c r="T236" s="194">
        <f t="shared" ca="1" si="115"/>
        <v>15910.109406813926</v>
      </c>
      <c r="U236" s="194">
        <f t="shared" ca="1" si="116"/>
        <v>17279.62413069166</v>
      </c>
      <c r="V236" s="194">
        <f t="shared" ca="1" si="117"/>
        <v>19407.565899044923</v>
      </c>
      <c r="W236" s="194">
        <f t="shared" ca="1" si="118"/>
        <v>19814.877188800267</v>
      </c>
      <c r="X236" s="194">
        <f t="shared" ca="1" si="119"/>
        <v>20359.573367347199</v>
      </c>
      <c r="Y236" s="194">
        <f t="shared" ca="1" si="120"/>
        <v>20814.505841731141</v>
      </c>
      <c r="Z236" s="194">
        <f t="shared" ca="1" si="121"/>
        <v>369381.70350766939</v>
      </c>
      <c r="AA236" s="194">
        <f t="shared" ca="1" si="122"/>
        <v>390196.20934940054</v>
      </c>
      <c r="AB236" s="77">
        <f t="shared" ca="1" si="123"/>
        <v>241304.65465434061</v>
      </c>
      <c r="AC236">
        <f t="shared" ca="1" si="124"/>
        <v>219.10312796395229</v>
      </c>
      <c r="AD236" s="476">
        <v>220.06119030900285</v>
      </c>
    </row>
    <row r="237" spans="2:30" x14ac:dyDescent="0.2">
      <c r="B237">
        <v>159</v>
      </c>
      <c r="C237" s="193">
        <f t="shared" ca="1" si="128"/>
        <v>0.32135800047054441</v>
      </c>
      <c r="D237" s="193">
        <f t="shared" ca="1" si="128"/>
        <v>-0.13808424926897181</v>
      </c>
      <c r="E237" s="193">
        <f t="shared" ca="1" si="128"/>
        <v>0.12074093544538064</v>
      </c>
      <c r="F237" s="193">
        <f t="shared" ca="1" si="128"/>
        <v>8.861939942132277E-2</v>
      </c>
      <c r="G237" s="193">
        <f t="shared" ca="1" si="128"/>
        <v>0.11627878964487748</v>
      </c>
      <c r="H237" s="193">
        <f t="shared" ca="1" si="128"/>
        <v>4.42999579082178E-2</v>
      </c>
      <c r="I237" s="193">
        <f t="shared" ca="1" si="128"/>
        <v>8.4517122167386466E-2</v>
      </c>
      <c r="J237" s="193">
        <f t="shared" ca="1" si="128"/>
        <v>5.3362685890003335E-2</v>
      </c>
      <c r="K237" s="193">
        <f t="shared" ca="1" si="128"/>
        <v>6.2007924282679289E-2</v>
      </c>
      <c r="L237" s="193">
        <f t="shared" ca="1" si="128"/>
        <v>4.6352452549069688E-2</v>
      </c>
      <c r="M237" s="193">
        <f t="shared" ca="1" si="128"/>
        <v>2.138355172263396E-2</v>
      </c>
      <c r="O237" s="473">
        <f t="shared" ca="1" si="126"/>
        <v>12945.344330609925</v>
      </c>
      <c r="P237" s="473">
        <f t="shared" ca="1" si="111"/>
        <v>11217.833495764333</v>
      </c>
      <c r="Q237" s="194">
        <f t="shared" ca="1" si="112"/>
        <v>12312.57164630873</v>
      </c>
      <c r="R237" s="194">
        <f t="shared" ca="1" si="113"/>
        <v>13273.240469557426</v>
      </c>
      <c r="S237" s="194">
        <f t="shared" ca="1" si="114"/>
        <v>14931.927952914533</v>
      </c>
      <c r="T237" s="194">
        <f t="shared" ca="1" si="115"/>
        <v>15344.13777169413</v>
      </c>
      <c r="U237" s="194">
        <f t="shared" ca="1" si="116"/>
        <v>17396.888185439468</v>
      </c>
      <c r="V237" s="194">
        <f t="shared" ca="1" si="117"/>
        <v>18241.22307757441</v>
      </c>
      <c r="W237" s="194">
        <f t="shared" ca="1" si="118"/>
        <v>19482.201547031378</v>
      </c>
      <c r="X237" s="194">
        <f t="shared" ca="1" si="119"/>
        <v>20333.123632654901</v>
      </c>
      <c r="Y237" s="194">
        <f t="shared" ca="1" si="120"/>
        <v>20823.207849289425</v>
      </c>
      <c r="Z237" s="194">
        <f t="shared" ca="1" si="121"/>
        <v>369536.13246218103</v>
      </c>
      <c r="AA237" s="194">
        <f t="shared" ca="1" si="122"/>
        <v>390359.34031147044</v>
      </c>
      <c r="AB237" s="77">
        <f t="shared" ca="1" si="123"/>
        <v>241530.19594439585</v>
      </c>
      <c r="AC237">
        <f t="shared" ca="1" si="124"/>
        <v>219.34004108375822</v>
      </c>
      <c r="AD237" s="476">
        <v>225.17972385826982</v>
      </c>
    </row>
    <row r="238" spans="2:30" x14ac:dyDescent="0.2">
      <c r="B238">
        <v>160</v>
      </c>
      <c r="C238" s="193">
        <f t="shared" ca="1" si="128"/>
        <v>0.32290407634360901</v>
      </c>
      <c r="D238" s="193">
        <f t="shared" ca="1" si="128"/>
        <v>-0.14521304874026669</v>
      </c>
      <c r="E238" s="193">
        <f t="shared" ca="1" si="128"/>
        <v>0.11717764782662185</v>
      </c>
      <c r="F238" s="193">
        <f t="shared" ca="1" si="128"/>
        <v>8.447861286094345E-2</v>
      </c>
      <c r="G238" s="193">
        <f t="shared" ca="1" si="128"/>
        <v>0.11518395149240961</v>
      </c>
      <c r="H238" s="193">
        <f t="shared" ca="1" si="128"/>
        <v>0.10700751684548823</v>
      </c>
      <c r="I238" s="193">
        <f t="shared" ca="1" si="128"/>
        <v>7.8449884532197298E-2</v>
      </c>
      <c r="J238" s="193">
        <f t="shared" ca="1" si="128"/>
        <v>5.4928607862006582E-2</v>
      </c>
      <c r="K238" s="193">
        <f t="shared" ca="1" si="128"/>
        <v>6.3638716252378963E-2</v>
      </c>
      <c r="L238" s="193">
        <f t="shared" ca="1" si="128"/>
        <v>3.4027593624171605E-2</v>
      </c>
      <c r="M238" s="193">
        <f t="shared" ca="1" si="128"/>
        <v>5.1012534118345387E-3</v>
      </c>
      <c r="O238" s="473">
        <f t="shared" ca="1" si="126"/>
        <v>12960.491235938338</v>
      </c>
      <c r="P238" s="473">
        <f t="shared" ca="1" si="111"/>
        <v>11125.052170645427</v>
      </c>
      <c r="Q238" s="194">
        <f t="shared" ca="1" si="112"/>
        <v>12273.425013295868</v>
      </c>
      <c r="R238" s="194">
        <f t="shared" ca="1" si="113"/>
        <v>13222.752984419607</v>
      </c>
      <c r="S238" s="194">
        <f t="shared" ca="1" si="114"/>
        <v>14917.282826119683</v>
      </c>
      <c r="T238" s="194">
        <f t="shared" ca="1" si="115"/>
        <v>16265.514255886877</v>
      </c>
      <c r="U238" s="194">
        <f t="shared" ca="1" si="116"/>
        <v>17299.562792804878</v>
      </c>
      <c r="V238" s="194">
        <f t="shared" ca="1" si="117"/>
        <v>18268.340358636298</v>
      </c>
      <c r="W238" s="194">
        <f t="shared" ca="1" si="118"/>
        <v>19512.117913104099</v>
      </c>
      <c r="X238" s="194">
        <f t="shared" ca="1" si="119"/>
        <v>20093.622229791574</v>
      </c>
      <c r="Y238" s="194">
        <f t="shared" ca="1" si="120"/>
        <v>20491.256466855193</v>
      </c>
      <c r="Z238" s="194">
        <f t="shared" ca="1" si="121"/>
        <v>363645.20389257523</v>
      </c>
      <c r="AA238" s="194">
        <f t="shared" ca="1" si="122"/>
        <v>384136.46035943041</v>
      </c>
      <c r="AB238" s="77">
        <f t="shared" ca="1" si="123"/>
        <v>239459.00470280342</v>
      </c>
      <c r="AC238">
        <f t="shared" ca="1" si="124"/>
        <v>217.16442003166534</v>
      </c>
      <c r="AD238" s="476">
        <v>220.35834370490096</v>
      </c>
    </row>
    <row r="239" spans="2:30" x14ac:dyDescent="0.2">
      <c r="B239">
        <v>161</v>
      </c>
      <c r="C239" s="193">
        <f t="shared" ref="C239:M254" ca="1" si="129">C$75+_xlfn.NORM.INV(RAND(),0, $AH$80)</f>
        <v>0.35937428054138726</v>
      </c>
      <c r="D239" s="193">
        <f t="shared" ca="1" si="129"/>
        <v>-0.14131275464322215</v>
      </c>
      <c r="E239" s="193">
        <f t="shared" ca="1" si="129"/>
        <v>0.14317467739327824</v>
      </c>
      <c r="F239" s="193">
        <f t="shared" ca="1" si="129"/>
        <v>0.1210156658891197</v>
      </c>
      <c r="G239" s="193">
        <f t="shared" ca="1" si="129"/>
        <v>0.10927922111649052</v>
      </c>
      <c r="H239" s="193">
        <f t="shared" ca="1" si="129"/>
        <v>5.5685924726844138E-2</v>
      </c>
      <c r="I239" s="193">
        <f t="shared" ca="1" si="128"/>
        <v>5.0682905309927001E-2</v>
      </c>
      <c r="J239" s="193">
        <f t="shared" ca="1" si="128"/>
        <v>5.2327652875715565E-2</v>
      </c>
      <c r="K239" s="193">
        <f t="shared" ca="1" si="128"/>
        <v>4.7360807370005267E-2</v>
      </c>
      <c r="L239" s="193">
        <f t="shared" ca="1" si="128"/>
        <v>2.1116399237139597E-2</v>
      </c>
      <c r="M239" s="193">
        <f t="shared" ca="1" si="128"/>
        <v>5.0588591374328175E-2</v>
      </c>
      <c r="O239" s="473">
        <f t="shared" ca="1" si="126"/>
        <v>13317.789826463972</v>
      </c>
      <c r="P239" s="473">
        <f t="shared" ca="1" si="111"/>
        <v>11175.814498318465</v>
      </c>
      <c r="Q239" s="194">
        <f t="shared" ca="1" si="112"/>
        <v>12559.030971824955</v>
      </c>
      <c r="R239" s="194">
        <f t="shared" ca="1" si="113"/>
        <v>13668.239341864411</v>
      </c>
      <c r="S239" s="194">
        <f t="shared" ca="1" si="114"/>
        <v>14838.29806946883</v>
      </c>
      <c r="T239" s="194">
        <f t="shared" ca="1" si="115"/>
        <v>15511.434382410165</v>
      </c>
      <c r="U239" s="194">
        <f t="shared" ca="1" si="116"/>
        <v>16854.148863505292</v>
      </c>
      <c r="V239" s="194">
        <f t="shared" ca="1" si="117"/>
        <v>18223.299271881286</v>
      </c>
      <c r="W239" s="194">
        <f t="shared" ca="1" si="118"/>
        <v>19213.504791337782</v>
      </c>
      <c r="X239" s="194">
        <f t="shared" ca="1" si="119"/>
        <v>19842.726930528683</v>
      </c>
      <c r="Y239" s="194">
        <f t="shared" ca="1" si="120"/>
        <v>21418.618466474611</v>
      </c>
      <c r="Z239" s="194">
        <f t="shared" ca="1" si="121"/>
        <v>380102.50332559453</v>
      </c>
      <c r="AA239" s="194">
        <f t="shared" ca="1" si="122"/>
        <v>401521.12179206917</v>
      </c>
      <c r="AB239" s="77">
        <f t="shared" ca="1" si="123"/>
        <v>245930.73745292667</v>
      </c>
      <c r="AC239">
        <f t="shared" ca="1" si="124"/>
        <v>223.96245863473598</v>
      </c>
      <c r="AD239" s="476">
        <v>221.16078326943548</v>
      </c>
    </row>
    <row r="240" spans="2:30" x14ac:dyDescent="0.2">
      <c r="B240">
        <v>162</v>
      </c>
      <c r="C240" s="193">
        <f t="shared" ca="1" si="129"/>
        <v>0.31650472307350441</v>
      </c>
      <c r="D240" s="193">
        <f t="shared" ca="1" si="129"/>
        <v>-0.18856615397626447</v>
      </c>
      <c r="E240" s="193">
        <f t="shared" ca="1" si="129"/>
        <v>0.13994505228995224</v>
      </c>
      <c r="F240" s="193">
        <f t="shared" ca="1" si="129"/>
        <v>0.10100365672681988</v>
      </c>
      <c r="G240" s="193">
        <f t="shared" ca="1" si="129"/>
        <v>0.14417035111537482</v>
      </c>
      <c r="H240" s="193">
        <f t="shared" ca="1" si="129"/>
        <v>0.11989724551173614</v>
      </c>
      <c r="I240" s="193">
        <f t="shared" ca="1" si="128"/>
        <v>0.11820447590132532</v>
      </c>
      <c r="J240" s="193">
        <f t="shared" ca="1" si="128"/>
        <v>4.5791159582210257E-2</v>
      </c>
      <c r="K240" s="193">
        <f t="shared" ca="1" si="128"/>
        <v>5.1125816065010987E-2</v>
      </c>
      <c r="L240" s="193">
        <f t="shared" ca="1" si="128"/>
        <v>1.3757675089361279E-2</v>
      </c>
      <c r="M240" s="193">
        <f t="shared" ca="1" si="128"/>
        <v>4.1123908734889809E-2</v>
      </c>
      <c r="O240" s="473">
        <f t="shared" ca="1" si="126"/>
        <v>12897.796771951122</v>
      </c>
      <c r="P240" s="473">
        <f t="shared" ca="1" si="111"/>
        <v>10560.811505998918</v>
      </c>
      <c r="Q240" s="194">
        <f t="shared" ca="1" si="112"/>
        <v>12523.549988470302</v>
      </c>
      <c r="R240" s="194">
        <f t="shared" ca="1" si="113"/>
        <v>13424.238353060253</v>
      </c>
      <c r="S240" s="194">
        <f t="shared" ca="1" si="114"/>
        <v>15305.020042664128</v>
      </c>
      <c r="T240" s="194">
        <f t="shared" ca="1" si="115"/>
        <v>16454.905982848955</v>
      </c>
      <c r="U240" s="194">
        <f t="shared" ca="1" si="116"/>
        <v>17937.271655828081</v>
      </c>
      <c r="V240" s="194">
        <f t="shared" ca="1" si="117"/>
        <v>18110.105939794383</v>
      </c>
      <c r="W240" s="194">
        <f t="shared" ca="1" si="118"/>
        <v>19282.572692381902</v>
      </c>
      <c r="X240" s="194">
        <f t="shared" ca="1" si="119"/>
        <v>19699.72937027939</v>
      </c>
      <c r="Y240" s="194">
        <f t="shared" ca="1" si="120"/>
        <v>21225.659559415464</v>
      </c>
      <c r="Z240" s="194">
        <f t="shared" ca="1" si="121"/>
        <v>376678.18519195978</v>
      </c>
      <c r="AA240" s="194">
        <f t="shared" ca="1" si="122"/>
        <v>397903.84475137526</v>
      </c>
      <c r="AB240" s="77">
        <f t="shared" ca="1" si="123"/>
        <v>244820.41318509425</v>
      </c>
      <c r="AC240">
        <f t="shared" ca="1" si="124"/>
        <v>222.79615163071034</v>
      </c>
      <c r="AD240" s="476">
        <v>218.77739732749018</v>
      </c>
    </row>
    <row r="241" spans="2:30" x14ac:dyDescent="0.2">
      <c r="B241">
        <v>163</v>
      </c>
      <c r="C241" s="193">
        <f t="shared" ca="1" si="129"/>
        <v>0.33530601296141477</v>
      </c>
      <c r="D241" s="193">
        <f t="shared" ca="1" si="129"/>
        <v>-0.15432743441678906</v>
      </c>
      <c r="E241" s="193">
        <f t="shared" ca="1" si="129"/>
        <v>8.6182980626486952E-2</v>
      </c>
      <c r="F241" s="193">
        <f t="shared" ca="1" si="129"/>
        <v>8.7065161137786243E-2</v>
      </c>
      <c r="G241" s="193">
        <f t="shared" ca="1" si="129"/>
        <v>0.10339439433468947</v>
      </c>
      <c r="H241" s="193">
        <f t="shared" ca="1" si="129"/>
        <v>7.6076829023791787E-2</v>
      </c>
      <c r="I241" s="193">
        <f t="shared" ca="1" si="128"/>
        <v>9.5639305826937082E-2</v>
      </c>
      <c r="J241" s="193">
        <f t="shared" ca="1" si="128"/>
        <v>6.8760559491122628E-2</v>
      </c>
      <c r="K241" s="193">
        <f t="shared" ca="1" si="128"/>
        <v>6.6618904333729911E-2</v>
      </c>
      <c r="L241" s="193">
        <f t="shared" ca="1" si="128"/>
        <v>6.0026756173422992E-2</v>
      </c>
      <c r="M241" s="193">
        <f t="shared" ca="1" si="128"/>
        <v>1.8927270398417753E-2</v>
      </c>
      <c r="O241" s="473">
        <f t="shared" ca="1" si="126"/>
        <v>13081.99300898298</v>
      </c>
      <c r="P241" s="473">
        <f t="shared" ca="1" si="111"/>
        <v>11006.428441065491</v>
      </c>
      <c r="Q241" s="194">
        <f t="shared" ca="1" si="112"/>
        <v>11932.914509498218</v>
      </c>
      <c r="R241" s="194">
        <f t="shared" ca="1" si="113"/>
        <v>13254.290064580868</v>
      </c>
      <c r="S241" s="194">
        <f t="shared" ca="1" si="114"/>
        <v>14759.57955368552</v>
      </c>
      <c r="T241" s="194">
        <f t="shared" ca="1" si="115"/>
        <v>15811.04259598178</v>
      </c>
      <c r="U241" s="194">
        <f t="shared" ca="1" si="116"/>
        <v>17575.300661875466</v>
      </c>
      <c r="V241" s="194">
        <f t="shared" ca="1" si="117"/>
        <v>18507.870122358414</v>
      </c>
      <c r="W241" s="194">
        <f t="shared" ca="1" si="118"/>
        <v>19566.788526685592</v>
      </c>
      <c r="X241" s="194">
        <f t="shared" ca="1" si="119"/>
        <v>20598.847964362714</v>
      </c>
      <c r="Y241" s="194">
        <f t="shared" ca="1" si="120"/>
        <v>20773.131013350354</v>
      </c>
      <c r="Z241" s="194">
        <f t="shared" ca="1" si="121"/>
        <v>368647.45092892257</v>
      </c>
      <c r="AA241" s="194">
        <f t="shared" ca="1" si="122"/>
        <v>389420.5819422729</v>
      </c>
      <c r="AB241" s="77">
        <f t="shared" ca="1" si="123"/>
        <v>241358.15175887325</v>
      </c>
      <c r="AC241">
        <f t="shared" ca="1" si="124"/>
        <v>219.15932240148661</v>
      </c>
      <c r="AD241" s="476">
        <v>222.41591777057897</v>
      </c>
    </row>
    <row r="242" spans="2:30" x14ac:dyDescent="0.2">
      <c r="B242">
        <v>164</v>
      </c>
      <c r="C242" s="193">
        <f t="shared" ca="1" si="129"/>
        <v>0.35895334314648225</v>
      </c>
      <c r="D242" s="193">
        <f t="shared" ca="1" si="129"/>
        <v>-0.12513471678906782</v>
      </c>
      <c r="E242" s="193">
        <f t="shared" ca="1" si="129"/>
        <v>0.11168504973948035</v>
      </c>
      <c r="F242" s="193">
        <f t="shared" ca="1" si="129"/>
        <v>0.10711343079668632</v>
      </c>
      <c r="G242" s="193">
        <f t="shared" ca="1" si="129"/>
        <v>8.0384666233151353E-2</v>
      </c>
      <c r="H242" s="193">
        <f t="shared" ca="1" si="129"/>
        <v>0.10070606876337165</v>
      </c>
      <c r="I242" s="193">
        <f t="shared" ca="1" si="128"/>
        <v>9.7203506163984099E-2</v>
      </c>
      <c r="J242" s="193">
        <f t="shared" ca="1" si="128"/>
        <v>3.4312107924930058E-2</v>
      </c>
      <c r="K242" s="193">
        <f t="shared" ca="1" si="128"/>
        <v>9.7205954513846116E-2</v>
      </c>
      <c r="L242" s="193">
        <f t="shared" ca="1" si="128"/>
        <v>8.5376475074341707E-2</v>
      </c>
      <c r="M242" s="193">
        <f t="shared" ca="1" si="128"/>
        <v>7.6737114726643518E-2</v>
      </c>
      <c r="O242" s="473">
        <f t="shared" ca="1" si="126"/>
        <v>13313.665902806086</v>
      </c>
      <c r="P242" s="473">
        <f t="shared" ca="1" si="111"/>
        <v>11386.371660990282</v>
      </c>
      <c r="Q242" s="194">
        <f t="shared" ca="1" si="112"/>
        <v>12213.082783139502</v>
      </c>
      <c r="R242" s="194">
        <f t="shared" ca="1" si="113"/>
        <v>13498.733167765109</v>
      </c>
      <c r="S242" s="194">
        <f t="shared" ca="1" si="114"/>
        <v>14451.789416118161</v>
      </c>
      <c r="T242" s="194">
        <f t="shared" ca="1" si="115"/>
        <v>16172.925640134321</v>
      </c>
      <c r="U242" s="194">
        <f t="shared" ca="1" si="116"/>
        <v>17600.392214426382</v>
      </c>
      <c r="V242" s="194">
        <f t="shared" ca="1" si="117"/>
        <v>17911.321660833019</v>
      </c>
      <c r="W242" s="194">
        <f t="shared" ca="1" si="118"/>
        <v>20127.898347726408</v>
      </c>
      <c r="X242" s="194">
        <f t="shared" ca="1" si="119"/>
        <v>21091.453459967706</v>
      </c>
      <c r="Y242" s="194">
        <f t="shared" ca="1" si="120"/>
        <v>21951.715103677088</v>
      </c>
      <c r="Z242" s="194">
        <f t="shared" ca="1" si="121"/>
        <v>389563.0278982828</v>
      </c>
      <c r="AA242" s="194">
        <f t="shared" ca="1" si="122"/>
        <v>411514.74300195987</v>
      </c>
      <c r="AB242" s="77">
        <f t="shared" ca="1" si="123"/>
        <v>250808.67361534451</v>
      </c>
      <c r="AC242">
        <f t="shared" ca="1" si="124"/>
        <v>229.08634115828414</v>
      </c>
      <c r="AD242" s="476">
        <v>219.06057990213543</v>
      </c>
    </row>
    <row r="243" spans="2:30" x14ac:dyDescent="0.2">
      <c r="B243">
        <v>165</v>
      </c>
      <c r="C243" s="193">
        <f t="shared" ca="1" si="129"/>
        <v>0.31739934313415402</v>
      </c>
      <c r="D243" s="193">
        <f t="shared" ca="1" si="129"/>
        <v>-0.14743228045720669</v>
      </c>
      <c r="E243" s="193">
        <f t="shared" ca="1" si="129"/>
        <v>9.6319422153622769E-2</v>
      </c>
      <c r="F243" s="193">
        <f t="shared" ca="1" si="129"/>
        <v>0.10340737563885151</v>
      </c>
      <c r="G243" s="193">
        <f t="shared" ca="1" si="129"/>
        <v>4.1473237024693396E-2</v>
      </c>
      <c r="H243" s="193">
        <f t="shared" ca="1" si="129"/>
        <v>0.10360184452772227</v>
      </c>
      <c r="I243" s="193">
        <f t="shared" ca="1" si="128"/>
        <v>9.4272042368546652E-2</v>
      </c>
      <c r="J243" s="193">
        <f t="shared" ca="1" si="128"/>
        <v>7.3569418467237774E-2</v>
      </c>
      <c r="K243" s="193">
        <f t="shared" ca="1" si="128"/>
        <v>3.5775388290106264E-2</v>
      </c>
      <c r="L243" s="193">
        <f t="shared" ca="1" si="128"/>
        <v>7.7609369825032956E-2</v>
      </c>
      <c r="M243" s="193">
        <f t="shared" ca="1" si="128"/>
        <v>-4.7449198054669295E-4</v>
      </c>
      <c r="O243" s="473">
        <f t="shared" ca="1" si="126"/>
        <v>12906.561364685307</v>
      </c>
      <c r="P243" s="473">
        <f t="shared" ca="1" si="111"/>
        <v>11096.168869849454</v>
      </c>
      <c r="Q243" s="194">
        <f t="shared" ca="1" si="112"/>
        <v>12044.274466642893</v>
      </c>
      <c r="R243" s="194">
        <f t="shared" ca="1" si="113"/>
        <v>13453.546244466173</v>
      </c>
      <c r="S243" s="194">
        <f t="shared" ca="1" si="114"/>
        <v>13931.289821504821</v>
      </c>
      <c r="T243" s="194">
        <f t="shared" ca="1" si="115"/>
        <v>16215.473934757574</v>
      </c>
      <c r="U243" s="194">
        <f t="shared" ca="1" si="116"/>
        <v>17553.368200857127</v>
      </c>
      <c r="V243" s="194">
        <f t="shared" ca="1" si="117"/>
        <v>18591.145778983551</v>
      </c>
      <c r="W243" s="194">
        <f t="shared" ca="1" si="118"/>
        <v>19000.973919994361</v>
      </c>
      <c r="X243" s="194">
        <f t="shared" ca="1" si="119"/>
        <v>20940.520080954448</v>
      </c>
      <c r="Y243" s="194">
        <f t="shared" ca="1" si="120"/>
        <v>20377.582318662331</v>
      </c>
      <c r="Z243" s="194">
        <f t="shared" ca="1" si="121"/>
        <v>361627.90159274929</v>
      </c>
      <c r="AA243" s="194">
        <f t="shared" ca="1" si="122"/>
        <v>382005.4839114116</v>
      </c>
      <c r="AB243" s="77">
        <f t="shared" ca="1" si="123"/>
        <v>238318.85040775946</v>
      </c>
      <c r="AC243">
        <f t="shared" ca="1" si="124"/>
        <v>215.9667789654427</v>
      </c>
      <c r="AD243" s="476">
        <v>228.35994779611607</v>
      </c>
    </row>
    <row r="244" spans="2:30" x14ac:dyDescent="0.2">
      <c r="B244">
        <v>166</v>
      </c>
      <c r="C244" s="193">
        <f t="shared" ca="1" si="129"/>
        <v>0.32760994198751542</v>
      </c>
      <c r="D244" s="193">
        <f t="shared" ca="1" si="129"/>
        <v>-0.14402297820358645</v>
      </c>
      <c r="E244" s="193">
        <f t="shared" ca="1" si="129"/>
        <v>0.13877012420030543</v>
      </c>
      <c r="F244" s="193">
        <f t="shared" ca="1" si="129"/>
        <v>0.10799912586506348</v>
      </c>
      <c r="G244" s="193">
        <f t="shared" ca="1" si="129"/>
        <v>0.10233239266962516</v>
      </c>
      <c r="H244" s="193">
        <f t="shared" ca="1" si="129"/>
        <v>7.819053583047765E-2</v>
      </c>
      <c r="I244" s="193">
        <f t="shared" ca="1" si="128"/>
        <v>7.7229223817836604E-2</v>
      </c>
      <c r="J244" s="193">
        <f t="shared" ca="1" si="128"/>
        <v>8.7071969323882559E-2</v>
      </c>
      <c r="K244" s="193">
        <f t="shared" ca="1" si="128"/>
        <v>2.9406381327926317E-2</v>
      </c>
      <c r="L244" s="193">
        <f t="shared" ca="1" si="128"/>
        <v>3.3166231595358434E-2</v>
      </c>
      <c r="M244" s="193">
        <f t="shared" ca="1" si="128"/>
        <v>3.7645651177043625E-2</v>
      </c>
      <c r="O244" s="473">
        <f t="shared" ca="1" si="126"/>
        <v>13006.594601651688</v>
      </c>
      <c r="P244" s="473">
        <f t="shared" ca="1" si="111"/>
        <v>11140.540938680322</v>
      </c>
      <c r="Q244" s="194">
        <f t="shared" ca="1" si="112"/>
        <v>12510.64211134588</v>
      </c>
      <c r="R244" s="194">
        <f t="shared" ca="1" si="113"/>
        <v>13509.532207017504</v>
      </c>
      <c r="S244" s="194">
        <f t="shared" ca="1" si="114"/>
        <v>14745.37366489168</v>
      </c>
      <c r="T244" s="194">
        <f t="shared" ca="1" si="115"/>
        <v>15842.099772806456</v>
      </c>
      <c r="U244" s="194">
        <f t="shared" ca="1" si="116"/>
        <v>17279.982006548918</v>
      </c>
      <c r="V244" s="194">
        <f t="shared" ca="1" si="117"/>
        <v>18824.971265296699</v>
      </c>
      <c r="W244" s="194">
        <f t="shared" ca="1" si="118"/>
        <v>18884.136489261022</v>
      </c>
      <c r="X244" s="194">
        <f t="shared" ca="1" si="119"/>
        <v>20076.883911281722</v>
      </c>
      <c r="Y244" s="194">
        <f t="shared" ca="1" si="120"/>
        <v>21154.747432469383</v>
      </c>
      <c r="Z244" s="194">
        <f t="shared" ca="1" si="121"/>
        <v>375419.75309417822</v>
      </c>
      <c r="AA244" s="194">
        <f t="shared" ca="1" si="122"/>
        <v>396574.50052664761</v>
      </c>
      <c r="AB244" s="77">
        <f t="shared" ca="1" si="123"/>
        <v>244208.29469805502</v>
      </c>
      <c r="AC244">
        <f t="shared" ca="1" si="124"/>
        <v>222.15317002667754</v>
      </c>
      <c r="AD244" s="476">
        <v>225.63198990498285</v>
      </c>
    </row>
    <row r="245" spans="2:30" x14ac:dyDescent="0.2">
      <c r="B245">
        <v>167</v>
      </c>
      <c r="C245" s="193">
        <f t="shared" ca="1" si="129"/>
        <v>0.33017054059096551</v>
      </c>
      <c r="D245" s="193">
        <f t="shared" ca="1" si="129"/>
        <v>-0.13573743978047054</v>
      </c>
      <c r="E245" s="193">
        <f t="shared" ca="1" si="129"/>
        <v>9.8933820932380859E-2</v>
      </c>
      <c r="F245" s="193">
        <f t="shared" ca="1" si="129"/>
        <v>5.870924200788067E-2</v>
      </c>
      <c r="G245" s="193">
        <f t="shared" ca="1" si="129"/>
        <v>0.1074653517783425</v>
      </c>
      <c r="H245" s="193">
        <f t="shared" ca="1" si="129"/>
        <v>7.5190319618054155E-2</v>
      </c>
      <c r="I245" s="193">
        <f t="shared" ca="1" si="129"/>
        <v>6.1737980432107521E-2</v>
      </c>
      <c r="J245" s="193">
        <f t="shared" ca="1" si="129"/>
        <v>4.6493707599190345E-2</v>
      </c>
      <c r="K245" s="193">
        <f t="shared" ca="1" si="129"/>
        <v>4.5382164948491656E-2</v>
      </c>
      <c r="L245" s="193">
        <f t="shared" ca="1" si="129"/>
        <v>6.9911063414839131E-2</v>
      </c>
      <c r="M245" s="193">
        <f t="shared" ca="1" si="129"/>
        <v>3.3435020634125089E-2</v>
      </c>
      <c r="O245" s="473">
        <f t="shared" ca="1" si="126"/>
        <v>13031.680786169691</v>
      </c>
      <c r="P245" s="473">
        <f t="shared" ca="1" si="111"/>
        <v>11248.377221257177</v>
      </c>
      <c r="Q245" s="194">
        <f t="shared" ca="1" si="112"/>
        <v>12072.996512262373</v>
      </c>
      <c r="R245" s="194">
        <f t="shared" ca="1" si="113"/>
        <v>12908.554049269522</v>
      </c>
      <c r="S245" s="194">
        <f t="shared" ca="1" si="114"/>
        <v>14814.034806093699</v>
      </c>
      <c r="T245" s="194">
        <f t="shared" ca="1" si="115"/>
        <v>15798.016910828264</v>
      </c>
      <c r="U245" s="194">
        <f t="shared" ca="1" si="116"/>
        <v>17031.484842671623</v>
      </c>
      <c r="V245" s="194">
        <f t="shared" ca="1" si="117"/>
        <v>18122.272058142891</v>
      </c>
      <c r="W245" s="194">
        <f t="shared" ca="1" si="118"/>
        <v>19177.207218067342</v>
      </c>
      <c r="X245" s="194">
        <f t="shared" ca="1" si="119"/>
        <v>20790.923627465763</v>
      </c>
      <c r="Y245" s="194">
        <f t="shared" ca="1" si="120"/>
        <v>21068.904230056462</v>
      </c>
      <c r="Z245" s="194">
        <f t="shared" ca="1" si="121"/>
        <v>373896.34876342223</v>
      </c>
      <c r="AA245" s="194">
        <f t="shared" ca="1" si="122"/>
        <v>394965.25299347867</v>
      </c>
      <c r="AB245" s="77">
        <f t="shared" ca="1" si="123"/>
        <v>242921.71546088462</v>
      </c>
      <c r="AC245">
        <f t="shared" ca="1" si="124"/>
        <v>220.80172124813717</v>
      </c>
      <c r="AD245" s="476">
        <v>219.46233354573803</v>
      </c>
    </row>
    <row r="246" spans="2:30" x14ac:dyDescent="0.2">
      <c r="B246">
        <v>168</v>
      </c>
      <c r="C246" s="193">
        <f t="shared" ca="1" si="129"/>
        <v>0.32992018663782186</v>
      </c>
      <c r="D246" s="193">
        <f t="shared" ca="1" si="129"/>
        <v>-0.15708071287622505</v>
      </c>
      <c r="E246" s="193">
        <f t="shared" ca="1" si="129"/>
        <v>0.10722315968196645</v>
      </c>
      <c r="F246" s="193">
        <f t="shared" ca="1" si="129"/>
        <v>5.3784817148835214E-2</v>
      </c>
      <c r="G246" s="193">
        <f t="shared" ca="1" si="129"/>
        <v>0.11717733334986004</v>
      </c>
      <c r="H246" s="193">
        <f t="shared" ca="1" si="129"/>
        <v>9.6453400209984275E-2</v>
      </c>
      <c r="I246" s="193">
        <f t="shared" ca="1" si="129"/>
        <v>9.6019340990066537E-2</v>
      </c>
      <c r="J246" s="193">
        <f t="shared" ca="1" si="129"/>
        <v>7.9680296677025989E-2</v>
      </c>
      <c r="K246" s="193">
        <f t="shared" ca="1" si="129"/>
        <v>3.7753529685683199E-2</v>
      </c>
      <c r="L246" s="193">
        <f t="shared" ca="1" si="129"/>
        <v>6.8543952628229987E-2</v>
      </c>
      <c r="M246" s="193">
        <f t="shared" ca="1" si="129"/>
        <v>4.5120631416240953E-2</v>
      </c>
      <c r="O246" s="473">
        <f t="shared" ca="1" si="126"/>
        <v>13029.22806849074</v>
      </c>
      <c r="P246" s="473">
        <f t="shared" ca="1" si="111"/>
        <v>10970.594521915931</v>
      </c>
      <c r="Q246" s="194">
        <f t="shared" ca="1" si="112"/>
        <v>12164.064014150519</v>
      </c>
      <c r="R246" s="194">
        <f t="shared" ca="1" si="113"/>
        <v>12848.51187533516</v>
      </c>
      <c r="S246" s="194">
        <f t="shared" ca="1" si="114"/>
        <v>14943.947342685089</v>
      </c>
      <c r="T246" s="194">
        <f t="shared" ca="1" si="115"/>
        <v>16110.440209883769</v>
      </c>
      <c r="U246" s="194">
        <f t="shared" ca="1" si="116"/>
        <v>17581.396858149699</v>
      </c>
      <c r="V246" s="194">
        <f t="shared" ca="1" si="117"/>
        <v>18696.968677513942</v>
      </c>
      <c r="W246" s="194">
        <f t="shared" ca="1" si="118"/>
        <v>19037.262302101477</v>
      </c>
      <c r="X246" s="194">
        <f t="shared" ca="1" si="119"/>
        <v>20764.357404415452</v>
      </c>
      <c r="Y246" s="194">
        <f t="shared" ca="1" si="120"/>
        <v>21307.141767513862</v>
      </c>
      <c r="Z246" s="194">
        <f t="shared" ca="1" si="121"/>
        <v>378124.19774982741</v>
      </c>
      <c r="AA246" s="194">
        <f t="shared" ca="1" si="122"/>
        <v>399431.33951734129</v>
      </c>
      <c r="AB246" s="77">
        <f t="shared" ca="1" si="123"/>
        <v>245172.88023756802</v>
      </c>
      <c r="AC246">
        <f t="shared" ca="1" si="124"/>
        <v>223.166390131208</v>
      </c>
      <c r="AD246" s="476">
        <v>223.64371190593033</v>
      </c>
    </row>
    <row r="247" spans="2:30" x14ac:dyDescent="0.2">
      <c r="B247">
        <v>169</v>
      </c>
      <c r="C247" s="193">
        <f t="shared" ca="1" si="129"/>
        <v>0.31271137171526009</v>
      </c>
      <c r="D247" s="193">
        <f t="shared" ca="1" si="129"/>
        <v>-0.14515515726742612</v>
      </c>
      <c r="E247" s="193">
        <f t="shared" ca="1" si="129"/>
        <v>0.12610880005563527</v>
      </c>
      <c r="F247" s="193">
        <f t="shared" ca="1" si="129"/>
        <v>9.0521922064685525E-2</v>
      </c>
      <c r="G247" s="193">
        <f t="shared" ca="1" si="129"/>
        <v>9.5397897239169888E-2</v>
      </c>
      <c r="H247" s="193">
        <f t="shared" ca="1" si="129"/>
        <v>6.8448798444872505E-2</v>
      </c>
      <c r="I247" s="193">
        <f t="shared" ca="1" si="129"/>
        <v>0.1107772931007821</v>
      </c>
      <c r="J247" s="193">
        <f t="shared" ca="1" si="129"/>
        <v>7.9895742774878056E-2</v>
      </c>
      <c r="K247" s="193">
        <f t="shared" ca="1" si="129"/>
        <v>7.7253565895609028E-2</v>
      </c>
      <c r="L247" s="193">
        <f t="shared" ca="1" si="129"/>
        <v>4.9949081833518379E-2</v>
      </c>
      <c r="M247" s="193">
        <f t="shared" ca="1" si="129"/>
        <v>7.077286455694129E-2</v>
      </c>
      <c r="O247" s="473">
        <f t="shared" ca="1" si="126"/>
        <v>12860.633308694403</v>
      </c>
      <c r="P247" s="473">
        <f t="shared" ca="1" si="111"/>
        <v>11125.805628164449</v>
      </c>
      <c r="Q247" s="194">
        <f t="shared" ca="1" si="112"/>
        <v>12371.543542053023</v>
      </c>
      <c r="R247" s="194">
        <f t="shared" ca="1" si="113"/>
        <v>13296.437411075791</v>
      </c>
      <c r="S247" s="194">
        <f t="shared" ca="1" si="114"/>
        <v>14652.61423318169</v>
      </c>
      <c r="T247" s="194">
        <f t="shared" ca="1" si="115"/>
        <v>15698.962200647778</v>
      </c>
      <c r="U247" s="194">
        <f t="shared" ca="1" si="116"/>
        <v>17818.131195919392</v>
      </c>
      <c r="V247" s="194">
        <f t="shared" ca="1" si="117"/>
        <v>18700.699586520648</v>
      </c>
      <c r="W247" s="194">
        <f t="shared" ca="1" si="118"/>
        <v>19761.878050215219</v>
      </c>
      <c r="X247" s="194">
        <f t="shared" ca="1" si="119"/>
        <v>20403.014717368627</v>
      </c>
      <c r="Y247" s="194">
        <f t="shared" ca="1" si="120"/>
        <v>21830.120409167463</v>
      </c>
      <c r="Z247" s="194">
        <f t="shared" ca="1" si="121"/>
        <v>387405.16473607358</v>
      </c>
      <c r="AA247" s="194">
        <f t="shared" ca="1" si="122"/>
        <v>409235.28514524107</v>
      </c>
      <c r="AB247" s="77">
        <f t="shared" ca="1" si="123"/>
        <v>249201.7980931628</v>
      </c>
      <c r="AC247">
        <f t="shared" ca="1" si="124"/>
        <v>227.39844670221092</v>
      </c>
      <c r="AD247" s="476">
        <v>217.14202754948275</v>
      </c>
    </row>
    <row r="248" spans="2:30" x14ac:dyDescent="0.2">
      <c r="B248">
        <v>170</v>
      </c>
      <c r="C248" s="193">
        <f t="shared" ca="1" si="129"/>
        <v>0.29399455030947053</v>
      </c>
      <c r="D248" s="193">
        <f t="shared" ca="1" si="129"/>
        <v>-0.16223180310910909</v>
      </c>
      <c r="E248" s="193">
        <f t="shared" ca="1" si="129"/>
        <v>0.11611869036944149</v>
      </c>
      <c r="F248" s="193">
        <f t="shared" ca="1" si="129"/>
        <v>8.854145319028614E-2</v>
      </c>
      <c r="G248" s="193">
        <f t="shared" ca="1" si="129"/>
        <v>9.3289253846844E-2</v>
      </c>
      <c r="H248" s="193">
        <f t="shared" ca="1" si="129"/>
        <v>0.10281753136955381</v>
      </c>
      <c r="I248" s="193">
        <f t="shared" ca="1" si="129"/>
        <v>9.8130321361435097E-2</v>
      </c>
      <c r="J248" s="193">
        <f t="shared" ca="1" si="129"/>
        <v>3.2880526342725681E-2</v>
      </c>
      <c r="K248" s="193">
        <f t="shared" ca="1" si="129"/>
        <v>4.6347243231937077E-2</v>
      </c>
      <c r="L248" s="193">
        <f t="shared" ca="1" si="129"/>
        <v>4.0513779530853083E-2</v>
      </c>
      <c r="M248" s="193">
        <f t="shared" ca="1" si="129"/>
        <v>1.9725100774586824E-2</v>
      </c>
      <c r="O248" s="473">
        <f t="shared" ca="1" si="126"/>
        <v>12677.264609381882</v>
      </c>
      <c r="P248" s="473">
        <f t="shared" ca="1" si="111"/>
        <v>10903.553082534945</v>
      </c>
      <c r="Q248" s="194">
        <f t="shared" ca="1" si="112"/>
        <v>12261.791201101132</v>
      </c>
      <c r="R248" s="194">
        <f t="shared" ca="1" si="113"/>
        <v>13272.290092346811</v>
      </c>
      <c r="S248" s="194">
        <f t="shared" ca="1" si="114"/>
        <v>14624.407918142224</v>
      </c>
      <c r="T248" s="194">
        <f t="shared" ca="1" si="115"/>
        <v>16203.94984240848</v>
      </c>
      <c r="U248" s="194">
        <f t="shared" ca="1" si="116"/>
        <v>17615.259384366862</v>
      </c>
      <c r="V248" s="194">
        <f t="shared" ca="1" si="117"/>
        <v>17886.530770340567</v>
      </c>
      <c r="W248" s="194">
        <f t="shared" ca="1" si="118"/>
        <v>19194.911275821385</v>
      </c>
      <c r="X248" s="194">
        <f t="shared" ca="1" si="119"/>
        <v>20219.664291071833</v>
      </c>
      <c r="Y248" s="194">
        <f t="shared" ca="1" si="120"/>
        <v>20789.396585400566</v>
      </c>
      <c r="Z248" s="194">
        <f t="shared" ca="1" si="121"/>
        <v>368936.1056180186</v>
      </c>
      <c r="AA248" s="194">
        <f t="shared" ca="1" si="122"/>
        <v>389725.50220341916</v>
      </c>
      <c r="AB248" s="77">
        <f t="shared" ca="1" si="123"/>
        <v>240817.07006756958</v>
      </c>
      <c r="AC248">
        <f t="shared" ca="1" si="124"/>
        <v>218.5909592803693</v>
      </c>
      <c r="AD248" s="476">
        <v>224.37346293700782</v>
      </c>
    </row>
    <row r="249" spans="2:30" x14ac:dyDescent="0.2">
      <c r="B249">
        <v>171</v>
      </c>
      <c r="C249" s="193">
        <f t="shared" ref="C249:M264" ca="1" si="130">C$75+_xlfn.NORM.INV(RAND(),0, $AH$80)</f>
        <v>0.32149889049880481</v>
      </c>
      <c r="D249" s="193">
        <f t="shared" ca="1" si="130"/>
        <v>-0.14788667536359681</v>
      </c>
      <c r="E249" s="193">
        <f t="shared" ca="1" si="130"/>
        <v>0.10726209646649701</v>
      </c>
      <c r="F249" s="193">
        <f t="shared" ca="1" si="130"/>
        <v>7.8638741111268035E-2</v>
      </c>
      <c r="G249" s="193">
        <f t="shared" ca="1" si="130"/>
        <v>0.11708941339332989</v>
      </c>
      <c r="H249" s="193">
        <f t="shared" ca="1" si="130"/>
        <v>0.10273496621333733</v>
      </c>
      <c r="I249" s="193">
        <f t="shared" ca="1" si="129"/>
        <v>7.024288538096328E-2</v>
      </c>
      <c r="J249" s="193">
        <f t="shared" ca="1" si="129"/>
        <v>7.4051905746000374E-2</v>
      </c>
      <c r="K249" s="193">
        <f t="shared" ca="1" si="129"/>
        <v>8.0715662635999191E-2</v>
      </c>
      <c r="L249" s="193">
        <f t="shared" ca="1" si="129"/>
        <v>6.2721735386764857E-2</v>
      </c>
      <c r="M249" s="193">
        <f t="shared" ca="1" si="129"/>
        <v>2.5483873935029933E-2</v>
      </c>
      <c r="O249" s="473">
        <f t="shared" ca="1" si="126"/>
        <v>12946.72463021679</v>
      </c>
      <c r="P249" s="473">
        <f t="shared" ca="1" si="111"/>
        <v>11090.254920142788</v>
      </c>
      <c r="Q249" s="194">
        <f t="shared" ca="1" si="112"/>
        <v>12164.491777547079</v>
      </c>
      <c r="R249" s="194">
        <f t="shared" ca="1" si="113"/>
        <v>13151.549015350141</v>
      </c>
      <c r="S249" s="194">
        <f t="shared" ca="1" si="114"/>
        <v>14942.771279439319</v>
      </c>
      <c r="T249" s="194">
        <f t="shared" ca="1" si="115"/>
        <v>16202.736693712519</v>
      </c>
      <c r="U249" s="194">
        <f t="shared" ca="1" si="116"/>
        <v>17167.913191656418</v>
      </c>
      <c r="V249" s="194">
        <f t="shared" ca="1" si="117"/>
        <v>18599.501075978493</v>
      </c>
      <c r="W249" s="194">
        <f t="shared" ca="1" si="118"/>
        <v>19825.38912666708</v>
      </c>
      <c r="X249" s="194">
        <f t="shared" ca="1" si="119"/>
        <v>20651.217837820575</v>
      </c>
      <c r="Y249" s="194">
        <f t="shared" ca="1" si="120"/>
        <v>20906.802167539194</v>
      </c>
      <c r="Z249" s="194">
        <f t="shared" ca="1" si="121"/>
        <v>371019.62728610111</v>
      </c>
      <c r="AA249" s="194">
        <f t="shared" ca="1" si="122"/>
        <v>391926.4294536403</v>
      </c>
      <c r="AB249" s="77">
        <f t="shared" ca="1" si="123"/>
        <v>242668.28436942803</v>
      </c>
      <c r="AC249">
        <f t="shared" ca="1" si="124"/>
        <v>220.5355121184559</v>
      </c>
      <c r="AD249" s="476">
        <v>220.79828889648746</v>
      </c>
    </row>
    <row r="250" spans="2:30" x14ac:dyDescent="0.2">
      <c r="B250">
        <v>172</v>
      </c>
      <c r="C250" s="193">
        <f t="shared" ca="1" si="130"/>
        <v>0.28047145257178729</v>
      </c>
      <c r="D250" s="193">
        <f t="shared" ca="1" si="130"/>
        <v>-0.14488774507998364</v>
      </c>
      <c r="E250" s="193">
        <f t="shared" ca="1" si="130"/>
        <v>0.14809778534730875</v>
      </c>
      <c r="F250" s="193">
        <f t="shared" ca="1" si="130"/>
        <v>9.3829351154490204E-2</v>
      </c>
      <c r="G250" s="193">
        <f t="shared" ca="1" si="130"/>
        <v>9.9180179138679034E-2</v>
      </c>
      <c r="H250" s="193">
        <f t="shared" ca="1" si="130"/>
        <v>0.1010560130431509</v>
      </c>
      <c r="I250" s="193">
        <f t="shared" ca="1" si="129"/>
        <v>9.0132899254594917E-2</v>
      </c>
      <c r="J250" s="193">
        <f t="shared" ca="1" si="129"/>
        <v>7.1892412033878653E-2</v>
      </c>
      <c r="K250" s="193">
        <f t="shared" ca="1" si="129"/>
        <v>5.6300697642539248E-2</v>
      </c>
      <c r="L250" s="193">
        <f t="shared" ca="1" si="129"/>
        <v>1.6273004903473338E-2</v>
      </c>
      <c r="M250" s="193">
        <f t="shared" ca="1" si="129"/>
        <v>2.9322489537033633E-2</v>
      </c>
      <c r="O250" s="473">
        <f t="shared" ca="1" si="126"/>
        <v>12544.778820845801</v>
      </c>
      <c r="P250" s="473">
        <f t="shared" ca="1" si="111"/>
        <v>11129.285997784013</v>
      </c>
      <c r="Q250" s="194">
        <f t="shared" ca="1" si="112"/>
        <v>12613.116726605051</v>
      </c>
      <c r="R250" s="194">
        <f t="shared" ca="1" si="113"/>
        <v>13336.763995066784</v>
      </c>
      <c r="S250" s="194">
        <f t="shared" ca="1" si="114"/>
        <v>14703.208010780074</v>
      </c>
      <c r="T250" s="194">
        <f t="shared" ca="1" si="115"/>
        <v>16178.06745135502</v>
      </c>
      <c r="U250" s="194">
        <f t="shared" ca="1" si="116"/>
        <v>17486.971637386519</v>
      </c>
      <c r="V250" s="194">
        <f t="shared" ca="1" si="117"/>
        <v>18562.104833387893</v>
      </c>
      <c r="W250" s="194">
        <f t="shared" ca="1" si="118"/>
        <v>19377.504268286593</v>
      </c>
      <c r="X250" s="194">
        <f t="shared" ca="1" si="119"/>
        <v>19748.608227458582</v>
      </c>
      <c r="Y250" s="194">
        <f t="shared" ca="1" si="120"/>
        <v>20985.061006150052</v>
      </c>
      <c r="Z250" s="194">
        <f t="shared" ca="1" si="121"/>
        <v>372408.43677023757</v>
      </c>
      <c r="AA250" s="194">
        <f t="shared" ca="1" si="122"/>
        <v>393393.49777638761</v>
      </c>
      <c r="AB250" s="77">
        <f t="shared" ca="1" si="123"/>
        <v>242771.63775850067</v>
      </c>
      <c r="AC250">
        <f t="shared" ca="1" si="124"/>
        <v>220.6440766027759</v>
      </c>
      <c r="AD250" s="476">
        <v>221.50478690858199</v>
      </c>
    </row>
    <row r="251" spans="2:30" x14ac:dyDescent="0.2">
      <c r="B251">
        <v>173</v>
      </c>
      <c r="C251" s="193">
        <f t="shared" ca="1" si="130"/>
        <v>0.30385147370701876</v>
      </c>
      <c r="D251" s="193">
        <f t="shared" ca="1" si="130"/>
        <v>-0.10271040060664413</v>
      </c>
      <c r="E251" s="193">
        <f t="shared" ca="1" si="130"/>
        <v>0.11170457658759159</v>
      </c>
      <c r="F251" s="193">
        <f t="shared" ca="1" si="130"/>
        <v>0.10057258503816488</v>
      </c>
      <c r="G251" s="193">
        <f t="shared" ca="1" si="130"/>
        <v>9.081043933694305E-2</v>
      </c>
      <c r="H251" s="193">
        <f t="shared" ca="1" si="130"/>
        <v>7.5900632686009939E-2</v>
      </c>
      <c r="I251" s="193">
        <f t="shared" ca="1" si="129"/>
        <v>8.9409030459741703E-2</v>
      </c>
      <c r="J251" s="193">
        <f t="shared" ca="1" si="129"/>
        <v>5.2045964580391069E-2</v>
      </c>
      <c r="K251" s="193">
        <f t="shared" ca="1" si="129"/>
        <v>5.1437191348915327E-2</v>
      </c>
      <c r="L251" s="193">
        <f t="shared" ca="1" si="129"/>
        <v>3.3594570126599277E-2</v>
      </c>
      <c r="M251" s="193">
        <f t="shared" ca="1" si="129"/>
        <v>4.6873786283318654E-2</v>
      </c>
      <c r="O251" s="473">
        <f t="shared" ca="1" si="126"/>
        <v>12773.832887907663</v>
      </c>
      <c r="P251" s="473">
        <f t="shared" ca="1" si="111"/>
        <v>11678.224136104527</v>
      </c>
      <c r="Q251" s="194">
        <f t="shared" ca="1" si="112"/>
        <v>12213.297307039531</v>
      </c>
      <c r="R251" s="194">
        <f t="shared" ca="1" si="113"/>
        <v>13418.982413118178</v>
      </c>
      <c r="S251" s="194">
        <f t="shared" ca="1" si="114"/>
        <v>14591.250000950002</v>
      </c>
      <c r="T251" s="194">
        <f t="shared" ca="1" si="115"/>
        <v>15808.453702952223</v>
      </c>
      <c r="U251" s="194">
        <f t="shared" ca="1" si="116"/>
        <v>17475.359958577959</v>
      </c>
      <c r="V251" s="194">
        <f t="shared" ca="1" si="117"/>
        <v>18218.42123784592</v>
      </c>
      <c r="W251" s="194">
        <f t="shared" ca="1" si="118"/>
        <v>19288.284774089658</v>
      </c>
      <c r="X251" s="194">
        <f t="shared" ca="1" si="119"/>
        <v>20085.207550502073</v>
      </c>
      <c r="Y251" s="194">
        <f t="shared" ca="1" si="120"/>
        <v>21342.8837844355</v>
      </c>
      <c r="Z251" s="194">
        <f t="shared" ca="1" si="121"/>
        <v>378758.48843141762</v>
      </c>
      <c r="AA251" s="194">
        <f t="shared" ca="1" si="122"/>
        <v>400101.37221585313</v>
      </c>
      <c r="AB251" s="77">
        <f t="shared" ca="1" si="123"/>
        <v>245359.16643358572</v>
      </c>
      <c r="AC251">
        <f t="shared" ca="1" si="124"/>
        <v>223.36206890853751</v>
      </c>
      <c r="AD251" s="476">
        <v>222.17700562114933</v>
      </c>
    </row>
    <row r="252" spans="2:30" x14ac:dyDescent="0.2">
      <c r="B252">
        <v>174</v>
      </c>
      <c r="C252" s="193">
        <f t="shared" ca="1" si="130"/>
        <v>0.32069737169270501</v>
      </c>
      <c r="D252" s="193">
        <f t="shared" ca="1" si="130"/>
        <v>-0.17338664184208166</v>
      </c>
      <c r="E252" s="193">
        <f t="shared" ca="1" si="130"/>
        <v>8.9775140706744971E-2</v>
      </c>
      <c r="F252" s="193">
        <f t="shared" ca="1" si="130"/>
        <v>0.12286937937050015</v>
      </c>
      <c r="G252" s="193">
        <f t="shared" ca="1" si="130"/>
        <v>0.1229339761257745</v>
      </c>
      <c r="H252" s="193">
        <f t="shared" ca="1" si="130"/>
        <v>8.4712847360217294E-2</v>
      </c>
      <c r="I252" s="193">
        <f t="shared" ca="1" si="129"/>
        <v>8.2092933775346585E-2</v>
      </c>
      <c r="J252" s="193">
        <f t="shared" ca="1" si="129"/>
        <v>7.9220041896512106E-2</v>
      </c>
      <c r="K252" s="193">
        <f t="shared" ca="1" si="129"/>
        <v>9.4496611181819123E-2</v>
      </c>
      <c r="L252" s="193">
        <f t="shared" ca="1" si="129"/>
        <v>5.5365087014955947E-2</v>
      </c>
      <c r="M252" s="193">
        <f t="shared" ca="1" si="129"/>
        <v>2.9157200494112613E-2</v>
      </c>
      <c r="O252" s="473">
        <f t="shared" ca="1" si="126"/>
        <v>12938.872150473431</v>
      </c>
      <c r="P252" s="473">
        <f t="shared" ca="1" si="111"/>
        <v>10758.372856425307</v>
      </c>
      <c r="Q252" s="194">
        <f t="shared" ca="1" si="112"/>
        <v>11972.378338251479</v>
      </c>
      <c r="R252" s="194">
        <f t="shared" ca="1" si="113"/>
        <v>13690.841166536196</v>
      </c>
      <c r="S252" s="194">
        <f t="shared" ca="1" si="114"/>
        <v>15020.951202274653</v>
      </c>
      <c r="T252" s="194">
        <f t="shared" ca="1" si="115"/>
        <v>15937.933585634231</v>
      </c>
      <c r="U252" s="194">
        <f t="shared" ca="1" si="116"/>
        <v>17358.001446323287</v>
      </c>
      <c r="V252" s="194">
        <f t="shared" ca="1" si="117"/>
        <v>18688.998383676564</v>
      </c>
      <c r="W252" s="194">
        <f t="shared" ca="1" si="118"/>
        <v>20078.196295935875</v>
      </c>
      <c r="X252" s="194">
        <f t="shared" ca="1" si="119"/>
        <v>20508.260614848958</v>
      </c>
      <c r="Y252" s="194">
        <f t="shared" ca="1" si="120"/>
        <v>20981.691216133215</v>
      </c>
      <c r="Z252" s="194">
        <f t="shared" ca="1" si="121"/>
        <v>372348.63526515511</v>
      </c>
      <c r="AA252" s="194">
        <f t="shared" ca="1" si="122"/>
        <v>393330.3264812883</v>
      </c>
      <c r="AB252" s="77">
        <f t="shared" ca="1" si="123"/>
        <v>243240.22987921315</v>
      </c>
      <c r="AC252">
        <f t="shared" ca="1" si="124"/>
        <v>221.1362952169697</v>
      </c>
      <c r="AD252" s="476">
        <v>220.05757481848673</v>
      </c>
    </row>
    <row r="253" spans="2:30" x14ac:dyDescent="0.2">
      <c r="B253">
        <v>175</v>
      </c>
      <c r="C253" s="193">
        <f t="shared" ca="1" si="130"/>
        <v>0.36091232674670692</v>
      </c>
      <c r="D253" s="193">
        <f t="shared" ca="1" si="130"/>
        <v>-0.15744030793153005</v>
      </c>
      <c r="E253" s="193">
        <f t="shared" ca="1" si="130"/>
        <v>0.10231578015331108</v>
      </c>
      <c r="F253" s="193">
        <f t="shared" ca="1" si="130"/>
        <v>8.4307182730519598E-2</v>
      </c>
      <c r="G253" s="193">
        <f t="shared" ca="1" si="130"/>
        <v>0.10115577361250615</v>
      </c>
      <c r="H253" s="193">
        <f t="shared" ca="1" si="130"/>
        <v>9.4619662977861244E-2</v>
      </c>
      <c r="I253" s="193">
        <f t="shared" ca="1" si="129"/>
        <v>7.8253846694917709E-2</v>
      </c>
      <c r="J253" s="193">
        <f t="shared" ca="1" si="129"/>
        <v>2.7914942912268495E-2</v>
      </c>
      <c r="K253" s="193">
        <f t="shared" ca="1" si="129"/>
        <v>3.9754454603446093E-2</v>
      </c>
      <c r="L253" s="193">
        <f t="shared" ca="1" si="129"/>
        <v>5.637116103177417E-2</v>
      </c>
      <c r="M253" s="193">
        <f t="shared" ca="1" si="129"/>
        <v>3.3656222068398835E-2</v>
      </c>
      <c r="O253" s="473">
        <f t="shared" ca="1" si="126"/>
        <v>13332.858065137487</v>
      </c>
      <c r="P253" s="473">
        <f t="shared" ca="1" si="111"/>
        <v>10965.914392271136</v>
      </c>
      <c r="Q253" s="194">
        <f t="shared" ca="1" si="112"/>
        <v>12110.151053419602</v>
      </c>
      <c r="R253" s="194">
        <f t="shared" ca="1" si="113"/>
        <v>13220.66278343104</v>
      </c>
      <c r="S253" s="194">
        <f t="shared" ca="1" si="114"/>
        <v>14729.634594014489</v>
      </c>
      <c r="T253" s="194">
        <f t="shared" ca="1" si="115"/>
        <v>16083.496689955702</v>
      </c>
      <c r="U253" s="194">
        <f t="shared" ca="1" si="116"/>
        <v>17296.418122918567</v>
      </c>
      <c r="V253" s="194">
        <f t="shared" ca="1" si="117"/>
        <v>17800.541095294553</v>
      </c>
      <c r="W253" s="194">
        <f t="shared" ca="1" si="118"/>
        <v>19073.968640761486</v>
      </c>
      <c r="X253" s="194">
        <f t="shared" ca="1" si="119"/>
        <v>20527.811032414022</v>
      </c>
      <c r="Y253" s="194">
        <f t="shared" ca="1" si="120"/>
        <v>21073.413920304236</v>
      </c>
      <c r="Z253" s="194">
        <f t="shared" ca="1" si="121"/>
        <v>373976.37934779841</v>
      </c>
      <c r="AA253" s="194">
        <f t="shared" ca="1" si="122"/>
        <v>395049.79326810263</v>
      </c>
      <c r="AB253" s="77">
        <f t="shared" ca="1" si="123"/>
        <v>243182.82915545936</v>
      </c>
      <c r="AC253">
        <f t="shared" ca="1" si="124"/>
        <v>221.07600033907704</v>
      </c>
      <c r="AD253" s="476">
        <v>222.13746281296554</v>
      </c>
    </row>
    <row r="254" spans="2:30" x14ac:dyDescent="0.2">
      <c r="B254">
        <v>176</v>
      </c>
      <c r="C254" s="193">
        <f t="shared" ca="1" si="130"/>
        <v>0.30588581926977176</v>
      </c>
      <c r="D254" s="193">
        <f t="shared" ca="1" si="130"/>
        <v>-0.16874286867267707</v>
      </c>
      <c r="E254" s="193">
        <f t="shared" ca="1" si="130"/>
        <v>0.10922660710076273</v>
      </c>
      <c r="F254" s="193">
        <f t="shared" ca="1" si="130"/>
        <v>9.6162592530201235E-2</v>
      </c>
      <c r="G254" s="193">
        <f t="shared" ca="1" si="130"/>
        <v>0.10730347615915128</v>
      </c>
      <c r="H254" s="193">
        <f t="shared" ca="1" si="130"/>
        <v>0.11320557290991257</v>
      </c>
      <c r="I254" s="193">
        <f t="shared" ca="1" si="129"/>
        <v>9.7899743065843703E-2</v>
      </c>
      <c r="J254" s="193">
        <f t="shared" ca="1" si="129"/>
        <v>3.3343541707722343E-2</v>
      </c>
      <c r="K254" s="193">
        <f t="shared" ca="1" si="129"/>
        <v>3.9793189192223369E-2</v>
      </c>
      <c r="L254" s="193">
        <f t="shared" ca="1" si="129"/>
        <v>7.2797434809273309E-2</v>
      </c>
      <c r="M254" s="193">
        <f t="shared" ca="1" si="129"/>
        <v>1.7513702528085394E-2</v>
      </c>
      <c r="O254" s="473">
        <f t="shared" ca="1" si="126"/>
        <v>12793.763371385954</v>
      </c>
      <c r="P254" s="473">
        <f t="shared" ca="1" si="111"/>
        <v>10818.811564225109</v>
      </c>
      <c r="Q254" s="194">
        <f t="shared" ca="1" si="112"/>
        <v>12186.07408722217</v>
      </c>
      <c r="R254" s="194">
        <f t="shared" ca="1" si="113"/>
        <v>13365.212573026898</v>
      </c>
      <c r="S254" s="194">
        <f t="shared" ca="1" si="114"/>
        <v>14811.869473288383</v>
      </c>
      <c r="T254" s="194">
        <f t="shared" ca="1" si="115"/>
        <v>16356.583709111514</v>
      </c>
      <c r="U254" s="194">
        <f t="shared" ca="1" si="116"/>
        <v>17611.5606462424</v>
      </c>
      <c r="V254" s="194">
        <f t="shared" ca="1" si="117"/>
        <v>17894.548869590126</v>
      </c>
      <c r="W254" s="194">
        <f t="shared" ca="1" si="118"/>
        <v>19074.679214617056</v>
      </c>
      <c r="X254" s="194">
        <f t="shared" ca="1" si="119"/>
        <v>20847.012707459613</v>
      </c>
      <c r="Y254" s="194">
        <f t="shared" ca="1" si="120"/>
        <v>20744.312243434422</v>
      </c>
      <c r="Z254" s="194">
        <f t="shared" ca="1" si="121"/>
        <v>368136.02267761133</v>
      </c>
      <c r="AA254" s="194">
        <f t="shared" ca="1" si="122"/>
        <v>388880.33492104575</v>
      </c>
      <c r="AB254" s="77">
        <f t="shared" ca="1" si="123"/>
        <v>240957.44705110989</v>
      </c>
      <c r="AC254">
        <f t="shared" ca="1" si="124"/>
        <v>218.73841409501247</v>
      </c>
      <c r="AD254" s="476">
        <v>226.63866016249398</v>
      </c>
    </row>
    <row r="255" spans="2:30" x14ac:dyDescent="0.2">
      <c r="B255">
        <v>177</v>
      </c>
      <c r="C255" s="193">
        <f t="shared" ca="1" si="130"/>
        <v>0.31947864260291986</v>
      </c>
      <c r="D255" s="193">
        <f t="shared" ca="1" si="130"/>
        <v>-0.1366154256833165</v>
      </c>
      <c r="E255" s="193">
        <f t="shared" ca="1" si="130"/>
        <v>9.4650573222367529E-2</v>
      </c>
      <c r="F255" s="193">
        <f t="shared" ca="1" si="130"/>
        <v>0.10028711072357467</v>
      </c>
      <c r="G255" s="193">
        <f t="shared" ca="1" si="130"/>
        <v>0.10269348784598328</v>
      </c>
      <c r="H255" s="193">
        <f t="shared" ca="1" si="130"/>
        <v>8.8141683878941487E-2</v>
      </c>
      <c r="I255" s="193">
        <f t="shared" ca="1" si="130"/>
        <v>6.8939196856217452E-2</v>
      </c>
      <c r="J255" s="193">
        <f t="shared" ca="1" si="130"/>
        <v>8.9327136754704911E-2</v>
      </c>
      <c r="K255" s="193">
        <f t="shared" ca="1" si="130"/>
        <v>7.922210397336453E-2</v>
      </c>
      <c r="L255" s="193">
        <f t="shared" ca="1" si="130"/>
        <v>6.4547490358456541E-2</v>
      </c>
      <c r="M255" s="193">
        <f t="shared" ca="1" si="130"/>
        <v>5.1107597171783925E-2</v>
      </c>
      <c r="O255" s="473">
        <f t="shared" ca="1" si="126"/>
        <v>12926.932261580807</v>
      </c>
      <c r="P255" s="473">
        <f t="shared" ca="1" si="111"/>
        <v>11236.950234731636</v>
      </c>
      <c r="Q255" s="194">
        <f t="shared" ca="1" si="112"/>
        <v>12025.940325912341</v>
      </c>
      <c r="R255" s="194">
        <f t="shared" ca="1" si="113"/>
        <v>13415.501702387273</v>
      </c>
      <c r="S255" s="194">
        <f t="shared" ca="1" si="114"/>
        <v>14750.203862515735</v>
      </c>
      <c r="T255" s="194">
        <f t="shared" ca="1" si="115"/>
        <v>15988.3142636583</v>
      </c>
      <c r="U255" s="194">
        <f t="shared" ca="1" si="116"/>
        <v>17147.000544884813</v>
      </c>
      <c r="V255" s="194">
        <f t="shared" ca="1" si="117"/>
        <v>18864.024302521149</v>
      </c>
      <c r="W255" s="194">
        <f t="shared" ca="1" si="118"/>
        <v>19797.990262475538</v>
      </c>
      <c r="X255" s="194">
        <f t="shared" ca="1" si="119"/>
        <v>20686.696611222316</v>
      </c>
      <c r="Y255" s="194">
        <f t="shared" ca="1" si="120"/>
        <v>21429.199570485125</v>
      </c>
      <c r="Z255" s="194">
        <f t="shared" ca="1" si="121"/>
        <v>380290.27940128488</v>
      </c>
      <c r="AA255" s="194">
        <f t="shared" ca="1" si="122"/>
        <v>401719.47897176998</v>
      </c>
      <c r="AB255" s="77">
        <f t="shared" ca="1" si="123"/>
        <v>246421.55194759686</v>
      </c>
      <c r="AC255">
        <f t="shared" ca="1" si="124"/>
        <v>224.47802007871729</v>
      </c>
      <c r="AD255" s="476">
        <v>225.23986142247537</v>
      </c>
    </row>
    <row r="256" spans="2:30" x14ac:dyDescent="0.2">
      <c r="B256">
        <v>178</v>
      </c>
      <c r="C256" s="193">
        <f t="shared" ca="1" si="130"/>
        <v>0.31829572853451354</v>
      </c>
      <c r="D256" s="193">
        <f t="shared" ca="1" si="130"/>
        <v>-0.15530494376739953</v>
      </c>
      <c r="E256" s="193">
        <f t="shared" ca="1" si="130"/>
        <v>0.12834439573465345</v>
      </c>
      <c r="F256" s="193">
        <f t="shared" ca="1" si="130"/>
        <v>0.11845994136863838</v>
      </c>
      <c r="G256" s="193">
        <f t="shared" ca="1" si="130"/>
        <v>8.045792642920456E-2</v>
      </c>
      <c r="H256" s="193">
        <f t="shared" ca="1" si="130"/>
        <v>8.0882879116287235E-2</v>
      </c>
      <c r="I256" s="193">
        <f t="shared" ca="1" si="130"/>
        <v>0.10095885274679227</v>
      </c>
      <c r="J256" s="193">
        <f t="shared" ca="1" si="130"/>
        <v>4.4344784447159918E-2</v>
      </c>
      <c r="K256" s="193">
        <f t="shared" ca="1" si="130"/>
        <v>5.6804243976473101E-2</v>
      </c>
      <c r="L256" s="193">
        <f t="shared" ca="1" si="130"/>
        <v>5.4382272499403181E-2</v>
      </c>
      <c r="M256" s="193">
        <f t="shared" ca="1" si="130"/>
        <v>6.6046908814075336E-3</v>
      </c>
      <c r="O256" s="473">
        <f t="shared" ca="1" si="126"/>
        <v>12915.343252452631</v>
      </c>
      <c r="P256" s="473">
        <f t="shared" ca="1" si="111"/>
        <v>10993.706156867294</v>
      </c>
      <c r="Q256" s="194">
        <f t="shared" ca="1" si="112"/>
        <v>12396.104019054919</v>
      </c>
      <c r="R256" s="194">
        <f t="shared" ca="1" si="113"/>
        <v>13637.078087387112</v>
      </c>
      <c r="S256" s="194">
        <f t="shared" ca="1" si="114"/>
        <v>14452.769382753226</v>
      </c>
      <c r="T256" s="194">
        <f t="shared" ca="1" si="115"/>
        <v>15881.658987563971</v>
      </c>
      <c r="U256" s="194">
        <f t="shared" ca="1" si="116"/>
        <v>17660.63224500158</v>
      </c>
      <c r="V256" s="194">
        <f t="shared" ca="1" si="117"/>
        <v>18085.058867360807</v>
      </c>
      <c r="W256" s="194">
        <f t="shared" ca="1" si="118"/>
        <v>19386.741667501476</v>
      </c>
      <c r="X256" s="194">
        <f t="shared" ca="1" si="119"/>
        <v>20489.162184865807</v>
      </c>
      <c r="Y256" s="194">
        <f t="shared" ca="1" si="120"/>
        <v>20521.907431289201</v>
      </c>
      <c r="Z256" s="194">
        <f t="shared" ca="1" si="121"/>
        <v>364189.14692648023</v>
      </c>
      <c r="AA256" s="194">
        <f t="shared" ca="1" si="122"/>
        <v>384711.05435776943</v>
      </c>
      <c r="AB256" s="77">
        <f t="shared" ca="1" si="123"/>
        <v>239596.11146547436</v>
      </c>
      <c r="AC256">
        <f t="shared" ca="1" si="124"/>
        <v>217.30843974035332</v>
      </c>
      <c r="AD256" s="476">
        <v>224.19703939736499</v>
      </c>
    </row>
    <row r="257" spans="2:30" x14ac:dyDescent="0.2">
      <c r="B257">
        <v>179</v>
      </c>
      <c r="C257" s="193">
        <f t="shared" ca="1" si="130"/>
        <v>0.32391239777364278</v>
      </c>
      <c r="D257" s="193">
        <f t="shared" ca="1" si="130"/>
        <v>-0.14716367712812645</v>
      </c>
      <c r="E257" s="193">
        <f t="shared" ca="1" si="130"/>
        <v>0.14198216963029359</v>
      </c>
      <c r="F257" s="193">
        <f t="shared" ca="1" si="130"/>
        <v>7.2313831687211977E-2</v>
      </c>
      <c r="G257" s="193">
        <f t="shared" ca="1" si="130"/>
        <v>5.932832406799976E-2</v>
      </c>
      <c r="H257" s="193">
        <f t="shared" ca="1" si="130"/>
        <v>7.9794898881452594E-2</v>
      </c>
      <c r="I257" s="193">
        <f t="shared" ca="1" si="130"/>
        <v>7.3146890848166529E-2</v>
      </c>
      <c r="J257" s="193">
        <f t="shared" ca="1" si="130"/>
        <v>2.8171987527605968E-2</v>
      </c>
      <c r="K257" s="193">
        <f t="shared" ca="1" si="130"/>
        <v>7.1341108034585932E-2</v>
      </c>
      <c r="L257" s="193">
        <f t="shared" ca="1" si="130"/>
        <v>9.0647762596956644E-2</v>
      </c>
      <c r="M257" s="193">
        <f t="shared" ca="1" si="130"/>
        <v>6.6062526654921905E-2</v>
      </c>
      <c r="O257" s="473">
        <f t="shared" ca="1" si="126"/>
        <v>12970.36976098838</v>
      </c>
      <c r="P257" s="473">
        <f t="shared" ca="1" si="111"/>
        <v>11099.664742177434</v>
      </c>
      <c r="Q257" s="194">
        <f t="shared" ca="1" si="112"/>
        <v>12545.929962656684</v>
      </c>
      <c r="R257" s="194">
        <f t="shared" ca="1" si="113"/>
        <v>13074.431113741653</v>
      </c>
      <c r="S257" s="194">
        <f t="shared" ca="1" si="114"/>
        <v>14170.128788792274</v>
      </c>
      <c r="T257" s="194">
        <f t="shared" ca="1" si="115"/>
        <v>15865.673045507991</v>
      </c>
      <c r="U257" s="194">
        <f t="shared" ca="1" si="116"/>
        <v>17214.496742409287</v>
      </c>
      <c r="V257" s="194">
        <f t="shared" ca="1" si="117"/>
        <v>17804.992371414417</v>
      </c>
      <c r="W257" s="194">
        <f t="shared" ca="1" si="118"/>
        <v>19653.415869234239</v>
      </c>
      <c r="X257" s="194">
        <f t="shared" ca="1" si="119"/>
        <v>21193.88714819531</v>
      </c>
      <c r="Y257" s="194">
        <f t="shared" ca="1" si="120"/>
        <v>21734.089544945389</v>
      </c>
      <c r="Z257" s="194">
        <f t="shared" ca="1" si="121"/>
        <v>385700.96649637551</v>
      </c>
      <c r="AA257" s="194">
        <f t="shared" ca="1" si="122"/>
        <v>407435.0560413209</v>
      </c>
      <c r="AB257" s="77">
        <f t="shared" ca="1" si="123"/>
        <v>247878.04181733608</v>
      </c>
      <c r="AC257">
        <f t="shared" ca="1" si="124"/>
        <v>226.00794641247697</v>
      </c>
      <c r="AD257" s="476">
        <v>222.9388046606235</v>
      </c>
    </row>
    <row r="258" spans="2:30" x14ac:dyDescent="0.2">
      <c r="B258">
        <v>180</v>
      </c>
      <c r="C258" s="193">
        <f t="shared" ca="1" si="130"/>
        <v>0.36285278049801178</v>
      </c>
      <c r="D258" s="193">
        <f t="shared" ca="1" si="130"/>
        <v>-0.16441095550508239</v>
      </c>
      <c r="E258" s="193">
        <f t="shared" ca="1" si="130"/>
        <v>0.10218573848132918</v>
      </c>
      <c r="F258" s="193">
        <f t="shared" ca="1" si="130"/>
        <v>0.10348453881328788</v>
      </c>
      <c r="G258" s="193">
        <f t="shared" ca="1" si="130"/>
        <v>9.1285871888643927E-2</v>
      </c>
      <c r="H258" s="193">
        <f t="shared" ca="1" si="130"/>
        <v>7.4198959051225977E-2</v>
      </c>
      <c r="I258" s="193">
        <f t="shared" ca="1" si="130"/>
        <v>0.10739078735197026</v>
      </c>
      <c r="J258" s="193">
        <f t="shared" ca="1" si="130"/>
        <v>3.3416056802960316E-2</v>
      </c>
      <c r="K258" s="193">
        <f t="shared" ca="1" si="130"/>
        <v>0.11548025821713659</v>
      </c>
      <c r="L258" s="193">
        <f t="shared" ca="1" si="130"/>
        <v>3.3959853809382004E-2</v>
      </c>
      <c r="M258" s="193">
        <f t="shared" ca="1" si="130"/>
        <v>4.4565506893051346E-2</v>
      </c>
      <c r="O258" s="473">
        <f t="shared" ca="1" si="126"/>
        <v>13351.86869053902</v>
      </c>
      <c r="P258" s="473">
        <f t="shared" ca="1" si="111"/>
        <v>10875.191414101353</v>
      </c>
      <c r="Q258" s="194">
        <f t="shared" ca="1" si="112"/>
        <v>12108.722402647025</v>
      </c>
      <c r="R258" s="194">
        <f t="shared" ca="1" si="113"/>
        <v>13454.487074080484</v>
      </c>
      <c r="S258" s="194">
        <f t="shared" ca="1" si="114"/>
        <v>14597.60963500766</v>
      </c>
      <c r="T258" s="194">
        <f t="shared" ca="1" si="115"/>
        <v>15783.450623619648</v>
      </c>
      <c r="U258" s="194">
        <f t="shared" ca="1" si="116"/>
        <v>17763.807791846535</v>
      </c>
      <c r="V258" s="194">
        <f t="shared" ca="1" si="117"/>
        <v>17895.804623231721</v>
      </c>
      <c r="W258" s="194">
        <f t="shared" ca="1" si="118"/>
        <v>20463.134704950051</v>
      </c>
      <c r="X258" s="194">
        <f t="shared" ca="1" si="119"/>
        <v>20092.305883635348</v>
      </c>
      <c r="Y258" s="194">
        <f t="shared" ca="1" si="120"/>
        <v>21295.824301798733</v>
      </c>
      <c r="Z258" s="194">
        <f t="shared" ca="1" si="121"/>
        <v>377923.35393460398</v>
      </c>
      <c r="AA258" s="194">
        <f t="shared" ca="1" si="122"/>
        <v>399219.17823640269</v>
      </c>
      <c r="AB258" s="77">
        <f t="shared" ca="1" si="123"/>
        <v>245345.33011318237</v>
      </c>
      <c r="AC258">
        <f t="shared" ca="1" si="124"/>
        <v>223.34753495853397</v>
      </c>
      <c r="AD258" s="476">
        <v>218.44463210404754</v>
      </c>
    </row>
    <row r="259" spans="2:30" x14ac:dyDescent="0.2">
      <c r="B259">
        <v>181</v>
      </c>
      <c r="C259" s="193">
        <f t="shared" ref="C259:M274" ca="1" si="131">C$75+_xlfn.NORM.INV(RAND(),0, $AH$80)</f>
        <v>0.31564664419736366</v>
      </c>
      <c r="D259" s="193">
        <f t="shared" ca="1" si="131"/>
        <v>-0.13088074941804995</v>
      </c>
      <c r="E259" s="193">
        <f t="shared" ca="1" si="131"/>
        <v>9.7972042840300921E-2</v>
      </c>
      <c r="F259" s="193">
        <f t="shared" ca="1" si="131"/>
        <v>9.4770614396837274E-2</v>
      </c>
      <c r="G259" s="193">
        <f t="shared" ca="1" si="131"/>
        <v>9.0938141489047788E-2</v>
      </c>
      <c r="H259" s="193">
        <f t="shared" ca="1" si="131"/>
        <v>8.9823125298310311E-2</v>
      </c>
      <c r="I259" s="193">
        <f t="shared" ca="1" si="130"/>
        <v>6.0458023428372892E-2</v>
      </c>
      <c r="J259" s="193">
        <f t="shared" ca="1" si="130"/>
        <v>6.1209854871311933E-2</v>
      </c>
      <c r="K259" s="193">
        <f t="shared" ca="1" si="130"/>
        <v>7.0934575200384334E-2</v>
      </c>
      <c r="L259" s="193">
        <f t="shared" ca="1" si="130"/>
        <v>2.6699959641063725E-2</v>
      </c>
      <c r="M259" s="193">
        <f t="shared" ca="1" si="130"/>
        <v>4.0701882772284641E-2</v>
      </c>
      <c r="O259" s="473">
        <f t="shared" ca="1" si="126"/>
        <v>12889.390173201571</v>
      </c>
      <c r="P259" s="473">
        <f t="shared" ca="1" si="111"/>
        <v>11311.587046324081</v>
      </c>
      <c r="Q259" s="194">
        <f t="shared" ca="1" si="112"/>
        <v>12062.430322260687</v>
      </c>
      <c r="R259" s="194">
        <f t="shared" ca="1" si="113"/>
        <v>13348.24056196194</v>
      </c>
      <c r="S259" s="194">
        <f t="shared" ca="1" si="114"/>
        <v>14592.958211615964</v>
      </c>
      <c r="T259" s="194">
        <f t="shared" ca="1" si="115"/>
        <v>16013.020066429286</v>
      </c>
      <c r="U259" s="194">
        <f t="shared" ca="1" si="116"/>
        <v>17010.952876489624</v>
      </c>
      <c r="V259" s="194">
        <f t="shared" ca="1" si="117"/>
        <v>18377.113556545126</v>
      </c>
      <c r="W259" s="194">
        <f t="shared" ca="1" si="118"/>
        <v>19645.958152177416</v>
      </c>
      <c r="X259" s="194">
        <f t="shared" ca="1" si="119"/>
        <v>19951.228825589766</v>
      </c>
      <c r="Y259" s="194">
        <f t="shared" ca="1" si="120"/>
        <v>21217.055608115974</v>
      </c>
      <c r="Z259" s="194">
        <f t="shared" ca="1" si="121"/>
        <v>376525.496379068</v>
      </c>
      <c r="AA259" s="194">
        <f t="shared" ca="1" si="122"/>
        <v>397742.55198718398</v>
      </c>
      <c r="AB259" s="77">
        <f t="shared" ca="1" si="123"/>
        <v>244157.34085548972</v>
      </c>
      <c r="AC259">
        <f t="shared" ca="1" si="124"/>
        <v>222.0996470828064</v>
      </c>
      <c r="AD259" s="476">
        <v>221.86763545950205</v>
      </c>
    </row>
    <row r="260" spans="2:30" x14ac:dyDescent="0.2">
      <c r="B260">
        <v>182</v>
      </c>
      <c r="C260" s="193">
        <f t="shared" ca="1" si="131"/>
        <v>0.30818769922944661</v>
      </c>
      <c r="D260" s="193">
        <f t="shared" ca="1" si="131"/>
        <v>-0.13730465245982593</v>
      </c>
      <c r="E260" s="193">
        <f t="shared" ca="1" si="131"/>
        <v>0.1215666483278855</v>
      </c>
      <c r="F260" s="193">
        <f t="shared" ca="1" si="131"/>
        <v>8.9910084606581148E-2</v>
      </c>
      <c r="G260" s="193">
        <f t="shared" ca="1" si="131"/>
        <v>8.8782602761035723E-2</v>
      </c>
      <c r="H260" s="193">
        <f t="shared" ca="1" si="131"/>
        <v>9.2315647286471056E-2</v>
      </c>
      <c r="I260" s="193">
        <f t="shared" ca="1" si="130"/>
        <v>0.10771441526168161</v>
      </c>
      <c r="J260" s="193">
        <f t="shared" ca="1" si="130"/>
        <v>6.9490836807249032E-2</v>
      </c>
      <c r="K260" s="193">
        <f t="shared" ca="1" si="130"/>
        <v>7.8383778226195147E-2</v>
      </c>
      <c r="L260" s="193">
        <f t="shared" ca="1" si="130"/>
        <v>4.4704480864968699E-2</v>
      </c>
      <c r="M260" s="193">
        <f t="shared" ca="1" si="130"/>
        <v>3.8523537525292133E-2</v>
      </c>
      <c r="O260" s="473">
        <f t="shared" ca="1" si="126"/>
        <v>12816.314889350888</v>
      </c>
      <c r="P260" s="473">
        <f t="shared" ca="1" si="111"/>
        <v>11227.979948235366</v>
      </c>
      <c r="Q260" s="194">
        <f t="shared" ca="1" si="112"/>
        <v>12321.64301035334</v>
      </c>
      <c r="R260" s="194">
        <f t="shared" ca="1" si="113"/>
        <v>13288.977443235774</v>
      </c>
      <c r="S260" s="194">
        <f t="shared" ca="1" si="114"/>
        <v>14564.124600080057</v>
      </c>
      <c r="T260" s="194">
        <f t="shared" ca="1" si="115"/>
        <v>16049.643261226613</v>
      </c>
      <c r="U260" s="194">
        <f t="shared" ca="1" si="116"/>
        <v>17768.999151617496</v>
      </c>
      <c r="V260" s="194">
        <f t="shared" ca="1" si="117"/>
        <v>18520.516432703742</v>
      </c>
      <c r="W260" s="194">
        <f t="shared" ca="1" si="118"/>
        <v>19782.611440157001</v>
      </c>
      <c r="X260" s="194">
        <f t="shared" ca="1" si="119"/>
        <v>20301.099612532129</v>
      </c>
      <c r="Y260" s="194">
        <f t="shared" ca="1" si="120"/>
        <v>21172.64512610935</v>
      </c>
      <c r="Z260" s="194">
        <f t="shared" ca="1" si="121"/>
        <v>375737.37199975585</v>
      </c>
      <c r="AA260" s="194">
        <f t="shared" ca="1" si="122"/>
        <v>396910.01712586521</v>
      </c>
      <c r="AB260" s="77">
        <f t="shared" ca="1" si="123"/>
        <v>244550.66813192575</v>
      </c>
      <c r="AC260">
        <f t="shared" ca="1" si="124"/>
        <v>222.51280598662578</v>
      </c>
      <c r="AD260" s="476">
        <v>222.60122840339824</v>
      </c>
    </row>
    <row r="261" spans="2:30" x14ac:dyDescent="0.2">
      <c r="B261">
        <v>183</v>
      </c>
      <c r="C261" s="193">
        <f t="shared" ca="1" si="131"/>
        <v>0.30964948464470449</v>
      </c>
      <c r="D261" s="193">
        <f t="shared" ca="1" si="131"/>
        <v>-0.15068033994609986</v>
      </c>
      <c r="E261" s="193">
        <f t="shared" ca="1" si="131"/>
        <v>0.13149741412594276</v>
      </c>
      <c r="F261" s="193">
        <f t="shared" ca="1" si="131"/>
        <v>7.7342786147959877E-2</v>
      </c>
      <c r="G261" s="193">
        <f t="shared" ca="1" si="131"/>
        <v>0.1095804137170765</v>
      </c>
      <c r="H261" s="193">
        <f t="shared" ca="1" si="131"/>
        <v>6.5131594831956185E-2</v>
      </c>
      <c r="I261" s="193">
        <f t="shared" ca="1" si="130"/>
        <v>8.5459743282996603E-2</v>
      </c>
      <c r="J261" s="193">
        <f t="shared" ca="1" si="130"/>
        <v>6.8910733243556982E-2</v>
      </c>
      <c r="K261" s="193">
        <f t="shared" ca="1" si="130"/>
        <v>6.5980862665329959E-2</v>
      </c>
      <c r="L261" s="193">
        <f t="shared" ca="1" si="130"/>
        <v>5.833452047228186E-2</v>
      </c>
      <c r="M261" s="193">
        <f t="shared" ca="1" si="130"/>
        <v>1.4819908169367332E-2</v>
      </c>
      <c r="O261" s="473">
        <f t="shared" ca="1" si="126"/>
        <v>12830.636001064169</v>
      </c>
      <c r="P261" s="473">
        <f t="shared" ca="1" si="111"/>
        <v>11053.895375601511</v>
      </c>
      <c r="Q261" s="194">
        <f t="shared" ca="1" si="112"/>
        <v>12430.743393434024</v>
      </c>
      <c r="R261" s="194">
        <f t="shared" ca="1" si="113"/>
        <v>13135.747788700268</v>
      </c>
      <c r="S261" s="194">
        <f t="shared" ca="1" si="114"/>
        <v>14842.32697896135</v>
      </c>
      <c r="T261" s="194">
        <f t="shared" ca="1" si="115"/>
        <v>15650.221770402713</v>
      </c>
      <c r="U261" s="194">
        <f t="shared" ca="1" si="116"/>
        <v>17412.008900285109</v>
      </c>
      <c r="V261" s="194">
        <f t="shared" ca="1" si="117"/>
        <v>18510.470701394719</v>
      </c>
      <c r="W261" s="194">
        <f t="shared" ca="1" si="118"/>
        <v>19555.083852836222</v>
      </c>
      <c r="X261" s="194">
        <f t="shared" ca="1" si="119"/>
        <v>20565.963788822181</v>
      </c>
      <c r="Y261" s="194">
        <f t="shared" ca="1" si="120"/>
        <v>20689.393168479455</v>
      </c>
      <c r="Z261" s="194">
        <f t="shared" ca="1" si="121"/>
        <v>367161.40902998589</v>
      </c>
      <c r="AA261" s="194">
        <f t="shared" ca="1" si="122"/>
        <v>387850.80219846533</v>
      </c>
      <c r="AB261" s="77">
        <f t="shared" ca="1" si="123"/>
        <v>240726.79017272915</v>
      </c>
      <c r="AC261">
        <f t="shared" ca="1" si="124"/>
        <v>218.49612745805791</v>
      </c>
      <c r="AD261" s="476">
        <v>226.54078869977641</v>
      </c>
    </row>
    <row r="262" spans="2:30" x14ac:dyDescent="0.2">
      <c r="B262">
        <v>184</v>
      </c>
      <c r="C262" s="193">
        <f t="shared" ca="1" si="131"/>
        <v>0.34520614103119773</v>
      </c>
      <c r="D262" s="193">
        <f t="shared" ca="1" si="131"/>
        <v>-0.18155341463610289</v>
      </c>
      <c r="E262" s="193">
        <f t="shared" ca="1" si="131"/>
        <v>7.5272120943482623E-2</v>
      </c>
      <c r="F262" s="193">
        <f t="shared" ca="1" si="131"/>
        <v>9.0919272740105236E-2</v>
      </c>
      <c r="G262" s="193">
        <f t="shared" ca="1" si="131"/>
        <v>0.11987096584203877</v>
      </c>
      <c r="H262" s="193">
        <f t="shared" ca="1" si="131"/>
        <v>8.7555727375816156E-2</v>
      </c>
      <c r="I262" s="193">
        <f t="shared" ca="1" si="130"/>
        <v>9.6083358010357237E-2</v>
      </c>
      <c r="J262" s="193">
        <f t="shared" ca="1" si="130"/>
        <v>7.5895019821954152E-2</v>
      </c>
      <c r="K262" s="193">
        <f t="shared" ca="1" si="130"/>
        <v>7.492925968241701E-2</v>
      </c>
      <c r="L262" s="193">
        <f t="shared" ca="1" si="130"/>
        <v>6.7893984515385836E-2</v>
      </c>
      <c r="M262" s="193">
        <f t="shared" ca="1" si="130"/>
        <v>1.9643111662541561E-2</v>
      </c>
      <c r="O262" s="473">
        <f t="shared" ca="1" si="126"/>
        <v>13178.984563682645</v>
      </c>
      <c r="P262" s="473">
        <f t="shared" ca="1" si="111"/>
        <v>10652.082308511121</v>
      </c>
      <c r="Q262" s="194">
        <f t="shared" ca="1" si="112"/>
        <v>11813.046717289464</v>
      </c>
      <c r="R262" s="194">
        <f t="shared" ca="1" si="113"/>
        <v>13301.282199868263</v>
      </c>
      <c r="S262" s="194">
        <f t="shared" ca="1" si="114"/>
        <v>14979.978777375018</v>
      </c>
      <c r="T262" s="194">
        <f t="shared" ca="1" si="115"/>
        <v>15979.704670941102</v>
      </c>
      <c r="U262" s="194">
        <f t="shared" ca="1" si="116"/>
        <v>17582.423763969073</v>
      </c>
      <c r="V262" s="194">
        <f t="shared" ca="1" si="117"/>
        <v>18631.418529925977</v>
      </c>
      <c r="W262" s="194">
        <f t="shared" ca="1" si="118"/>
        <v>19719.239383339911</v>
      </c>
      <c r="X262" s="194">
        <f t="shared" ca="1" si="119"/>
        <v>20751.726973853027</v>
      </c>
      <c r="Y262" s="194">
        <f t="shared" ca="1" si="120"/>
        <v>20787.725052391619</v>
      </c>
      <c r="Z262" s="194">
        <f t="shared" ca="1" si="121"/>
        <v>368906.44199232373</v>
      </c>
      <c r="AA262" s="194">
        <f t="shared" ca="1" si="122"/>
        <v>389694.16704471537</v>
      </c>
      <c r="AB262" s="77">
        <f t="shared" ca="1" si="123"/>
        <v>241631.64962211897</v>
      </c>
      <c r="AC262">
        <f t="shared" ca="1" si="124"/>
        <v>219.44661007296318</v>
      </c>
      <c r="AD262" s="476">
        <v>224.21104572385326</v>
      </c>
    </row>
    <row r="263" spans="2:30" x14ac:dyDescent="0.2">
      <c r="B263">
        <v>185</v>
      </c>
      <c r="C263" s="193">
        <f t="shared" ca="1" si="131"/>
        <v>0.32920909280929384</v>
      </c>
      <c r="D263" s="193">
        <f t="shared" ca="1" si="131"/>
        <v>-0.16649100942896167</v>
      </c>
      <c r="E263" s="193">
        <f t="shared" ca="1" si="131"/>
        <v>0.11634010514409981</v>
      </c>
      <c r="F263" s="193">
        <f t="shared" ca="1" si="131"/>
        <v>6.7975474805717168E-2</v>
      </c>
      <c r="G263" s="193">
        <f t="shared" ca="1" si="131"/>
        <v>4.0811385974539177E-2</v>
      </c>
      <c r="H263" s="193">
        <f t="shared" ca="1" si="131"/>
        <v>8.8791639564721678E-2</v>
      </c>
      <c r="I263" s="193">
        <f t="shared" ca="1" si="130"/>
        <v>8.6207154951967416E-2</v>
      </c>
      <c r="J263" s="193">
        <f t="shared" ca="1" si="130"/>
        <v>2.973027742275133E-2</v>
      </c>
      <c r="K263" s="193">
        <f t="shared" ca="1" si="130"/>
        <v>2.4045399100122461E-2</v>
      </c>
      <c r="L263" s="193">
        <f t="shared" ca="1" si="130"/>
        <v>7.649820052969504E-2</v>
      </c>
      <c r="M263" s="193">
        <f t="shared" ca="1" si="130"/>
        <v>7.9683382417813864E-2</v>
      </c>
      <c r="O263" s="473">
        <f t="shared" ca="1" si="126"/>
        <v>13022.261482252652</v>
      </c>
      <c r="P263" s="473">
        <f t="shared" ca="1" si="111"/>
        <v>10848.119512282065</v>
      </c>
      <c r="Q263" s="194">
        <f t="shared" ca="1" si="112"/>
        <v>12264.223685888928</v>
      </c>
      <c r="R263" s="194">
        <f t="shared" ca="1" si="113"/>
        <v>13021.534707374605</v>
      </c>
      <c r="S263" s="194">
        <f t="shared" ca="1" si="114"/>
        <v>13922.436556273824</v>
      </c>
      <c r="T263" s="194">
        <f t="shared" ca="1" si="115"/>
        <v>15997.864210981945</v>
      </c>
      <c r="U263" s="194">
        <f t="shared" ca="1" si="116"/>
        <v>17423.998233572525</v>
      </c>
      <c r="V263" s="194">
        <f t="shared" ca="1" si="117"/>
        <v>17831.977486776519</v>
      </c>
      <c r="W263" s="194">
        <f t="shared" ca="1" si="118"/>
        <v>18785.790955424563</v>
      </c>
      <c r="X263" s="194">
        <f t="shared" ca="1" si="119"/>
        <v>20918.927411482633</v>
      </c>
      <c r="Y263" s="194">
        <f t="shared" ca="1" si="120"/>
        <v>22011.781417070732</v>
      </c>
      <c r="Z263" s="194">
        <f t="shared" ca="1" si="121"/>
        <v>390628.98628967948</v>
      </c>
      <c r="AA263" s="194">
        <f t="shared" ca="1" si="122"/>
        <v>412640.76770675019</v>
      </c>
      <c r="AB263" s="77">
        <f t="shared" ca="1" si="123"/>
        <v>248967.52082353568</v>
      </c>
      <c r="AC263">
        <f t="shared" ca="1" si="124"/>
        <v>227.15235713327488</v>
      </c>
      <c r="AD263" s="476">
        <v>221.54492169556224</v>
      </c>
    </row>
    <row r="264" spans="2:30" x14ac:dyDescent="0.2">
      <c r="B264">
        <v>186</v>
      </c>
      <c r="C264" s="193">
        <f t="shared" ca="1" si="131"/>
        <v>0.31196034208905754</v>
      </c>
      <c r="D264" s="193">
        <f t="shared" ca="1" si="131"/>
        <v>-0.14783931727943367</v>
      </c>
      <c r="E264" s="193">
        <f t="shared" ca="1" si="131"/>
        <v>0.11019383974973034</v>
      </c>
      <c r="F264" s="193">
        <f t="shared" ca="1" si="131"/>
        <v>9.5076438583532277E-2</v>
      </c>
      <c r="G264" s="193">
        <f t="shared" ca="1" si="131"/>
        <v>9.1214053782679702E-2</v>
      </c>
      <c r="H264" s="193">
        <f t="shared" ca="1" si="131"/>
        <v>0.11178994346998759</v>
      </c>
      <c r="I264" s="193">
        <f t="shared" ca="1" si="130"/>
        <v>9.1586975513613708E-2</v>
      </c>
      <c r="J264" s="193">
        <f t="shared" ca="1" si="130"/>
        <v>3.4444682016113178E-2</v>
      </c>
      <c r="K264" s="193">
        <f t="shared" ca="1" si="130"/>
        <v>5.7504055173393347E-2</v>
      </c>
      <c r="L264" s="193">
        <f t="shared" ca="1" si="130"/>
        <v>6.1502412661436807E-2</v>
      </c>
      <c r="M264" s="193">
        <f t="shared" ca="1" si="130"/>
        <v>1.5633921148012448E-2</v>
      </c>
      <c r="O264" s="473">
        <f t="shared" ca="1" si="126"/>
        <v>12853.275471446497</v>
      </c>
      <c r="P264" s="473">
        <f t="shared" ca="1" si="111"/>
        <v>11090.871285608171</v>
      </c>
      <c r="Q264" s="194">
        <f t="shared" ca="1" si="112"/>
        <v>12196.700201529604</v>
      </c>
      <c r="R264" s="194">
        <f t="shared" ca="1" si="113"/>
        <v>13351.969393152685</v>
      </c>
      <c r="S264" s="194">
        <f t="shared" ca="1" si="114"/>
        <v>14596.64895852261</v>
      </c>
      <c r="T264" s="194">
        <f t="shared" ca="1" si="115"/>
        <v>16335.783542458836</v>
      </c>
      <c r="U264" s="194">
        <f t="shared" ca="1" si="116"/>
        <v>17510.296674469104</v>
      </c>
      <c r="V264" s="194">
        <f t="shared" ca="1" si="117"/>
        <v>17913.617464172148</v>
      </c>
      <c r="W264" s="194">
        <f t="shared" ca="1" si="118"/>
        <v>19399.579483935358</v>
      </c>
      <c r="X264" s="194">
        <f t="shared" ca="1" si="119"/>
        <v>20627.523489265455</v>
      </c>
      <c r="Y264" s="194">
        <f t="shared" ca="1" si="120"/>
        <v>20705.988659387604</v>
      </c>
      <c r="Z264" s="194">
        <f t="shared" ca="1" si="121"/>
        <v>367455.91857774119</v>
      </c>
      <c r="AA264" s="194">
        <f t="shared" ca="1" si="122"/>
        <v>388161.90723712882</v>
      </c>
      <c r="AB264" s="77">
        <f t="shared" ca="1" si="123"/>
        <v>240827.73045984391</v>
      </c>
      <c r="AC264">
        <f t="shared" ca="1" si="124"/>
        <v>218.60215717141375</v>
      </c>
      <c r="AD264" s="476">
        <v>217.45518291254504</v>
      </c>
    </row>
    <row r="265" spans="2:30" x14ac:dyDescent="0.2">
      <c r="B265">
        <v>187</v>
      </c>
      <c r="C265" s="193">
        <f t="shared" ca="1" si="131"/>
        <v>0.37252301055582887</v>
      </c>
      <c r="D265" s="193">
        <f t="shared" ca="1" si="131"/>
        <v>-0.15200221928106716</v>
      </c>
      <c r="E265" s="193">
        <f t="shared" ca="1" si="131"/>
        <v>0.13196960576613853</v>
      </c>
      <c r="F265" s="193">
        <f t="shared" ca="1" si="131"/>
        <v>7.7130872873633752E-2</v>
      </c>
      <c r="G265" s="193">
        <f t="shared" ca="1" si="131"/>
        <v>0.1497161740227469</v>
      </c>
      <c r="H265" s="193">
        <f t="shared" ca="1" si="131"/>
        <v>7.3001383223901845E-2</v>
      </c>
      <c r="I265" s="193">
        <f t="shared" ca="1" si="131"/>
        <v>9.3099851158700675E-2</v>
      </c>
      <c r="J265" s="193">
        <f t="shared" ca="1" si="131"/>
        <v>9.2021994505087329E-2</v>
      </c>
      <c r="K265" s="193">
        <f t="shared" ca="1" si="131"/>
        <v>1.333610840347866E-2</v>
      </c>
      <c r="L265" s="193">
        <f t="shared" ca="1" si="131"/>
        <v>3.5557987518824677E-2</v>
      </c>
      <c r="M265" s="193">
        <f t="shared" ca="1" si="131"/>
        <v>4.6225232249414445E-2</v>
      </c>
      <c r="O265" s="473">
        <f t="shared" ca="1" si="126"/>
        <v>13446.607934415455</v>
      </c>
      <c r="P265" s="473">
        <f t="shared" ca="1" si="111"/>
        <v>11036.691116056911</v>
      </c>
      <c r="Q265" s="194">
        <f t="shared" ca="1" si="112"/>
        <v>12435.930937867195</v>
      </c>
      <c r="R265" s="194">
        <f t="shared" ca="1" si="113"/>
        <v>13133.163987740705</v>
      </c>
      <c r="S265" s="194">
        <f t="shared" ca="1" si="114"/>
        <v>15379.203865612913</v>
      </c>
      <c r="T265" s="194">
        <f t="shared" ca="1" si="115"/>
        <v>15765.854368494522</v>
      </c>
      <c r="U265" s="194">
        <f t="shared" ca="1" si="116"/>
        <v>17534.564920583518</v>
      </c>
      <c r="V265" s="194">
        <f t="shared" ca="1" si="117"/>
        <v>18910.69151605124</v>
      </c>
      <c r="W265" s="194">
        <f t="shared" ca="1" si="118"/>
        <v>18589.332383876063</v>
      </c>
      <c r="X265" s="194">
        <f t="shared" ca="1" si="119"/>
        <v>20123.361433050319</v>
      </c>
      <c r="Y265" s="194">
        <f t="shared" ca="1" si="120"/>
        <v>21329.661547376068</v>
      </c>
      <c r="Z265" s="194">
        <f t="shared" ca="1" si="121"/>
        <v>378523.84185915056</v>
      </c>
      <c r="AA265" s="194">
        <f t="shared" ca="1" si="122"/>
        <v>399853.50340652664</v>
      </c>
      <c r="AB265" s="77">
        <f t="shared" ca="1" si="123"/>
        <v>245868.57913245325</v>
      </c>
      <c r="AC265">
        <f t="shared" ca="1" si="124"/>
        <v>223.89716628129753</v>
      </c>
      <c r="AD265" s="476">
        <v>223.41328674280118</v>
      </c>
    </row>
    <row r="266" spans="2:30" x14ac:dyDescent="0.2">
      <c r="B266">
        <v>188</v>
      </c>
      <c r="C266" s="193">
        <f t="shared" ca="1" si="131"/>
        <v>0.32250539751981389</v>
      </c>
      <c r="D266" s="193">
        <f t="shared" ca="1" si="131"/>
        <v>-0.13363300434447858</v>
      </c>
      <c r="E266" s="193">
        <f t="shared" ca="1" si="131"/>
        <v>0.10993853964526694</v>
      </c>
      <c r="F266" s="193">
        <f t="shared" ca="1" si="131"/>
        <v>4.3392138491398342E-2</v>
      </c>
      <c r="G266" s="193">
        <f t="shared" ca="1" si="131"/>
        <v>0.10553310131244405</v>
      </c>
      <c r="H266" s="193">
        <f t="shared" ca="1" si="131"/>
        <v>8.5608661049114285E-2</v>
      </c>
      <c r="I266" s="193">
        <f t="shared" ca="1" si="131"/>
        <v>3.2655555388570262E-2</v>
      </c>
      <c r="J266" s="193">
        <f t="shared" ca="1" si="131"/>
        <v>6.0656043883723643E-2</v>
      </c>
      <c r="K266" s="193">
        <f t="shared" ca="1" si="131"/>
        <v>7.6535470039349088E-2</v>
      </c>
      <c r="L266" s="193">
        <f t="shared" ca="1" si="131"/>
        <v>3.7462915131699553E-2</v>
      </c>
      <c r="M266" s="193">
        <f t="shared" ca="1" si="131"/>
        <v>7.9300488625145715E-2</v>
      </c>
      <c r="O266" s="473">
        <f t="shared" ca="1" si="126"/>
        <v>12956.585379501617</v>
      </c>
      <c r="P266" s="473">
        <f t="shared" ca="1" si="111"/>
        <v>11275.766448456612</v>
      </c>
      <c r="Q266" s="194">
        <f t="shared" ca="1" si="112"/>
        <v>12193.895449130454</v>
      </c>
      <c r="R266" s="194">
        <f t="shared" ca="1" si="113"/>
        <v>12721.796769012119</v>
      </c>
      <c r="S266" s="194">
        <f t="shared" ca="1" si="114"/>
        <v>14788.188014941319</v>
      </c>
      <c r="T266" s="194">
        <f t="shared" ca="1" si="115"/>
        <v>15951.095980745056</v>
      </c>
      <c r="U266" s="194">
        <f t="shared" ca="1" si="116"/>
        <v>16564.969666191311</v>
      </c>
      <c r="V266" s="194">
        <f t="shared" ca="1" si="117"/>
        <v>18367.523137307067</v>
      </c>
      <c r="W266" s="194">
        <f t="shared" ca="1" si="118"/>
        <v>19748.704807453214</v>
      </c>
      <c r="X266" s="194">
        <f t="shared" ca="1" si="119"/>
        <v>20160.378719691627</v>
      </c>
      <c r="Y266" s="194">
        <f t="shared" ca="1" si="120"/>
        <v>22003.975263333985</v>
      </c>
      <c r="Z266" s="194">
        <f t="shared" ca="1" si="121"/>
        <v>390490.45547914534</v>
      </c>
      <c r="AA266" s="194">
        <f t="shared" ca="1" si="122"/>
        <v>412494.43074247934</v>
      </c>
      <c r="AB266" s="77">
        <f t="shared" ca="1" si="123"/>
        <v>249397.33095393263</v>
      </c>
      <c r="AC266">
        <f t="shared" ca="1" si="124"/>
        <v>227.6038383626834</v>
      </c>
      <c r="AD266" s="476">
        <v>221.39630122728192</v>
      </c>
    </row>
    <row r="267" spans="2:30" x14ac:dyDescent="0.2">
      <c r="B267">
        <v>189</v>
      </c>
      <c r="C267" s="193">
        <f t="shared" ca="1" si="131"/>
        <v>0.29293295922686668</v>
      </c>
      <c r="D267" s="193">
        <f t="shared" ca="1" si="131"/>
        <v>-0.14358790010390865</v>
      </c>
      <c r="E267" s="193">
        <f t="shared" ca="1" si="131"/>
        <v>0.10003161043159864</v>
      </c>
      <c r="F267" s="193">
        <f t="shared" ca="1" si="131"/>
        <v>0.12157885745868417</v>
      </c>
      <c r="G267" s="193">
        <f t="shared" ca="1" si="131"/>
        <v>0.10679081965370361</v>
      </c>
      <c r="H267" s="193">
        <f t="shared" ca="1" si="131"/>
        <v>0.11172964313106348</v>
      </c>
      <c r="I267" s="193">
        <f t="shared" ca="1" si="131"/>
        <v>9.0268008912994885E-2</v>
      </c>
      <c r="J267" s="193">
        <f t="shared" ca="1" si="131"/>
        <v>5.2486689481271852E-2</v>
      </c>
      <c r="K267" s="193">
        <f t="shared" ca="1" si="131"/>
        <v>7.9235737282410484E-2</v>
      </c>
      <c r="L267" s="193">
        <f t="shared" ca="1" si="131"/>
        <v>4.9360175259525338E-2</v>
      </c>
      <c r="M267" s="193">
        <f t="shared" ca="1" si="131"/>
        <v>3.6105161791095866E-2</v>
      </c>
      <c r="O267" s="473">
        <f t="shared" ca="1" si="126"/>
        <v>12666.864201545613</v>
      </c>
      <c r="P267" s="473">
        <f t="shared" ca="1" si="111"/>
        <v>11146.203480147629</v>
      </c>
      <c r="Q267" s="194">
        <f t="shared" ca="1" si="112"/>
        <v>12085.056937142197</v>
      </c>
      <c r="R267" s="194">
        <f t="shared" ca="1" si="113"/>
        <v>13675.106183606558</v>
      </c>
      <c r="S267" s="194">
        <f t="shared" ca="1" si="114"/>
        <v>14805.011912188995</v>
      </c>
      <c r="T267" s="194">
        <f t="shared" ca="1" si="115"/>
        <v>16334.897535808041</v>
      </c>
      <c r="U267" s="194">
        <f t="shared" ca="1" si="116"/>
        <v>17489.138949982986</v>
      </c>
      <c r="V267" s="194">
        <f t="shared" ca="1" si="117"/>
        <v>18226.053330135212</v>
      </c>
      <c r="W267" s="194">
        <f t="shared" ca="1" si="118"/>
        <v>19798.240361244589</v>
      </c>
      <c r="X267" s="194">
        <f t="shared" ca="1" si="119"/>
        <v>20391.570858133709</v>
      </c>
      <c r="Y267" s="194">
        <f t="shared" ca="1" si="120"/>
        <v>21123.341081134364</v>
      </c>
      <c r="Z267" s="194">
        <f t="shared" ca="1" si="121"/>
        <v>374862.40469276527</v>
      </c>
      <c r="AA267" s="194">
        <f t="shared" ca="1" si="122"/>
        <v>395985.7457738996</v>
      </c>
      <c r="AB267" s="77">
        <f t="shared" ca="1" si="123"/>
        <v>244157.12548562838</v>
      </c>
      <c r="AC267">
        <f t="shared" ca="1" si="124"/>
        <v>222.09942085396048</v>
      </c>
      <c r="AD267" s="476">
        <v>227.48649251103473</v>
      </c>
    </row>
    <row r="268" spans="2:30" x14ac:dyDescent="0.2">
      <c r="B268">
        <v>190</v>
      </c>
      <c r="C268" s="193">
        <f t="shared" ca="1" si="131"/>
        <v>0.32651188743023196</v>
      </c>
      <c r="D268" s="193">
        <f t="shared" ca="1" si="131"/>
        <v>-0.15488841085784028</v>
      </c>
      <c r="E268" s="193">
        <f t="shared" ca="1" si="131"/>
        <v>8.9122930146769253E-2</v>
      </c>
      <c r="F268" s="193">
        <f t="shared" ca="1" si="131"/>
        <v>9.7096704751936588E-2</v>
      </c>
      <c r="G268" s="193">
        <f t="shared" ca="1" si="131"/>
        <v>6.8488502528021619E-2</v>
      </c>
      <c r="H268" s="193">
        <f t="shared" ca="1" si="131"/>
        <v>0.1141145680791487</v>
      </c>
      <c r="I268" s="193">
        <f t="shared" ca="1" si="131"/>
        <v>0.1164336231855875</v>
      </c>
      <c r="J268" s="193">
        <f t="shared" ca="1" si="131"/>
        <v>6.7201835964425638E-2</v>
      </c>
      <c r="K268" s="193">
        <f t="shared" ca="1" si="131"/>
        <v>8.7088800166043812E-2</v>
      </c>
      <c r="L268" s="193">
        <f t="shared" ca="1" si="131"/>
        <v>1.4796621581082546E-2</v>
      </c>
      <c r="M268" s="193">
        <f t="shared" ca="1" si="131"/>
        <v>3.34315559761297E-2</v>
      </c>
      <c r="O268" s="473">
        <f t="shared" ca="1" si="126"/>
        <v>12995.836961153982</v>
      </c>
      <c r="P268" s="473">
        <f t="shared" ca="1" si="111"/>
        <v>10999.127332685208</v>
      </c>
      <c r="Q268" s="194">
        <f t="shared" ca="1" si="112"/>
        <v>11965.213088019063</v>
      </c>
      <c r="R268" s="194">
        <f t="shared" ca="1" si="113"/>
        <v>13376.601949471264</v>
      </c>
      <c r="S268" s="194">
        <f t="shared" ca="1" si="114"/>
        <v>14292.660118841461</v>
      </c>
      <c r="T268" s="194">
        <f t="shared" ca="1" si="115"/>
        <v>16369.939782723257</v>
      </c>
      <c r="U268" s="194">
        <f t="shared" ca="1" si="116"/>
        <v>17908.865164073479</v>
      </c>
      <c r="V268" s="194">
        <f t="shared" ca="1" si="117"/>
        <v>18480.877497740501</v>
      </c>
      <c r="W268" s="194">
        <f t="shared" ca="1" si="118"/>
        <v>19942.302331369523</v>
      </c>
      <c r="X268" s="194">
        <f t="shared" ca="1" si="119"/>
        <v>19719.918578430446</v>
      </c>
      <c r="Y268" s="194">
        <f t="shared" ca="1" si="120"/>
        <v>21068.833595187276</v>
      </c>
      <c r="Z268" s="194">
        <f t="shared" ca="1" si="121"/>
        <v>373895.09525164042</v>
      </c>
      <c r="AA268" s="194">
        <f t="shared" ca="1" si="122"/>
        <v>394963.92884682771</v>
      </c>
      <c r="AB268" s="77">
        <f t="shared" ca="1" si="123"/>
        <v>243478.48985100308</v>
      </c>
      <c r="AC268">
        <f t="shared" ca="1" si="124"/>
        <v>221.38656829658098</v>
      </c>
      <c r="AD268" s="476">
        <v>214.53109353758765</v>
      </c>
    </row>
    <row r="269" spans="2:30" x14ac:dyDescent="0.2">
      <c r="B269">
        <v>191</v>
      </c>
      <c r="C269" s="193">
        <f t="shared" ref="C269:M284" ca="1" si="132">C$75+_xlfn.NORM.INV(RAND(),0, $AH$80)</f>
        <v>0.32957332903483966</v>
      </c>
      <c r="D269" s="193">
        <f t="shared" ca="1" si="132"/>
        <v>-0.20143244941799757</v>
      </c>
      <c r="E269" s="193">
        <f t="shared" ca="1" si="132"/>
        <v>0.1173072888012866</v>
      </c>
      <c r="F269" s="193">
        <f t="shared" ca="1" si="132"/>
        <v>0.11869304498741876</v>
      </c>
      <c r="G269" s="193">
        <f t="shared" ca="1" si="132"/>
        <v>9.2368607003208911E-2</v>
      </c>
      <c r="H269" s="193">
        <f t="shared" ca="1" si="132"/>
        <v>7.6427284193421069E-2</v>
      </c>
      <c r="I269" s="193">
        <f t="shared" ca="1" si="131"/>
        <v>6.5779170213320887E-2</v>
      </c>
      <c r="J269" s="193">
        <f t="shared" ca="1" si="131"/>
        <v>5.7980424910726719E-2</v>
      </c>
      <c r="K269" s="193">
        <f t="shared" ca="1" si="131"/>
        <v>8.7904551820522245E-2</v>
      </c>
      <c r="L269" s="193">
        <f t="shared" ca="1" si="131"/>
        <v>7.4764642152794519E-2</v>
      </c>
      <c r="M269" s="193">
        <f t="shared" ca="1" si="131"/>
        <v>3.4348661244867157E-2</v>
      </c>
      <c r="O269" s="473">
        <f t="shared" ca="1" si="126"/>
        <v>13025.829904554324</v>
      </c>
      <c r="P269" s="473">
        <f t="shared" ca="1" si="111"/>
        <v>10393.356670824762</v>
      </c>
      <c r="Q269" s="194">
        <f t="shared" ca="1" si="112"/>
        <v>12274.849261967775</v>
      </c>
      <c r="R269" s="194">
        <f t="shared" ca="1" si="113"/>
        <v>13639.920256457443</v>
      </c>
      <c r="S269" s="194">
        <f t="shared" ca="1" si="114"/>
        <v>14612.092865247945</v>
      </c>
      <c r="T269" s="194">
        <f t="shared" ca="1" si="115"/>
        <v>15816.191913823719</v>
      </c>
      <c r="U269" s="194">
        <f t="shared" ca="1" si="116"/>
        <v>17096.310123271534</v>
      </c>
      <c r="V269" s="194">
        <f t="shared" ca="1" si="117"/>
        <v>18321.189084268357</v>
      </c>
      <c r="W269" s="194">
        <f t="shared" ca="1" si="118"/>
        <v>19957.267039053419</v>
      </c>
      <c r="X269" s="194">
        <f t="shared" ca="1" si="119"/>
        <v>20885.240237800313</v>
      </c>
      <c r="Y269" s="194">
        <f t="shared" ca="1" si="120"/>
        <v>21087.530854995686</v>
      </c>
      <c r="Z269" s="194">
        <f t="shared" ca="1" si="121"/>
        <v>374226.90354588826</v>
      </c>
      <c r="AA269" s="194">
        <f t="shared" ca="1" si="122"/>
        <v>395314.43440088397</v>
      </c>
      <c r="AB269" s="77">
        <f t="shared" ca="1" si="123"/>
        <v>243404.3169812155</v>
      </c>
      <c r="AC269">
        <f t="shared" ca="1" si="124"/>
        <v>221.30865561823265</v>
      </c>
      <c r="AD269" s="476">
        <v>220.20999296969495</v>
      </c>
    </row>
    <row r="270" spans="2:30" x14ac:dyDescent="0.2">
      <c r="B270">
        <v>192</v>
      </c>
      <c r="C270" s="193">
        <f t="shared" ca="1" si="132"/>
        <v>0.31991727147457844</v>
      </c>
      <c r="D270" s="193">
        <f t="shared" ca="1" si="132"/>
        <v>-0.14863171719692403</v>
      </c>
      <c r="E270" s="193">
        <f t="shared" ca="1" si="132"/>
        <v>0.10728393853197697</v>
      </c>
      <c r="F270" s="193">
        <f t="shared" ca="1" si="132"/>
        <v>0.10192560532619285</v>
      </c>
      <c r="G270" s="193">
        <f t="shared" ca="1" si="132"/>
        <v>6.0654088578763303E-2</v>
      </c>
      <c r="H270" s="193">
        <f t="shared" ca="1" si="132"/>
        <v>8.3403811788783824E-2</v>
      </c>
      <c r="I270" s="193">
        <f t="shared" ca="1" si="131"/>
        <v>7.3108212091517966E-2</v>
      </c>
      <c r="J270" s="193">
        <f t="shared" ca="1" si="131"/>
        <v>4.1787794436471098E-2</v>
      </c>
      <c r="K270" s="193">
        <f t="shared" ca="1" si="131"/>
        <v>2.619102434288522E-2</v>
      </c>
      <c r="L270" s="193">
        <f t="shared" ca="1" si="131"/>
        <v>4.2090513692362427E-2</v>
      </c>
      <c r="M270" s="193">
        <f t="shared" ca="1" si="131"/>
        <v>3.5323038927105088E-2</v>
      </c>
      <c r="O270" s="473">
        <f t="shared" ca="1" si="126"/>
        <v>12931.229508636445</v>
      </c>
      <c r="P270" s="473">
        <f t="shared" ca="1" si="111"/>
        <v>11080.558200682033</v>
      </c>
      <c r="Q270" s="194">
        <f t="shared" ca="1" si="112"/>
        <v>12164.731736655935</v>
      </c>
      <c r="R270" s="194">
        <f t="shared" ca="1" si="113"/>
        <v>13435.479421763008</v>
      </c>
      <c r="S270" s="194">
        <f t="shared" ca="1" si="114"/>
        <v>14187.862907133398</v>
      </c>
      <c r="T270" s="194">
        <f t="shared" ca="1" si="115"/>
        <v>15918.699627034488</v>
      </c>
      <c r="U270" s="194">
        <f t="shared" ca="1" si="116"/>
        <v>17213.876291158853</v>
      </c>
      <c r="V270" s="194">
        <f t="shared" ca="1" si="117"/>
        <v>18040.779127991937</v>
      </c>
      <c r="W270" s="194">
        <f t="shared" ca="1" si="118"/>
        <v>18825.151776062634</v>
      </c>
      <c r="X270" s="194">
        <f t="shared" ca="1" si="119"/>
        <v>20250.303996233986</v>
      </c>
      <c r="Y270" s="194">
        <f t="shared" ca="1" si="120"/>
        <v>21107.395742154607</v>
      </c>
      <c r="Z270" s="194">
        <f t="shared" ca="1" si="121"/>
        <v>374579.43297486164</v>
      </c>
      <c r="AA270" s="194">
        <f t="shared" ca="1" si="122"/>
        <v>395686.82871701627</v>
      </c>
      <c r="AB270" s="77">
        <f t="shared" ca="1" si="123"/>
        <v>242746.80694465633</v>
      </c>
      <c r="AC270">
        <f t="shared" ca="1" si="124"/>
        <v>220.61799381512427</v>
      </c>
      <c r="AD270" s="476">
        <v>225.67436613533636</v>
      </c>
    </row>
    <row r="271" spans="2:30" x14ac:dyDescent="0.2">
      <c r="B271">
        <v>193</v>
      </c>
      <c r="C271" s="193">
        <f t="shared" ca="1" si="132"/>
        <v>0.30834138008478879</v>
      </c>
      <c r="D271" s="193">
        <f t="shared" ca="1" si="132"/>
        <v>-0.16641064838648764</v>
      </c>
      <c r="E271" s="193">
        <f t="shared" ca="1" si="132"/>
        <v>0.10638622043446599</v>
      </c>
      <c r="F271" s="193">
        <f t="shared" ca="1" si="132"/>
        <v>9.9357858459762763E-2</v>
      </c>
      <c r="G271" s="193">
        <f t="shared" ca="1" si="132"/>
        <v>9.6534202888805098E-2</v>
      </c>
      <c r="H271" s="193">
        <f t="shared" ca="1" si="132"/>
        <v>8.5503130346726852E-2</v>
      </c>
      <c r="I271" s="193">
        <f t="shared" ca="1" si="131"/>
        <v>2.4222913015988334E-2</v>
      </c>
      <c r="J271" s="193">
        <f t="shared" ca="1" si="131"/>
        <v>2.3070347647974131E-2</v>
      </c>
      <c r="K271" s="193">
        <f t="shared" ca="1" si="131"/>
        <v>6.0627141383812949E-2</v>
      </c>
      <c r="L271" s="193">
        <f t="shared" ca="1" si="131"/>
        <v>6.9252560331834051E-2</v>
      </c>
      <c r="M271" s="193">
        <f t="shared" ca="1" si="131"/>
        <v>3.6435448693397286E-2</v>
      </c>
      <c r="O271" s="473">
        <f t="shared" ca="1" si="126"/>
        <v>12817.820500690676</v>
      </c>
      <c r="P271" s="473">
        <f t="shared" ref="P271:P334" ca="1" si="133">$C$74*(1+$D271)</f>
        <v>10849.165411249864</v>
      </c>
      <c r="Q271" s="194">
        <f t="shared" ref="Q271:Q334" ca="1" si="134">$D$74*(1+$E271)</f>
        <v>12154.869316140883</v>
      </c>
      <c r="R271" s="194">
        <f t="shared" ref="R271:R334" ca="1" si="135">$E$74*(1+$F271)</f>
        <v>13404.171582089019</v>
      </c>
      <c r="S271" s="194">
        <f t="shared" ref="S271:S334" ca="1" si="136">$F$74*(1+$G271)</f>
        <v>14667.814050870818</v>
      </c>
      <c r="T271" s="194">
        <f t="shared" ref="T271:T334" ca="1" si="137">$G$74*(1+$H271)</f>
        <v>15949.545394034492</v>
      </c>
      <c r="U271" s="194">
        <f t="shared" ca="1" si="116"/>
        <v>16429.700491122476</v>
      </c>
      <c r="V271" s="194">
        <f t="shared" ca="1" si="117"/>
        <v>17716.646588568328</v>
      </c>
      <c r="W271" s="194">
        <f t="shared" ca="1" si="118"/>
        <v>19456.871518777043</v>
      </c>
      <c r="X271" s="194">
        <f t="shared" ca="1" si="119"/>
        <v>20778.127342077787</v>
      </c>
      <c r="Y271" s="194">
        <f t="shared" ca="1" si="120"/>
        <v>21130.074724734674</v>
      </c>
      <c r="Z271" s="194">
        <f t="shared" ca="1" si="121"/>
        <v>374981.90235284949</v>
      </c>
      <c r="AA271" s="194">
        <f t="shared" ca="1" si="122"/>
        <v>396111.97707758413</v>
      </c>
      <c r="AB271" s="77">
        <f t="shared" ca="1" si="123"/>
        <v>242827.51919028559</v>
      </c>
      <c r="AC271">
        <f t="shared" ca="1" si="124"/>
        <v>220.70277558574327</v>
      </c>
      <c r="AD271" s="476">
        <v>223.72898788558157</v>
      </c>
    </row>
    <row r="272" spans="2:30" x14ac:dyDescent="0.2">
      <c r="B272">
        <v>194</v>
      </c>
      <c r="C272" s="193">
        <f t="shared" ca="1" si="132"/>
        <v>0.30498758557304834</v>
      </c>
      <c r="D272" s="193">
        <f t="shared" ca="1" si="132"/>
        <v>-0.14157581272127537</v>
      </c>
      <c r="E272" s="193">
        <f t="shared" ca="1" si="132"/>
        <v>0.10725765845683681</v>
      </c>
      <c r="F272" s="193">
        <f t="shared" ca="1" si="132"/>
        <v>7.0112799210023141E-2</v>
      </c>
      <c r="G272" s="193">
        <f t="shared" ca="1" si="132"/>
        <v>9.0292872660569345E-2</v>
      </c>
      <c r="H272" s="193">
        <f t="shared" ca="1" si="132"/>
        <v>8.2851428344392519E-2</v>
      </c>
      <c r="I272" s="193">
        <f t="shared" ca="1" si="131"/>
        <v>7.4658362985527485E-2</v>
      </c>
      <c r="J272" s="193">
        <f t="shared" ca="1" si="131"/>
        <v>4.0445526208341728E-2</v>
      </c>
      <c r="K272" s="193">
        <f t="shared" ca="1" si="131"/>
        <v>5.2431639881599768E-2</v>
      </c>
      <c r="L272" s="193">
        <f t="shared" ca="1" si="131"/>
        <v>5.3765669909471833E-2</v>
      </c>
      <c r="M272" s="193">
        <f t="shared" ca="1" si="131"/>
        <v>3.3687380423017534E-2</v>
      </c>
      <c r="O272" s="473">
        <f t="shared" ca="1" si="126"/>
        <v>12784.963375859155</v>
      </c>
      <c r="P272" s="473">
        <f t="shared" ca="1" si="133"/>
        <v>11172.390797432601</v>
      </c>
      <c r="Q272" s="194">
        <f t="shared" ca="1" si="134"/>
        <v>12164.443021130515</v>
      </c>
      <c r="R272" s="194">
        <f t="shared" ca="1" si="135"/>
        <v>13047.594522949166</v>
      </c>
      <c r="S272" s="194">
        <f t="shared" ca="1" si="136"/>
        <v>14584.326758840474</v>
      </c>
      <c r="T272" s="194">
        <f t="shared" ca="1" si="137"/>
        <v>15910.583330936459</v>
      </c>
      <c r="U272" s="194">
        <f t="shared" ref="U272:U335" ca="1" si="138">$H$74*(1+$I272)</f>
        <v>17238.742474663402</v>
      </c>
      <c r="V272" s="194">
        <f t="shared" ref="V272:V335" ca="1" si="139">$I$74*(1+$J272)</f>
        <v>18017.534888845035</v>
      </c>
      <c r="W272" s="194">
        <f t="shared" ref="W272:W335" ca="1" si="140">$J$74*(1+$K272)</f>
        <v>19306.527619833956</v>
      </c>
      <c r="X272" s="194">
        <f t="shared" ref="X272:X335" ca="1" si="141">$K$74*(1+$L272)</f>
        <v>20477.180125988085</v>
      </c>
      <c r="Y272" s="194">
        <f t="shared" ref="Y272:Y335" ca="1" si="142">$L$74*(1+$M272)</f>
        <v>21074.049153653523</v>
      </c>
      <c r="Z272" s="194">
        <f t="shared" ref="Z272:Z335" ca="1" si="143">($Y272*(1+$AH$79))/($AH$73-$AH$79)</f>
        <v>373987.65242718201</v>
      </c>
      <c r="AA272" s="194">
        <f t="shared" ref="AA272:AA335" ca="1" si="144">SUM(Y272:Z272)</f>
        <v>395061.70158083551</v>
      </c>
      <c r="AB272" s="77">
        <f t="shared" ref="AB272:AB335" ca="1" si="145">NPV($AH$73,O272:X272,AA272)</f>
        <v>242743.78138766089</v>
      </c>
      <c r="AC272">
        <f t="shared" ref="AC272:AC335" ca="1" si="146">((AB272+$AH$82-$AH$83)-$AH$85)/($AH$87-($AH$87*$AH$85/(AB272+$AH$82-$AH$83)))</f>
        <v>220.61481570903663</v>
      </c>
      <c r="AD272" s="476">
        <v>224.90970506622313</v>
      </c>
    </row>
    <row r="273" spans="2:30" x14ac:dyDescent="0.2">
      <c r="B273">
        <v>195</v>
      </c>
      <c r="C273" s="193">
        <f t="shared" ca="1" si="132"/>
        <v>0.31789319427142315</v>
      </c>
      <c r="D273" s="193">
        <f t="shared" ca="1" si="132"/>
        <v>-0.16947581850434013</v>
      </c>
      <c r="E273" s="193">
        <f t="shared" ca="1" si="132"/>
        <v>7.7755043339486629E-2</v>
      </c>
      <c r="F273" s="193">
        <f t="shared" ca="1" si="132"/>
        <v>0.10207389025967173</v>
      </c>
      <c r="G273" s="193">
        <f t="shared" ca="1" si="132"/>
        <v>0.11778978447760037</v>
      </c>
      <c r="H273" s="193">
        <f t="shared" ca="1" si="132"/>
        <v>0.11778719298519919</v>
      </c>
      <c r="I273" s="193">
        <f t="shared" ca="1" si="131"/>
        <v>0.11227485758676278</v>
      </c>
      <c r="J273" s="193">
        <f t="shared" ca="1" si="131"/>
        <v>7.2237926849113565E-2</v>
      </c>
      <c r="K273" s="193">
        <f t="shared" ca="1" si="131"/>
        <v>5.9637096937170786E-2</v>
      </c>
      <c r="L273" s="193">
        <f t="shared" ca="1" si="131"/>
        <v>2.1504849897919249E-2</v>
      </c>
      <c r="M273" s="193">
        <f t="shared" ca="1" si="131"/>
        <v>5.3078607927409427E-2</v>
      </c>
      <c r="O273" s="473">
        <f t="shared" ref="O273:O336" ca="1" si="147">$B$74*(1+$C273)</f>
        <v>12911.399624277132</v>
      </c>
      <c r="P273" s="473">
        <f t="shared" ca="1" si="133"/>
        <v>10809.272222166013</v>
      </c>
      <c r="Q273" s="194">
        <f t="shared" ca="1" si="134"/>
        <v>11840.324350260795</v>
      </c>
      <c r="R273" s="194">
        <f t="shared" ca="1" si="135"/>
        <v>13437.287419655682</v>
      </c>
      <c r="S273" s="194">
        <f t="shared" ca="1" si="136"/>
        <v>14952.139808759814</v>
      </c>
      <c r="T273" s="194">
        <f t="shared" ca="1" si="137"/>
        <v>16423.902499197051</v>
      </c>
      <c r="U273" s="194">
        <f t="shared" ca="1" si="138"/>
        <v>17842.153833626598</v>
      </c>
      <c r="V273" s="194">
        <f t="shared" ca="1" si="139"/>
        <v>18568.088159839201</v>
      </c>
      <c r="W273" s="194">
        <f t="shared" ca="1" si="140"/>
        <v>19438.709464606844</v>
      </c>
      <c r="X273" s="194">
        <f t="shared" ca="1" si="141"/>
        <v>19850.275453296108</v>
      </c>
      <c r="Y273" s="194">
        <f t="shared" ca="1" si="142"/>
        <v>21469.383071157674</v>
      </c>
      <c r="Z273" s="194">
        <f t="shared" ca="1" si="143"/>
        <v>381003.3902502376</v>
      </c>
      <c r="AA273" s="194">
        <f t="shared" ca="1" si="144"/>
        <v>402472.77332139527</v>
      </c>
      <c r="AB273" s="77">
        <f t="shared" ca="1" si="145"/>
        <v>246313.53958586295</v>
      </c>
      <c r="AC273">
        <f t="shared" ca="1" si="146"/>
        <v>224.36456171555142</v>
      </c>
      <c r="AD273" s="476">
        <v>226.71139924444495</v>
      </c>
    </row>
    <row r="274" spans="2:30" x14ac:dyDescent="0.2">
      <c r="B274">
        <v>196</v>
      </c>
      <c r="C274" s="193">
        <f t="shared" ca="1" si="132"/>
        <v>0.33838808413826066</v>
      </c>
      <c r="D274" s="193">
        <f t="shared" ca="1" si="132"/>
        <v>-0.16220998048966775</v>
      </c>
      <c r="E274" s="193">
        <f t="shared" ca="1" si="132"/>
        <v>7.6570731093148062E-2</v>
      </c>
      <c r="F274" s="193">
        <f t="shared" ca="1" si="132"/>
        <v>4.9896206878408733E-2</v>
      </c>
      <c r="G274" s="193">
        <f t="shared" ca="1" si="132"/>
        <v>0.12309970267529852</v>
      </c>
      <c r="H274" s="193">
        <f t="shared" ca="1" si="132"/>
        <v>0.12456673147474349</v>
      </c>
      <c r="I274" s="193">
        <f t="shared" ca="1" si="131"/>
        <v>9.7968960714372472E-2</v>
      </c>
      <c r="J274" s="193">
        <f t="shared" ca="1" si="131"/>
        <v>6.4775426093817409E-2</v>
      </c>
      <c r="K274" s="193">
        <f t="shared" ca="1" si="131"/>
        <v>8.1640853768339669E-2</v>
      </c>
      <c r="L274" s="193">
        <f t="shared" ca="1" si="131"/>
        <v>6.9949734268317909E-2</v>
      </c>
      <c r="M274" s="193">
        <f t="shared" ca="1" si="131"/>
        <v>4.1361166800309768E-2</v>
      </c>
      <c r="O274" s="473">
        <f t="shared" ca="1" si="147"/>
        <v>13112.18806030254</v>
      </c>
      <c r="P274" s="473">
        <f t="shared" ca="1" si="133"/>
        <v>10903.837103926975</v>
      </c>
      <c r="Q274" s="194">
        <f t="shared" ca="1" si="134"/>
        <v>11827.313377855427</v>
      </c>
      <c r="R274" s="194">
        <f t="shared" ca="1" si="135"/>
        <v>12801.099107163658</v>
      </c>
      <c r="S274" s="194">
        <f t="shared" ca="1" si="136"/>
        <v>15023.168047134854</v>
      </c>
      <c r="T274" s="194">
        <f t="shared" ca="1" si="137"/>
        <v>16523.515806488987</v>
      </c>
      <c r="U274" s="194">
        <f t="shared" ca="1" si="138"/>
        <v>17612.670976053985</v>
      </c>
      <c r="V274" s="194">
        <f t="shared" ca="1" si="139"/>
        <v>18438.859032191765</v>
      </c>
      <c r="W274" s="194">
        <f t="shared" ca="1" si="140"/>
        <v>19842.361467171941</v>
      </c>
      <c r="X274" s="194">
        <f t="shared" ca="1" si="141"/>
        <v>20791.67509437622</v>
      </c>
      <c r="Y274" s="194">
        <f t="shared" ca="1" si="142"/>
        <v>21230.496600311442</v>
      </c>
      <c r="Z274" s="194">
        <f t="shared" ca="1" si="143"/>
        <v>376764.02505862195</v>
      </c>
      <c r="AA274" s="194">
        <f t="shared" ca="1" si="144"/>
        <v>397994.52165893337</v>
      </c>
      <c r="AB274" s="77">
        <f t="shared" ca="1" si="145"/>
        <v>244916.47481797033</v>
      </c>
      <c r="AC274">
        <f t="shared" ca="1" si="146"/>
        <v>222.89705670726084</v>
      </c>
      <c r="AD274" s="476">
        <v>226.7267469978525</v>
      </c>
    </row>
    <row r="275" spans="2:30" x14ac:dyDescent="0.2">
      <c r="B275">
        <v>197</v>
      </c>
      <c r="C275" s="193">
        <f t="shared" ca="1" si="132"/>
        <v>0.35497457626108214</v>
      </c>
      <c r="D275" s="193">
        <f t="shared" ca="1" si="132"/>
        <v>-0.14916791289239845</v>
      </c>
      <c r="E275" s="193">
        <f t="shared" ca="1" si="132"/>
        <v>9.8760946181337822E-2</v>
      </c>
      <c r="F275" s="193">
        <f t="shared" ca="1" si="132"/>
        <v>0.10318546549484607</v>
      </c>
      <c r="G275" s="193">
        <f t="shared" ca="1" si="132"/>
        <v>5.184602218078601E-2</v>
      </c>
      <c r="H275" s="193">
        <f t="shared" ca="1" si="132"/>
        <v>0.10340455123091456</v>
      </c>
      <c r="I275" s="193">
        <f t="shared" ca="1" si="132"/>
        <v>9.2394468481454786E-2</v>
      </c>
      <c r="J275" s="193">
        <f t="shared" ca="1" si="132"/>
        <v>2.6695022617991206E-2</v>
      </c>
      <c r="K275" s="193">
        <f t="shared" ca="1" si="132"/>
        <v>7.9592862621801305E-2</v>
      </c>
      <c r="L275" s="193">
        <f t="shared" ca="1" si="132"/>
        <v>5.9143674071240271E-2</v>
      </c>
      <c r="M275" s="193">
        <f t="shared" ca="1" si="132"/>
        <v>4.5936267888055694E-2</v>
      </c>
      <c r="O275" s="473">
        <f t="shared" ca="1" si="147"/>
        <v>13274.685923629821</v>
      </c>
      <c r="P275" s="473">
        <f t="shared" ca="1" si="133"/>
        <v>11073.579613705435</v>
      </c>
      <c r="Q275" s="194">
        <f t="shared" ca="1" si="134"/>
        <v>12071.097293013092</v>
      </c>
      <c r="R275" s="194">
        <f t="shared" ca="1" si="135"/>
        <v>13450.840554391585</v>
      </c>
      <c r="S275" s="194">
        <f t="shared" ca="1" si="136"/>
        <v>14070.041611880692</v>
      </c>
      <c r="T275" s="194">
        <f t="shared" ca="1" si="137"/>
        <v>16212.575059291072</v>
      </c>
      <c r="U275" s="194">
        <f t="shared" ca="1" si="138"/>
        <v>17523.249780127764</v>
      </c>
      <c r="V275" s="194">
        <f t="shared" ca="1" si="139"/>
        <v>17779.415571747104</v>
      </c>
      <c r="W275" s="194">
        <f t="shared" ca="1" si="140"/>
        <v>19804.791713339502</v>
      </c>
      <c r="X275" s="194">
        <f t="shared" ca="1" si="141"/>
        <v>20581.687573026393</v>
      </c>
      <c r="Y275" s="194">
        <f t="shared" ca="1" si="142"/>
        <v>21323.770356992725</v>
      </c>
      <c r="Z275" s="194">
        <f t="shared" ca="1" si="143"/>
        <v>378419.2946767176</v>
      </c>
      <c r="AA275" s="194">
        <f t="shared" ca="1" si="144"/>
        <v>399743.06503371033</v>
      </c>
      <c r="AB275" s="77">
        <f t="shared" ca="1" si="145"/>
        <v>245239.10097950371</v>
      </c>
      <c r="AC275">
        <f t="shared" ca="1" si="146"/>
        <v>223.2359497340816</v>
      </c>
      <c r="AD275" s="476">
        <v>222.34049524839182</v>
      </c>
    </row>
    <row r="276" spans="2:30" x14ac:dyDescent="0.2">
      <c r="B276">
        <v>198</v>
      </c>
      <c r="C276" s="193">
        <f t="shared" ca="1" si="132"/>
        <v>0.323368666039689</v>
      </c>
      <c r="D276" s="193">
        <f t="shared" ca="1" si="132"/>
        <v>-0.16838339447607609</v>
      </c>
      <c r="E276" s="193">
        <f t="shared" ca="1" si="132"/>
        <v>0.11559866707316449</v>
      </c>
      <c r="F276" s="193">
        <f t="shared" ca="1" si="132"/>
        <v>0.10258231824403143</v>
      </c>
      <c r="G276" s="193">
        <f t="shared" ca="1" si="132"/>
        <v>0.10861227979391483</v>
      </c>
      <c r="H276" s="193">
        <f t="shared" ca="1" si="132"/>
        <v>0.11720692360677015</v>
      </c>
      <c r="I276" s="193">
        <f t="shared" ca="1" si="132"/>
        <v>9.7521052480558382E-2</v>
      </c>
      <c r="J276" s="193">
        <f t="shared" ca="1" si="132"/>
        <v>4.3072888162842549E-2</v>
      </c>
      <c r="K276" s="193">
        <f t="shared" ca="1" si="132"/>
        <v>1.0720640783494599E-2</v>
      </c>
      <c r="L276" s="193">
        <f t="shared" ca="1" si="132"/>
        <v>3.8812851048555246E-2</v>
      </c>
      <c r="M276" s="193">
        <f t="shared" ca="1" si="132"/>
        <v>5.8856284714508676E-2</v>
      </c>
      <c r="O276" s="473">
        <f t="shared" ca="1" si="147"/>
        <v>12965.042821190833</v>
      </c>
      <c r="P276" s="473">
        <f t="shared" ca="1" si="133"/>
        <v>10823.49012089387</v>
      </c>
      <c r="Q276" s="194">
        <f t="shared" ca="1" si="134"/>
        <v>12256.078173325792</v>
      </c>
      <c r="R276" s="194">
        <f t="shared" ca="1" si="135"/>
        <v>13443.486543887208</v>
      </c>
      <c r="S276" s="194">
        <f t="shared" ca="1" si="136"/>
        <v>14829.376714096048</v>
      </c>
      <c r="T276" s="194">
        <f t="shared" ca="1" si="137"/>
        <v>16415.376468701801</v>
      </c>
      <c r="U276" s="194">
        <f t="shared" ca="1" si="138"/>
        <v>17605.486018526131</v>
      </c>
      <c r="V276" s="194">
        <f t="shared" ca="1" si="139"/>
        <v>18063.033268614479</v>
      </c>
      <c r="W276" s="194">
        <f t="shared" ca="1" si="140"/>
        <v>18541.35245251474</v>
      </c>
      <c r="X276" s="194">
        <f t="shared" ca="1" si="141"/>
        <v>20186.611194061727</v>
      </c>
      <c r="Y276" s="194">
        <f t="shared" ca="1" si="142"/>
        <v>21587.174046370528</v>
      </c>
      <c r="Z276" s="194">
        <f t="shared" ca="1" si="143"/>
        <v>383093.75124236458</v>
      </c>
      <c r="AA276" s="194">
        <f t="shared" ca="1" si="144"/>
        <v>404680.92528873513</v>
      </c>
      <c r="AB276" s="77">
        <f t="shared" ca="1" si="145"/>
        <v>246805.81609011968</v>
      </c>
      <c r="AC276">
        <f t="shared" ca="1" si="146"/>
        <v>224.88165888388832</v>
      </c>
      <c r="AD276" s="476">
        <v>220.6508365220032</v>
      </c>
    </row>
    <row r="277" spans="2:30" x14ac:dyDescent="0.2">
      <c r="B277">
        <v>199</v>
      </c>
      <c r="C277" s="193">
        <f t="shared" ca="1" si="132"/>
        <v>0.386573184560558</v>
      </c>
      <c r="D277" s="193">
        <f t="shared" ca="1" si="132"/>
        <v>-0.17830820827151586</v>
      </c>
      <c r="E277" s="193">
        <f t="shared" ca="1" si="132"/>
        <v>9.862948701221104E-2</v>
      </c>
      <c r="F277" s="193">
        <f t="shared" ca="1" si="132"/>
        <v>8.4002247495590876E-2</v>
      </c>
      <c r="G277" s="193">
        <f t="shared" ca="1" si="132"/>
        <v>0.11464821192059486</v>
      </c>
      <c r="H277" s="193">
        <f t="shared" ca="1" si="132"/>
        <v>7.3668222232357639E-2</v>
      </c>
      <c r="I277" s="193">
        <f t="shared" ca="1" si="132"/>
        <v>5.0035850925088304E-2</v>
      </c>
      <c r="J277" s="193">
        <f t="shared" ca="1" si="132"/>
        <v>8.4091779774436715E-2</v>
      </c>
      <c r="K277" s="193">
        <f t="shared" ca="1" si="132"/>
        <v>4.6035354326121478E-2</v>
      </c>
      <c r="L277" s="193">
        <f t="shared" ca="1" si="132"/>
        <v>8.9433541468867131E-2</v>
      </c>
      <c r="M277" s="193">
        <f t="shared" ca="1" si="132"/>
        <v>4.9099449489777194E-2</v>
      </c>
      <c r="O277" s="473">
        <f t="shared" ca="1" si="147"/>
        <v>13584.257489139787</v>
      </c>
      <c r="P277" s="473">
        <f t="shared" ca="1" si="133"/>
        <v>10694.318669346221</v>
      </c>
      <c r="Q277" s="194">
        <f t="shared" ca="1" si="134"/>
        <v>12069.653069475567</v>
      </c>
      <c r="R277" s="194">
        <f t="shared" ca="1" si="135"/>
        <v>13216.944790987582</v>
      </c>
      <c r="S277" s="194">
        <f t="shared" ca="1" si="136"/>
        <v>14910.116493871798</v>
      </c>
      <c r="T277" s="194">
        <f t="shared" ca="1" si="137"/>
        <v>15775.652386333939</v>
      </c>
      <c r="U277" s="194">
        <f t="shared" ca="1" si="138"/>
        <v>16843.769375203214</v>
      </c>
      <c r="V277" s="194">
        <f t="shared" ca="1" si="139"/>
        <v>18773.362922687746</v>
      </c>
      <c r="W277" s="194">
        <f t="shared" ca="1" si="140"/>
        <v>19189.189771881112</v>
      </c>
      <c r="X277" s="194">
        <f t="shared" ca="1" si="141"/>
        <v>21170.291935841498</v>
      </c>
      <c r="Y277" s="194">
        <f t="shared" ca="1" si="142"/>
        <v>21388.258949790805</v>
      </c>
      <c r="Z277" s="194">
        <f t="shared" ca="1" si="143"/>
        <v>379563.7324282403</v>
      </c>
      <c r="AA277" s="194">
        <f t="shared" ca="1" si="144"/>
        <v>400951.99137803109</v>
      </c>
      <c r="AB277" s="77">
        <f t="shared" ca="1" si="145"/>
        <v>245867.94910885522</v>
      </c>
      <c r="AC277">
        <f t="shared" ca="1" si="146"/>
        <v>223.8965044918038</v>
      </c>
      <c r="AD277" s="476">
        <v>218.31733114755215</v>
      </c>
    </row>
    <row r="278" spans="2:30" x14ac:dyDescent="0.2">
      <c r="B278">
        <v>200</v>
      </c>
      <c r="C278" s="193">
        <f t="shared" ca="1" si="132"/>
        <v>0.3016903630274822</v>
      </c>
      <c r="D278" s="193">
        <f t="shared" ca="1" si="132"/>
        <v>-0.14406043593401047</v>
      </c>
      <c r="E278" s="193">
        <f t="shared" ca="1" si="132"/>
        <v>0.10011017497106396</v>
      </c>
      <c r="F278" s="193">
        <f t="shared" ca="1" si="132"/>
        <v>4.7244329312209406E-2</v>
      </c>
      <c r="G278" s="193">
        <f t="shared" ca="1" si="132"/>
        <v>0.11581649979050333</v>
      </c>
      <c r="H278" s="193">
        <f t="shared" ca="1" si="132"/>
        <v>0.11030461142904847</v>
      </c>
      <c r="I278" s="193">
        <f t="shared" ca="1" si="132"/>
        <v>0.1024635254270829</v>
      </c>
      <c r="J278" s="193">
        <f t="shared" ca="1" si="132"/>
        <v>4.9504505387178981E-2</v>
      </c>
      <c r="K278" s="193">
        <f t="shared" ca="1" si="132"/>
        <v>7.6754896641391707E-2</v>
      </c>
      <c r="L278" s="193">
        <f t="shared" ca="1" si="132"/>
        <v>0.10503299344915241</v>
      </c>
      <c r="M278" s="193">
        <f t="shared" ca="1" si="132"/>
        <v>3.0245398077698521E-2</v>
      </c>
      <c r="O278" s="473">
        <f t="shared" ca="1" si="147"/>
        <v>12752.660486580242</v>
      </c>
      <c r="P278" s="473">
        <f t="shared" ca="1" si="133"/>
        <v>11140.053426318853</v>
      </c>
      <c r="Q278" s="194">
        <f t="shared" ca="1" si="134"/>
        <v>12085.920055005063</v>
      </c>
      <c r="R278" s="194">
        <f t="shared" ca="1" si="135"/>
        <v>12768.765484732621</v>
      </c>
      <c r="S278" s="194">
        <f t="shared" ca="1" si="136"/>
        <v>14925.744122438749</v>
      </c>
      <c r="T278" s="194">
        <f t="shared" ca="1" si="137"/>
        <v>16313.959219571248</v>
      </c>
      <c r="U278" s="194">
        <f t="shared" ca="1" si="138"/>
        <v>17684.768906230485</v>
      </c>
      <c r="V278" s="194">
        <f t="shared" ca="1" si="139"/>
        <v>18174.410447728776</v>
      </c>
      <c r="W278" s="194">
        <f t="shared" ca="1" si="140"/>
        <v>19752.73011949471</v>
      </c>
      <c r="X278" s="194">
        <f t="shared" ca="1" si="141"/>
        <v>21473.426491453323</v>
      </c>
      <c r="Y278" s="194">
        <f t="shared" ca="1" si="142"/>
        <v>21003.876578748353</v>
      </c>
      <c r="Z278" s="194">
        <f t="shared" ca="1" si="143"/>
        <v>372742.34468578838</v>
      </c>
      <c r="AA278" s="194">
        <f t="shared" ca="1" si="144"/>
        <v>393746.22126453673</v>
      </c>
      <c r="AB278" s="77">
        <f t="shared" ca="1" si="145"/>
        <v>243320.34518853418</v>
      </c>
      <c r="AC278">
        <f t="shared" ca="1" si="146"/>
        <v>221.22044995365144</v>
      </c>
      <c r="AD278" s="476">
        <v>223.63534914808605</v>
      </c>
    </row>
    <row r="279" spans="2:30" x14ac:dyDescent="0.2">
      <c r="B279">
        <v>201</v>
      </c>
      <c r="C279" s="193">
        <f t="shared" ref="C279:M294" ca="1" si="148">C$75+_xlfn.NORM.INV(RAND(),0, $AH$80)</f>
        <v>0.34456072983125036</v>
      </c>
      <c r="D279" s="193">
        <f t="shared" ca="1" si="148"/>
        <v>-0.15015860985451651</v>
      </c>
      <c r="E279" s="193">
        <f t="shared" ca="1" si="148"/>
        <v>9.8827440930098195E-2</v>
      </c>
      <c r="F279" s="193">
        <f t="shared" ca="1" si="148"/>
        <v>0.1155057296957023</v>
      </c>
      <c r="G279" s="193">
        <f t="shared" ca="1" si="148"/>
        <v>0.1147394482169837</v>
      </c>
      <c r="H279" s="193">
        <f t="shared" ca="1" si="148"/>
        <v>0.1176502123516021</v>
      </c>
      <c r="I279" s="193">
        <f t="shared" ca="1" si="132"/>
        <v>6.8644234445233904E-2</v>
      </c>
      <c r="J279" s="193">
        <f t="shared" ca="1" si="132"/>
        <v>6.0175525231857034E-2</v>
      </c>
      <c r="K279" s="193">
        <f t="shared" ca="1" si="132"/>
        <v>6.6573252246714718E-2</v>
      </c>
      <c r="L279" s="193">
        <f t="shared" ca="1" si="132"/>
        <v>6.5207558357347983E-2</v>
      </c>
      <c r="M279" s="193">
        <f t="shared" ca="1" si="132"/>
        <v>5.2397325147861745E-2</v>
      </c>
      <c r="O279" s="473">
        <f t="shared" ca="1" si="147"/>
        <v>13172.66147015676</v>
      </c>
      <c r="P279" s="473">
        <f t="shared" ca="1" si="133"/>
        <v>11060.685692743469</v>
      </c>
      <c r="Q279" s="194">
        <f t="shared" ca="1" si="134"/>
        <v>12071.827810952003</v>
      </c>
      <c r="R279" s="194">
        <f t="shared" ca="1" si="135"/>
        <v>13601.058187361723</v>
      </c>
      <c r="S279" s="194">
        <f t="shared" ca="1" si="136"/>
        <v>14911.336918211135</v>
      </c>
      <c r="T279" s="194">
        <f t="shared" ca="1" si="137"/>
        <v>16421.889811464898</v>
      </c>
      <c r="U279" s="194">
        <f t="shared" ca="1" si="138"/>
        <v>17142.269012318011</v>
      </c>
      <c r="V279" s="194">
        <f t="shared" ca="1" si="139"/>
        <v>18359.201931288433</v>
      </c>
      <c r="W279" s="194">
        <f t="shared" ca="1" si="140"/>
        <v>19565.951053499244</v>
      </c>
      <c r="X279" s="194">
        <f t="shared" ca="1" si="141"/>
        <v>20699.523306658179</v>
      </c>
      <c r="Y279" s="194">
        <f t="shared" ca="1" si="142"/>
        <v>21455.493584785254</v>
      </c>
      <c r="Z279" s="194">
        <f t="shared" ca="1" si="143"/>
        <v>380756.9024317853</v>
      </c>
      <c r="AA279" s="194">
        <f t="shared" ca="1" si="144"/>
        <v>402212.39601657056</v>
      </c>
      <c r="AB279" s="77">
        <f t="shared" ca="1" si="145"/>
        <v>246858.25846377719</v>
      </c>
      <c r="AC279">
        <f t="shared" ca="1" si="146"/>
        <v>224.93674541083948</v>
      </c>
      <c r="AD279" s="476">
        <v>218.74187850651757</v>
      </c>
    </row>
    <row r="280" spans="2:30" x14ac:dyDescent="0.2">
      <c r="B280">
        <v>202</v>
      </c>
      <c r="C280" s="193">
        <f t="shared" ca="1" si="148"/>
        <v>0.31798146284335077</v>
      </c>
      <c r="D280" s="193">
        <f t="shared" ca="1" si="148"/>
        <v>-0.15505480483734407</v>
      </c>
      <c r="E280" s="193">
        <f t="shared" ca="1" si="148"/>
        <v>0.1157069807157342</v>
      </c>
      <c r="F280" s="193">
        <f t="shared" ca="1" si="148"/>
        <v>0.10079723858958956</v>
      </c>
      <c r="G280" s="193">
        <f t="shared" ca="1" si="148"/>
        <v>0.11782514509621488</v>
      </c>
      <c r="H280" s="193">
        <f t="shared" ca="1" si="148"/>
        <v>9.5010783521742012E-2</v>
      </c>
      <c r="I280" s="193">
        <f t="shared" ca="1" si="132"/>
        <v>9.5176611481278317E-2</v>
      </c>
      <c r="J280" s="193">
        <f t="shared" ca="1" si="132"/>
        <v>8.0369238162181722E-2</v>
      </c>
      <c r="K280" s="193">
        <f t="shared" ca="1" si="132"/>
        <v>7.2668764487046955E-2</v>
      </c>
      <c r="L280" s="193">
        <f t="shared" ca="1" si="132"/>
        <v>7.0629475856466242E-2</v>
      </c>
      <c r="M280" s="193">
        <f t="shared" ca="1" si="132"/>
        <v>2.4737114116169821E-2</v>
      </c>
      <c r="O280" s="473">
        <f t="shared" ca="1" si="147"/>
        <v>12912.264391476308</v>
      </c>
      <c r="P280" s="473">
        <f t="shared" ca="1" si="133"/>
        <v>10996.961715041965</v>
      </c>
      <c r="Q280" s="194">
        <f t="shared" ca="1" si="134"/>
        <v>12257.268117801124</v>
      </c>
      <c r="R280" s="194">
        <f t="shared" ca="1" si="135"/>
        <v>13421.721552813817</v>
      </c>
      <c r="S280" s="194">
        <f t="shared" ca="1" si="136"/>
        <v>14952.612810857874</v>
      </c>
      <c r="T280" s="194">
        <f t="shared" ca="1" si="137"/>
        <v>16089.243513428402</v>
      </c>
      <c r="U280" s="194">
        <f t="shared" ca="1" si="138"/>
        <v>17567.878518295685</v>
      </c>
      <c r="V280" s="194">
        <f t="shared" ca="1" si="139"/>
        <v>18708.899169723758</v>
      </c>
      <c r="W280" s="194">
        <f t="shared" ca="1" si="140"/>
        <v>19677.771309528653</v>
      </c>
      <c r="X280" s="194">
        <f t="shared" ca="1" si="141"/>
        <v>20804.884094571524</v>
      </c>
      <c r="Y280" s="194">
        <f t="shared" ca="1" si="142"/>
        <v>20891.577784010209</v>
      </c>
      <c r="Z280" s="194">
        <f t="shared" ca="1" si="143"/>
        <v>370749.44990281126</v>
      </c>
      <c r="AA280" s="194">
        <f t="shared" ca="1" si="144"/>
        <v>391641.02768682147</v>
      </c>
      <c r="AB280" s="77">
        <f t="shared" ca="1" si="145"/>
        <v>242917.10191675142</v>
      </c>
      <c r="AC280">
        <f t="shared" ca="1" si="146"/>
        <v>220.79687508833342</v>
      </c>
      <c r="AD280" s="476">
        <v>221.04125268183157</v>
      </c>
    </row>
    <row r="281" spans="2:30" x14ac:dyDescent="0.2">
      <c r="B281">
        <v>203</v>
      </c>
      <c r="C281" s="193">
        <f t="shared" ca="1" si="148"/>
        <v>0.29506114679126255</v>
      </c>
      <c r="D281" s="193">
        <f t="shared" ca="1" si="148"/>
        <v>-0.1240054945598922</v>
      </c>
      <c r="E281" s="193">
        <f t="shared" ca="1" si="148"/>
        <v>9.5685757572454067E-2</v>
      </c>
      <c r="F281" s="193">
        <f t="shared" ca="1" si="148"/>
        <v>0.10741577762699867</v>
      </c>
      <c r="G281" s="193">
        <f t="shared" ca="1" si="148"/>
        <v>8.8805616841005006E-2</v>
      </c>
      <c r="H281" s="193">
        <f t="shared" ca="1" si="148"/>
        <v>9.0510626697135402E-2</v>
      </c>
      <c r="I281" s="193">
        <f t="shared" ca="1" si="132"/>
        <v>9.0995171525251412E-2</v>
      </c>
      <c r="J281" s="193">
        <f t="shared" ca="1" si="132"/>
        <v>7.0219067953338724E-2</v>
      </c>
      <c r="K281" s="193">
        <f t="shared" ca="1" si="132"/>
        <v>4.1234768944200507E-2</v>
      </c>
      <c r="L281" s="193">
        <f t="shared" ca="1" si="132"/>
        <v>4.5662504309122373E-2</v>
      </c>
      <c r="M281" s="193">
        <f t="shared" ca="1" si="132"/>
        <v>0.10211190568161185</v>
      </c>
      <c r="O281" s="473">
        <f t="shared" ca="1" si="147"/>
        <v>12687.714055113998</v>
      </c>
      <c r="P281" s="473">
        <f t="shared" ca="1" si="133"/>
        <v>11401.068488303003</v>
      </c>
      <c r="Q281" s="194">
        <f t="shared" ca="1" si="134"/>
        <v>12037.312964382545</v>
      </c>
      <c r="R281" s="194">
        <f t="shared" ca="1" si="135"/>
        <v>13502.419600494561</v>
      </c>
      <c r="S281" s="194">
        <f t="shared" ca="1" si="136"/>
        <v>14564.432448430478</v>
      </c>
      <c r="T281" s="194">
        <f t="shared" ca="1" si="137"/>
        <v>16023.121681489132</v>
      </c>
      <c r="U281" s="194">
        <f t="shared" ca="1" si="138"/>
        <v>17500.803465369132</v>
      </c>
      <c r="V281" s="194">
        <f t="shared" ca="1" si="139"/>
        <v>18533.127309247786</v>
      </c>
      <c r="W281" s="194">
        <f t="shared" ca="1" si="140"/>
        <v>19101.124542031263</v>
      </c>
      <c r="X281" s="194">
        <f t="shared" ca="1" si="141"/>
        <v>20319.71629287297</v>
      </c>
      <c r="Y281" s="194">
        <f t="shared" ca="1" si="142"/>
        <v>22469.037460490468</v>
      </c>
      <c r="Z281" s="194">
        <f t="shared" ca="1" si="143"/>
        <v>398743.61642031302</v>
      </c>
      <c r="AA281" s="194">
        <f t="shared" ca="1" si="144"/>
        <v>421212.6538808035</v>
      </c>
      <c r="AB281" s="77">
        <f t="shared" ca="1" si="145"/>
        <v>253233.60238702313</v>
      </c>
      <c r="AC281">
        <f t="shared" ca="1" si="146"/>
        <v>231.63353524618182</v>
      </c>
      <c r="AD281" s="476">
        <v>221.35367148112309</v>
      </c>
    </row>
    <row r="282" spans="2:30" x14ac:dyDescent="0.2">
      <c r="B282">
        <v>204</v>
      </c>
      <c r="C282" s="193">
        <f t="shared" ca="1" si="148"/>
        <v>0.34869711666601233</v>
      </c>
      <c r="D282" s="193">
        <f t="shared" ca="1" si="148"/>
        <v>-0.15531807414810991</v>
      </c>
      <c r="E282" s="193">
        <f t="shared" ca="1" si="148"/>
        <v>0.12731847374655142</v>
      </c>
      <c r="F282" s="193">
        <f t="shared" ca="1" si="148"/>
        <v>0.13608190157277225</v>
      </c>
      <c r="G282" s="193">
        <f t="shared" ca="1" si="148"/>
        <v>0.10029232794791518</v>
      </c>
      <c r="H282" s="193">
        <f t="shared" ca="1" si="148"/>
        <v>9.9563544733467679E-2</v>
      </c>
      <c r="I282" s="193">
        <f t="shared" ca="1" si="132"/>
        <v>9.3128192613204583E-2</v>
      </c>
      <c r="J282" s="193">
        <f t="shared" ca="1" si="132"/>
        <v>5.9716908569324122E-2</v>
      </c>
      <c r="K282" s="193">
        <f t="shared" ca="1" si="132"/>
        <v>4.357843884609925E-2</v>
      </c>
      <c r="L282" s="193">
        <f t="shared" ca="1" si="132"/>
        <v>3.3372568367985217E-2</v>
      </c>
      <c r="M282" s="193">
        <f t="shared" ca="1" si="132"/>
        <v>5.367105167494126E-2</v>
      </c>
      <c r="O282" s="473">
        <f t="shared" ca="1" si="147"/>
        <v>13213.185651976924</v>
      </c>
      <c r="P282" s="473">
        <f t="shared" ca="1" si="133"/>
        <v>10993.535264962349</v>
      </c>
      <c r="Q282" s="194">
        <f t="shared" ca="1" si="134"/>
        <v>12384.833137816866</v>
      </c>
      <c r="R282" s="194">
        <f t="shared" ca="1" si="135"/>
        <v>13851.937858817582</v>
      </c>
      <c r="S282" s="194">
        <f t="shared" ca="1" si="136"/>
        <v>14718.084693958579</v>
      </c>
      <c r="T282" s="194">
        <f t="shared" ca="1" si="137"/>
        <v>16156.138273641047</v>
      </c>
      <c r="U282" s="194">
        <f t="shared" ca="1" si="138"/>
        <v>17535.019549749752</v>
      </c>
      <c r="V282" s="194">
        <f t="shared" ca="1" si="139"/>
        <v>18351.260004960095</v>
      </c>
      <c r="W282" s="194">
        <f t="shared" ca="1" si="140"/>
        <v>19144.118429689253</v>
      </c>
      <c r="X282" s="194">
        <f t="shared" ca="1" si="141"/>
        <v>20080.893526873067</v>
      </c>
      <c r="Y282" s="194">
        <f t="shared" ca="1" si="142"/>
        <v>21481.461373449754</v>
      </c>
      <c r="Z282" s="194">
        <f t="shared" ca="1" si="143"/>
        <v>381217.73614487727</v>
      </c>
      <c r="AA282" s="194">
        <f t="shared" ca="1" si="144"/>
        <v>402699.19751832704</v>
      </c>
      <c r="AB282" s="77">
        <f t="shared" ca="1" si="145"/>
        <v>246920.65942864094</v>
      </c>
      <c r="AC282">
        <f t="shared" ca="1" si="146"/>
        <v>225.00229264283922</v>
      </c>
      <c r="AD282" s="476">
        <v>220.26041013472008</v>
      </c>
    </row>
    <row r="283" spans="2:30" x14ac:dyDescent="0.2">
      <c r="B283">
        <v>205</v>
      </c>
      <c r="C283" s="193">
        <f t="shared" ca="1" si="148"/>
        <v>0.32061330184118592</v>
      </c>
      <c r="D283" s="193">
        <f t="shared" ca="1" si="148"/>
        <v>-0.16713602710768174</v>
      </c>
      <c r="E283" s="193">
        <f t="shared" ca="1" si="148"/>
        <v>0.10244447816543734</v>
      </c>
      <c r="F283" s="193">
        <f t="shared" ca="1" si="148"/>
        <v>7.0087844183125164E-2</v>
      </c>
      <c r="G283" s="193">
        <f t="shared" ca="1" si="148"/>
        <v>0.11833534825541611</v>
      </c>
      <c r="H283" s="193">
        <f t="shared" ca="1" si="148"/>
        <v>0.11704642659605577</v>
      </c>
      <c r="I283" s="193">
        <f t="shared" ca="1" si="132"/>
        <v>8.0863512622118258E-2</v>
      </c>
      <c r="J283" s="193">
        <f t="shared" ca="1" si="132"/>
        <v>4.2062248653087095E-2</v>
      </c>
      <c r="K283" s="193">
        <f t="shared" ca="1" si="132"/>
        <v>4.1005910922741202E-2</v>
      </c>
      <c r="L283" s="193">
        <f t="shared" ca="1" si="132"/>
        <v>6.3860515168221929E-2</v>
      </c>
      <c r="M283" s="193">
        <f t="shared" ca="1" si="132"/>
        <v>8.4032490148531397E-2</v>
      </c>
      <c r="O283" s="473">
        <f t="shared" ca="1" si="147"/>
        <v>12938.048518138097</v>
      </c>
      <c r="P283" s="473">
        <f t="shared" ca="1" si="133"/>
        <v>10839.724607193522</v>
      </c>
      <c r="Q283" s="194">
        <f t="shared" ca="1" si="134"/>
        <v>12111.564942611052</v>
      </c>
      <c r="R283" s="194">
        <f t="shared" ca="1" si="135"/>
        <v>13047.290253088535</v>
      </c>
      <c r="S283" s="194">
        <f t="shared" ca="1" si="136"/>
        <v>14959.437554716857</v>
      </c>
      <c r="T283" s="194">
        <f t="shared" ca="1" si="137"/>
        <v>16413.018249470155</v>
      </c>
      <c r="U283" s="194">
        <f t="shared" ca="1" si="138"/>
        <v>17338.280132663633</v>
      </c>
      <c r="V283" s="194">
        <f t="shared" ca="1" si="139"/>
        <v>18045.531888514914</v>
      </c>
      <c r="W283" s="194">
        <f t="shared" ca="1" si="140"/>
        <v>19096.926213565177</v>
      </c>
      <c r="X283" s="194">
        <f t="shared" ca="1" si="141"/>
        <v>20673.347044886821</v>
      </c>
      <c r="Y283" s="194">
        <f t="shared" ca="1" si="142"/>
        <v>22100.447789348749</v>
      </c>
      <c r="Z283" s="194">
        <f t="shared" ca="1" si="143"/>
        <v>392202.49160779448</v>
      </c>
      <c r="AA283" s="194">
        <f t="shared" ca="1" si="144"/>
        <v>414302.9393971432</v>
      </c>
      <c r="AB283" s="77">
        <f t="shared" ca="1" si="145"/>
        <v>250420.20416964905</v>
      </c>
      <c r="AC283">
        <f t="shared" ca="1" si="146"/>
        <v>228.67828501784771</v>
      </c>
      <c r="AD283" s="476">
        <v>222.13524099112891</v>
      </c>
    </row>
    <row r="284" spans="2:30" x14ac:dyDescent="0.2">
      <c r="B284">
        <v>206</v>
      </c>
      <c r="C284" s="193">
        <f t="shared" ca="1" si="148"/>
        <v>0.30316409981132864</v>
      </c>
      <c r="D284" s="193">
        <f t="shared" ca="1" si="148"/>
        <v>-0.18285094680474512</v>
      </c>
      <c r="E284" s="193">
        <f t="shared" ca="1" si="148"/>
        <v>0.14538780818263536</v>
      </c>
      <c r="F284" s="193">
        <f t="shared" ca="1" si="148"/>
        <v>9.7097560249980022E-2</v>
      </c>
      <c r="G284" s="193">
        <f t="shared" ca="1" si="148"/>
        <v>6.3249286268381527E-2</v>
      </c>
      <c r="H284" s="193">
        <f t="shared" ca="1" si="148"/>
        <v>0.12560561804150999</v>
      </c>
      <c r="I284" s="193">
        <f t="shared" ca="1" si="132"/>
        <v>9.2272253318543662E-2</v>
      </c>
      <c r="J284" s="193">
        <f t="shared" ca="1" si="132"/>
        <v>9.0405512502811133E-2</v>
      </c>
      <c r="K284" s="193">
        <f t="shared" ca="1" si="132"/>
        <v>5.3665436675525896E-2</v>
      </c>
      <c r="L284" s="193">
        <f t="shared" ca="1" si="132"/>
        <v>6.1951086535476499E-2</v>
      </c>
      <c r="M284" s="193">
        <f t="shared" ca="1" si="132"/>
        <v>4.446245329972727E-2</v>
      </c>
      <c r="O284" s="473">
        <f t="shared" ca="1" si="147"/>
        <v>12767.098685851588</v>
      </c>
      <c r="P284" s="473">
        <f t="shared" ca="1" si="133"/>
        <v>10635.194927336242</v>
      </c>
      <c r="Q284" s="194">
        <f t="shared" ca="1" si="134"/>
        <v>12583.344647309454</v>
      </c>
      <c r="R284" s="194">
        <f t="shared" ca="1" si="135"/>
        <v>13376.612380326396</v>
      </c>
      <c r="S284" s="194">
        <f t="shared" ca="1" si="136"/>
        <v>14222.577626506754</v>
      </c>
      <c r="T284" s="194">
        <f t="shared" ca="1" si="137"/>
        <v>16538.780404068362</v>
      </c>
      <c r="U284" s="194">
        <f t="shared" ca="1" si="138"/>
        <v>17521.289309905329</v>
      </c>
      <c r="V284" s="194">
        <f t="shared" ca="1" si="139"/>
        <v>18882.698680155889</v>
      </c>
      <c r="W284" s="194">
        <f t="shared" ca="1" si="140"/>
        <v>19329.161234195715</v>
      </c>
      <c r="X284" s="194">
        <f t="shared" ca="1" si="141"/>
        <v>20636.242292694802</v>
      </c>
      <c r="Y284" s="194">
        <f t="shared" ca="1" si="142"/>
        <v>21293.723321819391</v>
      </c>
      <c r="Z284" s="194">
        <f t="shared" ca="1" si="143"/>
        <v>377886.06918858568</v>
      </c>
      <c r="AA284" s="194">
        <f t="shared" ca="1" si="144"/>
        <v>399179.79251040507</v>
      </c>
      <c r="AB284" s="77">
        <f t="shared" ca="1" si="145"/>
        <v>245175.4085195256</v>
      </c>
      <c r="AC284">
        <f t="shared" ca="1" si="146"/>
        <v>223.1690458895668</v>
      </c>
      <c r="AD284" s="476">
        <v>220.72320146950412</v>
      </c>
    </row>
    <row r="285" spans="2:30" x14ac:dyDescent="0.2">
      <c r="B285">
        <v>207</v>
      </c>
      <c r="C285" s="193">
        <f t="shared" ca="1" si="148"/>
        <v>0.29177474897745992</v>
      </c>
      <c r="D285" s="193">
        <f t="shared" ca="1" si="148"/>
        <v>-0.16867613984275409</v>
      </c>
      <c r="E285" s="193">
        <f t="shared" ca="1" si="148"/>
        <v>0.10297450727937153</v>
      </c>
      <c r="F285" s="193">
        <f t="shared" ca="1" si="148"/>
        <v>9.7993935850017089E-2</v>
      </c>
      <c r="G285" s="193">
        <f t="shared" ca="1" si="148"/>
        <v>0.11210216774962595</v>
      </c>
      <c r="H285" s="193">
        <f t="shared" ca="1" si="148"/>
        <v>0.12904604806499803</v>
      </c>
      <c r="I285" s="193">
        <f t="shared" ca="1" si="148"/>
        <v>6.9184839808768286E-2</v>
      </c>
      <c r="J285" s="193">
        <f t="shared" ca="1" si="148"/>
        <v>4.1105602905324813E-2</v>
      </c>
      <c r="K285" s="193">
        <f t="shared" ca="1" si="148"/>
        <v>4.2148567020496477E-2</v>
      </c>
      <c r="L285" s="193">
        <f t="shared" ca="1" si="148"/>
        <v>5.9800694012322617E-2</v>
      </c>
      <c r="M285" s="193">
        <f t="shared" ca="1" si="148"/>
        <v>3.4599806928559157E-2</v>
      </c>
      <c r="O285" s="473">
        <f t="shared" ca="1" si="147"/>
        <v>12655.517215732174</v>
      </c>
      <c r="P285" s="473">
        <f t="shared" ca="1" si="133"/>
        <v>10819.680039946556</v>
      </c>
      <c r="Q285" s="194">
        <f t="shared" ca="1" si="134"/>
        <v>12117.387895296681</v>
      </c>
      <c r="R285" s="194">
        <f t="shared" ca="1" si="135"/>
        <v>13387.541644398541</v>
      </c>
      <c r="S285" s="194">
        <f t="shared" ca="1" si="136"/>
        <v>14876.059277629302</v>
      </c>
      <c r="T285" s="194">
        <f t="shared" ca="1" si="137"/>
        <v>16589.331428105572</v>
      </c>
      <c r="U285" s="194">
        <f t="shared" ca="1" si="138"/>
        <v>17150.940937241667</v>
      </c>
      <c r="V285" s="194">
        <f t="shared" ca="1" si="139"/>
        <v>18028.965525642088</v>
      </c>
      <c r="W285" s="194">
        <f t="shared" ca="1" si="140"/>
        <v>19117.887880504193</v>
      </c>
      <c r="X285" s="194">
        <f t="shared" ca="1" si="141"/>
        <v>20594.455037429616</v>
      </c>
      <c r="Y285" s="194">
        <f t="shared" ca="1" si="142"/>
        <v>21092.65102631933</v>
      </c>
      <c r="Z285" s="194">
        <f t="shared" ca="1" si="143"/>
        <v>374317.76794690546</v>
      </c>
      <c r="AA285" s="194">
        <f t="shared" ca="1" si="144"/>
        <v>395410.41897322476</v>
      </c>
      <c r="AB285" s="77">
        <f t="shared" ca="1" si="145"/>
        <v>243172.14518413949</v>
      </c>
      <c r="AC285">
        <f t="shared" ca="1" si="146"/>
        <v>221.06477768012761</v>
      </c>
      <c r="AD285" s="476">
        <v>216.73433034563291</v>
      </c>
    </row>
    <row r="286" spans="2:30" x14ac:dyDescent="0.2">
      <c r="B286">
        <v>208</v>
      </c>
      <c r="C286" s="193">
        <f t="shared" ca="1" si="148"/>
        <v>0.33217286684044772</v>
      </c>
      <c r="D286" s="193">
        <f t="shared" ca="1" si="148"/>
        <v>-0.144049895801624</v>
      </c>
      <c r="E286" s="193">
        <f t="shared" ca="1" si="148"/>
        <v>0.11342186425639095</v>
      </c>
      <c r="F286" s="193">
        <f t="shared" ca="1" si="148"/>
        <v>0.10507100592972715</v>
      </c>
      <c r="G286" s="193">
        <f t="shared" ca="1" si="148"/>
        <v>0.11040637713347276</v>
      </c>
      <c r="H286" s="193">
        <f t="shared" ca="1" si="148"/>
        <v>0.10584853985235526</v>
      </c>
      <c r="I286" s="193">
        <f t="shared" ca="1" si="148"/>
        <v>7.32107389418509E-2</v>
      </c>
      <c r="J286" s="193">
        <f t="shared" ca="1" si="148"/>
        <v>8.27263966207753E-2</v>
      </c>
      <c r="K286" s="193">
        <f t="shared" ca="1" si="148"/>
        <v>5.8863918198635755E-2</v>
      </c>
      <c r="L286" s="193">
        <f t="shared" ca="1" si="148"/>
        <v>5.5999986488046868E-2</v>
      </c>
      <c r="M286" s="193">
        <f t="shared" ca="1" si="148"/>
        <v>3.4018403884010562E-2</v>
      </c>
      <c r="O286" s="473">
        <f t="shared" ca="1" si="147"/>
        <v>13051.297576435867</v>
      </c>
      <c r="P286" s="473">
        <f t="shared" ca="1" si="133"/>
        <v>11140.190606141863</v>
      </c>
      <c r="Q286" s="194">
        <f t="shared" ca="1" si="134"/>
        <v>12232.163600569724</v>
      </c>
      <c r="R286" s="194">
        <f t="shared" ca="1" si="135"/>
        <v>13473.830436457396</v>
      </c>
      <c r="S286" s="194">
        <f t="shared" ca="1" si="136"/>
        <v>14853.375496894128</v>
      </c>
      <c r="T286" s="194">
        <f t="shared" ca="1" si="137"/>
        <v>16248.48514224746</v>
      </c>
      <c r="U286" s="194">
        <f t="shared" ca="1" si="138"/>
        <v>17215.520938453752</v>
      </c>
      <c r="V286" s="194">
        <f t="shared" ca="1" si="139"/>
        <v>18749.718399271525</v>
      </c>
      <c r="W286" s="194">
        <f t="shared" ca="1" si="140"/>
        <v>19424.525743683866</v>
      </c>
      <c r="X286" s="194">
        <f t="shared" ca="1" si="141"/>
        <v>20520.598225803293</v>
      </c>
      <c r="Y286" s="194">
        <f t="shared" ca="1" si="142"/>
        <v>21080.797813664372</v>
      </c>
      <c r="Z286" s="194">
        <f t="shared" ca="1" si="143"/>
        <v>374107.41657388612</v>
      </c>
      <c r="AA286" s="194">
        <f t="shared" ca="1" si="144"/>
        <v>395188.21438755048</v>
      </c>
      <c r="AB286" s="77">
        <f t="shared" ca="1" si="145"/>
        <v>244150.04858746502</v>
      </c>
      <c r="AC286">
        <f t="shared" ca="1" si="146"/>
        <v>222.0919871374023</v>
      </c>
      <c r="AD286" s="476">
        <v>221.79808554072858</v>
      </c>
    </row>
    <row r="287" spans="2:30" x14ac:dyDescent="0.2">
      <c r="B287">
        <v>209</v>
      </c>
      <c r="C287" s="193">
        <f t="shared" ca="1" si="148"/>
        <v>0.28033759788173673</v>
      </c>
      <c r="D287" s="193">
        <f t="shared" ca="1" si="148"/>
        <v>-0.13220922930202039</v>
      </c>
      <c r="E287" s="193">
        <f t="shared" ca="1" si="148"/>
        <v>9.2532185630866154E-2</v>
      </c>
      <c r="F287" s="193">
        <f t="shared" ca="1" si="148"/>
        <v>0.12151382004139621</v>
      </c>
      <c r="G287" s="193">
        <f t="shared" ca="1" si="148"/>
        <v>0.11547541866940191</v>
      </c>
      <c r="H287" s="193">
        <f t="shared" ca="1" si="148"/>
        <v>6.4242241818573992E-2</v>
      </c>
      <c r="I287" s="193">
        <f t="shared" ca="1" si="148"/>
        <v>9.69833276701665E-2</v>
      </c>
      <c r="J287" s="193">
        <f t="shared" ca="1" si="148"/>
        <v>4.9569207243055406E-2</v>
      </c>
      <c r="K287" s="193">
        <f t="shared" ca="1" si="148"/>
        <v>3.4969824378474172E-2</v>
      </c>
      <c r="L287" s="193">
        <f t="shared" ca="1" si="148"/>
        <v>3.4354744990878511E-2</v>
      </c>
      <c r="M287" s="193">
        <f t="shared" ca="1" si="148"/>
        <v>5.5635458777398561E-2</v>
      </c>
      <c r="O287" s="473">
        <f t="shared" ca="1" si="147"/>
        <v>12543.467446447376</v>
      </c>
      <c r="P287" s="473">
        <f t="shared" ca="1" si="133"/>
        <v>11294.296880634205</v>
      </c>
      <c r="Q287" s="194">
        <f t="shared" ca="1" si="134"/>
        <v>12002.667508644676</v>
      </c>
      <c r="R287" s="194">
        <f t="shared" ca="1" si="135"/>
        <v>13674.313200053592</v>
      </c>
      <c r="S287" s="194">
        <f t="shared" ca="1" si="136"/>
        <v>14921.181643268104</v>
      </c>
      <c r="T287" s="194">
        <f t="shared" ca="1" si="137"/>
        <v>15637.154303472673</v>
      </c>
      <c r="U287" s="194">
        <f t="shared" ca="1" si="138"/>
        <v>17596.860300951266</v>
      </c>
      <c r="V287" s="194">
        <f t="shared" ca="1" si="139"/>
        <v>18175.530898455185</v>
      </c>
      <c r="W287" s="194">
        <f t="shared" ca="1" si="140"/>
        <v>18986.196103250637</v>
      </c>
      <c r="X287" s="194">
        <f t="shared" ca="1" si="141"/>
        <v>20099.979561080509</v>
      </c>
      <c r="Y287" s="194">
        <f t="shared" ca="1" si="142"/>
        <v>21521.510243755234</v>
      </c>
      <c r="Z287" s="194">
        <f t="shared" ca="1" si="143"/>
        <v>381928.4577949362</v>
      </c>
      <c r="AA287" s="194">
        <f t="shared" ca="1" si="144"/>
        <v>403449.96803869144</v>
      </c>
      <c r="AB287" s="77">
        <f t="shared" ca="1" si="145"/>
        <v>246134.23103472617</v>
      </c>
      <c r="AC287">
        <f t="shared" ca="1" si="146"/>
        <v>224.1762123971304</v>
      </c>
      <c r="AD287" s="476">
        <v>226.17779282638685</v>
      </c>
    </row>
    <row r="288" spans="2:30" x14ac:dyDescent="0.2">
      <c r="B288">
        <v>210</v>
      </c>
      <c r="C288" s="193">
        <f t="shared" ca="1" si="148"/>
        <v>0.3300035349205272</v>
      </c>
      <c r="D288" s="193">
        <f t="shared" ca="1" si="148"/>
        <v>-0.14447293649605436</v>
      </c>
      <c r="E288" s="193">
        <f t="shared" ca="1" si="148"/>
        <v>9.4881190795630829E-2</v>
      </c>
      <c r="F288" s="193">
        <f t="shared" ca="1" si="148"/>
        <v>9.2419203755501181E-2</v>
      </c>
      <c r="G288" s="193">
        <f t="shared" ca="1" si="148"/>
        <v>0.13622331728881809</v>
      </c>
      <c r="H288" s="193">
        <f t="shared" ca="1" si="148"/>
        <v>8.677685501294416E-2</v>
      </c>
      <c r="I288" s="193">
        <f t="shared" ca="1" si="148"/>
        <v>5.1659260044552874E-2</v>
      </c>
      <c r="J288" s="193">
        <f t="shared" ca="1" si="148"/>
        <v>2.4966327560222878E-2</v>
      </c>
      <c r="K288" s="193">
        <f t="shared" ca="1" si="148"/>
        <v>6.1727220617779549E-2</v>
      </c>
      <c r="L288" s="193">
        <f t="shared" ca="1" si="148"/>
        <v>8.2837730553030536E-2</v>
      </c>
      <c r="M288" s="193">
        <f t="shared" ca="1" si="148"/>
        <v>6.1218063791034866E-2</v>
      </c>
      <c r="O288" s="473">
        <f t="shared" ca="1" si="147"/>
        <v>13030.044631616405</v>
      </c>
      <c r="P288" s="473">
        <f t="shared" ca="1" si="133"/>
        <v>11134.684731503852</v>
      </c>
      <c r="Q288" s="194">
        <f t="shared" ca="1" si="134"/>
        <v>12028.473913563063</v>
      </c>
      <c r="R288" s="194">
        <f t="shared" ca="1" si="135"/>
        <v>13319.570451084144</v>
      </c>
      <c r="S288" s="194">
        <f t="shared" ca="1" si="136"/>
        <v>15198.716368673089</v>
      </c>
      <c r="T288" s="194">
        <f t="shared" ca="1" si="137"/>
        <v>15968.260521439832</v>
      </c>
      <c r="U288" s="194">
        <f t="shared" ca="1" si="138"/>
        <v>16869.810703969062</v>
      </c>
      <c r="V288" s="194">
        <f t="shared" ca="1" si="139"/>
        <v>17749.479527301781</v>
      </c>
      <c r="W288" s="194">
        <f t="shared" ca="1" si="140"/>
        <v>19477.052126533163</v>
      </c>
      <c r="X288" s="194">
        <f t="shared" ca="1" si="141"/>
        <v>21042.119599185145</v>
      </c>
      <c r="Y288" s="194">
        <f t="shared" ca="1" si="142"/>
        <v>21635.324240802056</v>
      </c>
      <c r="Z288" s="194">
        <f t="shared" ca="1" si="143"/>
        <v>383948.24190280028</v>
      </c>
      <c r="AA288" s="194">
        <f t="shared" ca="1" si="144"/>
        <v>405583.56614360231</v>
      </c>
      <c r="AB288" s="77">
        <f t="shared" ca="1" si="145"/>
        <v>247404.20549714987</v>
      </c>
      <c r="AC288">
        <f t="shared" ca="1" si="146"/>
        <v>225.51021918539061</v>
      </c>
      <c r="AD288" s="476">
        <v>222.09332247504392</v>
      </c>
    </row>
    <row r="289" spans="2:30" x14ac:dyDescent="0.2">
      <c r="B289">
        <v>211</v>
      </c>
      <c r="C289" s="193">
        <f t="shared" ref="C289:M304" ca="1" si="149">C$75+_xlfn.NORM.INV(RAND(),0, $AH$80)</f>
        <v>0.33335077109048827</v>
      </c>
      <c r="D289" s="193">
        <f t="shared" ca="1" si="149"/>
        <v>-0.13935811295213718</v>
      </c>
      <c r="E289" s="193">
        <f t="shared" ca="1" si="149"/>
        <v>0.10484456032092826</v>
      </c>
      <c r="F289" s="193">
        <f t="shared" ca="1" si="149"/>
        <v>9.4611869074958665E-2</v>
      </c>
      <c r="G289" s="193">
        <f t="shared" ca="1" si="149"/>
        <v>9.5236687130987999E-2</v>
      </c>
      <c r="H289" s="193">
        <f t="shared" ca="1" si="149"/>
        <v>7.437593441412467E-2</v>
      </c>
      <c r="I289" s="193">
        <f t="shared" ca="1" si="148"/>
        <v>6.7291457428904661E-2</v>
      </c>
      <c r="J289" s="193">
        <f t="shared" ca="1" si="148"/>
        <v>6.67353037454467E-2</v>
      </c>
      <c r="K289" s="193">
        <f t="shared" ca="1" si="148"/>
        <v>8.0517966915619646E-2</v>
      </c>
      <c r="L289" s="193">
        <f t="shared" ca="1" si="148"/>
        <v>2.6157915361830056E-2</v>
      </c>
      <c r="M289" s="193">
        <f t="shared" ca="1" si="148"/>
        <v>9.252194775075346E-3</v>
      </c>
      <c r="O289" s="473">
        <f t="shared" ca="1" si="147"/>
        <v>13062.837504373512</v>
      </c>
      <c r="P289" s="473">
        <f t="shared" ca="1" si="133"/>
        <v>11201.254159927934</v>
      </c>
      <c r="Q289" s="194">
        <f t="shared" ca="1" si="134"/>
        <v>12137.932484441551</v>
      </c>
      <c r="R289" s="194">
        <f t="shared" ca="1" si="135"/>
        <v>13346.30502339646</v>
      </c>
      <c r="S289" s="194">
        <f t="shared" ca="1" si="136"/>
        <v>14650.457802599132</v>
      </c>
      <c r="T289" s="194">
        <f t="shared" ca="1" si="137"/>
        <v>15786.050963043153</v>
      </c>
      <c r="U289" s="194">
        <f t="shared" ca="1" si="138"/>
        <v>17120.568930307432</v>
      </c>
      <c r="V289" s="194">
        <f t="shared" ca="1" si="139"/>
        <v>18472.798496658288</v>
      </c>
      <c r="W289" s="194">
        <f t="shared" ca="1" si="140"/>
        <v>19821.762460818969</v>
      </c>
      <c r="X289" s="194">
        <f t="shared" ca="1" si="141"/>
        <v>19940.695612505417</v>
      </c>
      <c r="Y289" s="194">
        <f t="shared" ca="1" si="142"/>
        <v>20575.882770687091</v>
      </c>
      <c r="Z289" s="194">
        <f t="shared" ca="1" si="143"/>
        <v>365147.01270363573</v>
      </c>
      <c r="AA289" s="194">
        <f t="shared" ca="1" si="144"/>
        <v>385722.89547432284</v>
      </c>
      <c r="AB289" s="77">
        <f t="shared" ca="1" si="145"/>
        <v>239825.98964327536</v>
      </c>
      <c r="AC289">
        <f t="shared" ca="1" si="146"/>
        <v>217.54990841451402</v>
      </c>
      <c r="AD289" s="476">
        <v>224.10986738322515</v>
      </c>
    </row>
    <row r="290" spans="2:30" x14ac:dyDescent="0.2">
      <c r="B290">
        <v>212</v>
      </c>
      <c r="C290" s="193">
        <f t="shared" ca="1" si="149"/>
        <v>0.355114521983249</v>
      </c>
      <c r="D290" s="193">
        <f t="shared" ca="1" si="149"/>
        <v>-0.12089348100107444</v>
      </c>
      <c r="E290" s="193">
        <f t="shared" ca="1" si="149"/>
        <v>0.14082672250238992</v>
      </c>
      <c r="F290" s="193">
        <f t="shared" ca="1" si="149"/>
        <v>8.9836939300276808E-2</v>
      </c>
      <c r="G290" s="193">
        <f t="shared" ca="1" si="149"/>
        <v>0.11382012322527316</v>
      </c>
      <c r="H290" s="193">
        <f t="shared" ca="1" si="149"/>
        <v>0.11946441571096103</v>
      </c>
      <c r="I290" s="193">
        <f t="shared" ca="1" si="148"/>
        <v>5.3920804303518061E-2</v>
      </c>
      <c r="J290" s="193">
        <f t="shared" ca="1" si="148"/>
        <v>4.1153837044608572E-2</v>
      </c>
      <c r="K290" s="193">
        <f t="shared" ca="1" si="148"/>
        <v>4.3700235757330966E-2</v>
      </c>
      <c r="L290" s="193">
        <f t="shared" ca="1" si="148"/>
        <v>2.4379586859864806E-2</v>
      </c>
      <c r="M290" s="193">
        <f t="shared" ca="1" si="148"/>
        <v>4.2865567078418064E-2</v>
      </c>
      <c r="O290" s="473">
        <f t="shared" ca="1" si="147"/>
        <v>13276.05697186989</v>
      </c>
      <c r="P290" s="473">
        <f t="shared" ca="1" si="133"/>
        <v>11441.571344771017</v>
      </c>
      <c r="Q290" s="194">
        <f t="shared" ca="1" si="134"/>
        <v>12533.236105320082</v>
      </c>
      <c r="R290" s="194">
        <f t="shared" ca="1" si="135"/>
        <v>13288.085602395609</v>
      </c>
      <c r="S290" s="194">
        <f t="shared" ca="1" si="136"/>
        <v>14899.039547098402</v>
      </c>
      <c r="T290" s="194">
        <f t="shared" ca="1" si="137"/>
        <v>16448.54631573943</v>
      </c>
      <c r="U290" s="194">
        <f t="shared" ca="1" si="138"/>
        <v>16906.088446196874</v>
      </c>
      <c r="V290" s="194">
        <f t="shared" ca="1" si="139"/>
        <v>18029.800802708967</v>
      </c>
      <c r="W290" s="194">
        <f t="shared" ca="1" si="140"/>
        <v>19146.352755741031</v>
      </c>
      <c r="X290" s="194">
        <f t="shared" ca="1" si="141"/>
        <v>19906.138448519374</v>
      </c>
      <c r="Y290" s="194">
        <f t="shared" ca="1" si="142"/>
        <v>21261.167193769448</v>
      </c>
      <c r="Z290" s="194">
        <f t="shared" ca="1" si="143"/>
        <v>377308.31643624359</v>
      </c>
      <c r="AA290" s="194">
        <f t="shared" ca="1" si="144"/>
        <v>398569.48363001307</v>
      </c>
      <c r="AB290" s="77">
        <f t="shared" ca="1" si="145"/>
        <v>245232.52676571495</v>
      </c>
      <c r="AC290">
        <f t="shared" ca="1" si="146"/>
        <v>223.22904404732873</v>
      </c>
      <c r="AD290" s="476">
        <v>223.97017782658878</v>
      </c>
    </row>
    <row r="291" spans="2:30" x14ac:dyDescent="0.2">
      <c r="B291">
        <v>213</v>
      </c>
      <c r="C291" s="193">
        <f t="shared" ca="1" si="149"/>
        <v>0.32021664558981006</v>
      </c>
      <c r="D291" s="193">
        <f t="shared" ca="1" si="149"/>
        <v>-0.15534898206467807</v>
      </c>
      <c r="E291" s="193">
        <f t="shared" ca="1" si="149"/>
        <v>0.13000692860529406</v>
      </c>
      <c r="F291" s="193">
        <f t="shared" ca="1" si="149"/>
        <v>0.12836707090638744</v>
      </c>
      <c r="G291" s="193">
        <f t="shared" ca="1" si="149"/>
        <v>8.3776179359952768E-2</v>
      </c>
      <c r="H291" s="193">
        <f t="shared" ca="1" si="149"/>
        <v>9.0984679953920844E-2</v>
      </c>
      <c r="I291" s="193">
        <f t="shared" ca="1" si="148"/>
        <v>9.7448220847191985E-2</v>
      </c>
      <c r="J291" s="193">
        <f t="shared" ca="1" si="148"/>
        <v>5.6851183460614983E-2</v>
      </c>
      <c r="K291" s="193">
        <f t="shared" ca="1" si="148"/>
        <v>6.7700752408164824E-2</v>
      </c>
      <c r="L291" s="193">
        <f t="shared" ca="1" si="148"/>
        <v>2.6866753862960245E-2</v>
      </c>
      <c r="M291" s="193">
        <f t="shared" ca="1" si="148"/>
        <v>3.63344758458512E-2</v>
      </c>
      <c r="O291" s="473">
        <f t="shared" ca="1" si="147"/>
        <v>12934.16247684337</v>
      </c>
      <c r="P291" s="473">
        <f t="shared" ca="1" si="133"/>
        <v>10993.132998428215</v>
      </c>
      <c r="Q291" s="194">
        <f t="shared" ca="1" si="134"/>
        <v>12414.368770913894</v>
      </c>
      <c r="R291" s="194">
        <f t="shared" ca="1" si="135"/>
        <v>13757.873025257499</v>
      </c>
      <c r="S291" s="194">
        <f t="shared" ca="1" si="136"/>
        <v>14497.156066573711</v>
      </c>
      <c r="T291" s="194">
        <f t="shared" ca="1" si="137"/>
        <v>16030.087054252153</v>
      </c>
      <c r="U291" s="194">
        <f t="shared" ca="1" si="138"/>
        <v>17604.317716287154</v>
      </c>
      <c r="V291" s="194">
        <f t="shared" ca="1" si="139"/>
        <v>18301.633858441717</v>
      </c>
      <c r="W291" s="194">
        <f t="shared" ca="1" si="140"/>
        <v>19586.634689550752</v>
      </c>
      <c r="X291" s="194">
        <f t="shared" ca="1" si="141"/>
        <v>19954.470035114122</v>
      </c>
      <c r="Y291" s="194">
        <f t="shared" ca="1" si="142"/>
        <v>21128.016165451983</v>
      </c>
      <c r="Z291" s="194">
        <f t="shared" ca="1" si="143"/>
        <v>374945.37041976431</v>
      </c>
      <c r="AA291" s="194">
        <f t="shared" ca="1" si="144"/>
        <v>396073.38658521627</v>
      </c>
      <c r="AB291" s="77">
        <f t="shared" ca="1" si="145"/>
        <v>244063.76762758323</v>
      </c>
      <c r="AC291">
        <f t="shared" ca="1" si="146"/>
        <v>222.00135587702229</v>
      </c>
      <c r="AD291" s="476">
        <v>223.2568957061724</v>
      </c>
    </row>
    <row r="292" spans="2:30" x14ac:dyDescent="0.2">
      <c r="B292">
        <v>214</v>
      </c>
      <c r="C292" s="193">
        <f t="shared" ca="1" si="149"/>
        <v>0.32388972779325381</v>
      </c>
      <c r="D292" s="193">
        <f t="shared" ca="1" si="149"/>
        <v>-0.18335919008390247</v>
      </c>
      <c r="E292" s="193">
        <f t="shared" ca="1" si="149"/>
        <v>0.12742371849058934</v>
      </c>
      <c r="F292" s="193">
        <f t="shared" ca="1" si="149"/>
        <v>8.3989997796291932E-2</v>
      </c>
      <c r="G292" s="193">
        <f t="shared" ca="1" si="149"/>
        <v>0.11375669612472782</v>
      </c>
      <c r="H292" s="193">
        <f t="shared" ca="1" si="149"/>
        <v>5.4675825469669773E-2</v>
      </c>
      <c r="I292" s="193">
        <f t="shared" ca="1" si="148"/>
        <v>5.2075613069734072E-2</v>
      </c>
      <c r="J292" s="193">
        <f t="shared" ca="1" si="148"/>
        <v>1.9484999015551986E-2</v>
      </c>
      <c r="K292" s="193">
        <f t="shared" ca="1" si="148"/>
        <v>5.6320352082775312E-2</v>
      </c>
      <c r="L292" s="193">
        <f t="shared" ca="1" si="148"/>
        <v>3.2638979304181484E-2</v>
      </c>
      <c r="M292" s="193">
        <f t="shared" ca="1" si="148"/>
        <v>4.4073350931502511E-2</v>
      </c>
      <c r="O292" s="473">
        <f t="shared" ca="1" si="147"/>
        <v>12970.147663190508</v>
      </c>
      <c r="P292" s="473">
        <f t="shared" ca="1" si="133"/>
        <v>10628.58014105801</v>
      </c>
      <c r="Q292" s="194">
        <f t="shared" ca="1" si="134"/>
        <v>12385.989367066983</v>
      </c>
      <c r="R292" s="194">
        <f t="shared" ca="1" si="135"/>
        <v>13216.795433733283</v>
      </c>
      <c r="S292" s="194">
        <f t="shared" ca="1" si="136"/>
        <v>14898.19111308318</v>
      </c>
      <c r="T292" s="194">
        <f t="shared" ca="1" si="137"/>
        <v>15496.592763344875</v>
      </c>
      <c r="U292" s="194">
        <f t="shared" ca="1" si="138"/>
        <v>16876.489480059077</v>
      </c>
      <c r="V292" s="194">
        <f t="shared" ca="1" si="139"/>
        <v>17654.558624858437</v>
      </c>
      <c r="W292" s="194">
        <f t="shared" ca="1" si="140"/>
        <v>19377.864822814689</v>
      </c>
      <c r="X292" s="194">
        <f t="shared" ca="1" si="141"/>
        <v>20066.638141803203</v>
      </c>
      <c r="Y292" s="194">
        <f t="shared" ca="1" si="142"/>
        <v>21285.790592263944</v>
      </c>
      <c r="Z292" s="194">
        <f t="shared" ca="1" si="143"/>
        <v>377745.29211806878</v>
      </c>
      <c r="AA292" s="194">
        <f t="shared" ca="1" si="144"/>
        <v>399031.0827103327</v>
      </c>
      <c r="AB292" s="77">
        <f t="shared" ca="1" si="145"/>
        <v>243692.51015349341</v>
      </c>
      <c r="AC292">
        <f t="shared" ca="1" si="146"/>
        <v>221.61137953869263</v>
      </c>
      <c r="AD292" s="476">
        <v>222.07145141837816</v>
      </c>
    </row>
    <row r="293" spans="2:30" x14ac:dyDescent="0.2">
      <c r="B293">
        <v>215</v>
      </c>
      <c r="C293" s="193">
        <f t="shared" ca="1" si="149"/>
        <v>0.35443046377957205</v>
      </c>
      <c r="D293" s="193">
        <f t="shared" ca="1" si="149"/>
        <v>-0.12104930634823818</v>
      </c>
      <c r="E293" s="193">
        <f t="shared" ca="1" si="149"/>
        <v>0.10492925263243275</v>
      </c>
      <c r="F293" s="193">
        <f t="shared" ca="1" si="149"/>
        <v>0.11395792373534017</v>
      </c>
      <c r="G293" s="193">
        <f t="shared" ca="1" si="149"/>
        <v>0.10578546547660682</v>
      </c>
      <c r="H293" s="193">
        <f t="shared" ca="1" si="149"/>
        <v>7.9977463289641851E-2</v>
      </c>
      <c r="I293" s="193">
        <f t="shared" ca="1" si="148"/>
        <v>8.4378753906551057E-2</v>
      </c>
      <c r="J293" s="193">
        <f t="shared" ca="1" si="148"/>
        <v>7.791834358825428E-2</v>
      </c>
      <c r="K293" s="193">
        <f t="shared" ca="1" si="148"/>
        <v>5.092412041341475E-2</v>
      </c>
      <c r="L293" s="193">
        <f t="shared" ca="1" si="148"/>
        <v>3.9343451063084386E-2</v>
      </c>
      <c r="M293" s="193">
        <f t="shared" ca="1" si="148"/>
        <v>2.2209094277041021E-2</v>
      </c>
      <c r="O293" s="473">
        <f t="shared" ca="1" si="147"/>
        <v>13269.355253648468</v>
      </c>
      <c r="P293" s="473">
        <f t="shared" ca="1" si="133"/>
        <v>11439.543277877679</v>
      </c>
      <c r="Q293" s="194">
        <f t="shared" ca="1" si="134"/>
        <v>12138.862922618933</v>
      </c>
      <c r="R293" s="194">
        <f t="shared" ca="1" si="135"/>
        <v>13582.186209953436</v>
      </c>
      <c r="S293" s="194">
        <f t="shared" ca="1" si="136"/>
        <v>14791.563769772578</v>
      </c>
      <c r="T293" s="194">
        <f t="shared" ca="1" si="137"/>
        <v>15868.35550605034</v>
      </c>
      <c r="U293" s="194">
        <f t="shared" ca="1" si="138"/>
        <v>17394.668601153557</v>
      </c>
      <c r="V293" s="194">
        <f t="shared" ca="1" si="139"/>
        <v>18666.456699279825</v>
      </c>
      <c r="W293" s="194">
        <f t="shared" ca="1" si="140"/>
        <v>19278.87264905293</v>
      </c>
      <c r="X293" s="194">
        <f t="shared" ca="1" si="141"/>
        <v>20196.922017789075</v>
      </c>
      <c r="Y293" s="194">
        <f t="shared" ca="1" si="142"/>
        <v>20840.038396609143</v>
      </c>
      <c r="Z293" s="194">
        <f t="shared" ca="1" si="143"/>
        <v>369834.81340551912</v>
      </c>
      <c r="AA293" s="194">
        <f t="shared" ca="1" si="144"/>
        <v>390674.85180212825</v>
      </c>
      <c r="AB293" s="77">
        <f t="shared" ca="1" si="145"/>
        <v>242493.65090812824</v>
      </c>
      <c r="AC293">
        <f t="shared" ca="1" si="146"/>
        <v>220.35207360868719</v>
      </c>
      <c r="AD293" s="476">
        <v>220.53452756511834</v>
      </c>
    </row>
    <row r="294" spans="2:30" x14ac:dyDescent="0.2">
      <c r="B294">
        <v>216</v>
      </c>
      <c r="C294" s="193">
        <f t="shared" ca="1" si="149"/>
        <v>0.3232776658028193</v>
      </c>
      <c r="D294" s="193">
        <f t="shared" ca="1" si="149"/>
        <v>-0.13922395241126731</v>
      </c>
      <c r="E294" s="193">
        <f t="shared" ca="1" si="149"/>
        <v>0.11793034663840608</v>
      </c>
      <c r="F294" s="193">
        <f t="shared" ca="1" si="149"/>
        <v>5.636949385092066E-2</v>
      </c>
      <c r="G294" s="193">
        <f t="shared" ca="1" si="149"/>
        <v>8.1834330894315771E-2</v>
      </c>
      <c r="H294" s="193">
        <f t="shared" ca="1" si="149"/>
        <v>0.11842479824678359</v>
      </c>
      <c r="I294" s="193">
        <f t="shared" ca="1" si="148"/>
        <v>0.10478158266439339</v>
      </c>
      <c r="J294" s="193">
        <f t="shared" ca="1" si="148"/>
        <v>3.094974688097462E-2</v>
      </c>
      <c r="K294" s="193">
        <f t="shared" ca="1" si="148"/>
        <v>0.12387126644750773</v>
      </c>
      <c r="L294" s="193">
        <f t="shared" ca="1" si="148"/>
        <v>4.2275923038346971E-2</v>
      </c>
      <c r="M294" s="193">
        <f t="shared" ca="1" si="148"/>
        <v>4.2667722370174736E-2</v>
      </c>
      <c r="O294" s="473">
        <f t="shared" ca="1" si="147"/>
        <v>12964.151291870221</v>
      </c>
      <c r="P294" s="473">
        <f t="shared" ca="1" si="133"/>
        <v>11203.000259367356</v>
      </c>
      <c r="Q294" s="194">
        <f t="shared" ca="1" si="134"/>
        <v>12281.694237480584</v>
      </c>
      <c r="R294" s="194">
        <f t="shared" ca="1" si="135"/>
        <v>12880.026135894064</v>
      </c>
      <c r="S294" s="194">
        <f t="shared" ca="1" si="136"/>
        <v>14471.180887565253</v>
      </c>
      <c r="T294" s="194">
        <f t="shared" ca="1" si="137"/>
        <v>16433.270978917481</v>
      </c>
      <c r="U294" s="194">
        <f t="shared" ca="1" si="138"/>
        <v>17721.953180909659</v>
      </c>
      <c r="V294" s="194">
        <f t="shared" ca="1" si="139"/>
        <v>17853.095203135483</v>
      </c>
      <c r="W294" s="194">
        <f t="shared" ca="1" si="140"/>
        <v>20617.065113367018</v>
      </c>
      <c r="X294" s="194">
        <f t="shared" ca="1" si="141"/>
        <v>20253.906942015179</v>
      </c>
      <c r="Y294" s="194">
        <f t="shared" ca="1" si="142"/>
        <v>21257.133683072429</v>
      </c>
      <c r="Z294" s="194">
        <f t="shared" ca="1" si="143"/>
        <v>377236.7363053622</v>
      </c>
      <c r="AA294" s="194">
        <f t="shared" ca="1" si="144"/>
        <v>398493.8699884346</v>
      </c>
      <c r="AB294" s="77">
        <f t="shared" ca="1" si="145"/>
        <v>245113.99346476956</v>
      </c>
      <c r="AC294">
        <f t="shared" ca="1" si="146"/>
        <v>223.10453427742809</v>
      </c>
      <c r="AD294" s="476">
        <v>228.03938000978582</v>
      </c>
    </row>
    <row r="295" spans="2:30" x14ac:dyDescent="0.2">
      <c r="B295">
        <v>217</v>
      </c>
      <c r="C295" s="193">
        <f t="shared" ca="1" si="149"/>
        <v>0.36119445002103151</v>
      </c>
      <c r="D295" s="193">
        <f t="shared" ca="1" si="149"/>
        <v>-0.18611913545491099</v>
      </c>
      <c r="E295" s="193">
        <f t="shared" ca="1" si="149"/>
        <v>9.9635656132802217E-2</v>
      </c>
      <c r="F295" s="193">
        <f t="shared" ca="1" si="149"/>
        <v>0.10626025030378179</v>
      </c>
      <c r="G295" s="193">
        <f t="shared" ca="1" si="149"/>
        <v>9.7130853597076142E-2</v>
      </c>
      <c r="H295" s="193">
        <f t="shared" ca="1" si="149"/>
        <v>0.10009124146033103</v>
      </c>
      <c r="I295" s="193">
        <f t="shared" ca="1" si="149"/>
        <v>6.7791475355900604E-2</v>
      </c>
      <c r="J295" s="193">
        <f t="shared" ca="1" si="149"/>
        <v>4.6948073589713112E-2</v>
      </c>
      <c r="K295" s="193">
        <f t="shared" ca="1" si="149"/>
        <v>4.9163724703686844E-2</v>
      </c>
      <c r="L295" s="193">
        <f t="shared" ca="1" si="149"/>
        <v>6.0671381521957848E-2</v>
      </c>
      <c r="M295" s="193">
        <f t="shared" ca="1" si="149"/>
        <v>4.3907620199108058E-2</v>
      </c>
      <c r="O295" s="473">
        <f t="shared" ca="1" si="147"/>
        <v>13335.622026856046</v>
      </c>
      <c r="P295" s="473">
        <f t="shared" ca="1" si="133"/>
        <v>10592.659452054333</v>
      </c>
      <c r="Q295" s="194">
        <f t="shared" ca="1" si="134"/>
        <v>12080.706943741932</v>
      </c>
      <c r="R295" s="194">
        <f t="shared" ca="1" si="135"/>
        <v>13488.330569894561</v>
      </c>
      <c r="S295" s="194">
        <f t="shared" ca="1" si="136"/>
        <v>14675.795162284567</v>
      </c>
      <c r="T295" s="194">
        <f t="shared" ca="1" si="137"/>
        <v>16163.89184216065</v>
      </c>
      <c r="U295" s="194">
        <f t="shared" ca="1" si="138"/>
        <v>17128.589786584256</v>
      </c>
      <c r="V295" s="194">
        <f t="shared" ca="1" si="139"/>
        <v>18130.140375013245</v>
      </c>
      <c r="W295" s="194">
        <f t="shared" ca="1" si="140"/>
        <v>19246.578743108101</v>
      </c>
      <c r="X295" s="194">
        <f t="shared" ca="1" si="141"/>
        <v>20611.374572272482</v>
      </c>
      <c r="Y295" s="194">
        <f t="shared" ca="1" si="142"/>
        <v>21282.411797410783</v>
      </c>
      <c r="Z295" s="194">
        <f t="shared" ca="1" si="143"/>
        <v>377685.33080992365</v>
      </c>
      <c r="AA295" s="194">
        <f t="shared" ca="1" si="144"/>
        <v>398967.74260733445</v>
      </c>
      <c r="AB295" s="77">
        <f t="shared" ca="1" si="145"/>
        <v>244714.36936356241</v>
      </c>
      <c r="AC295">
        <f t="shared" ca="1" si="146"/>
        <v>222.68476106187438</v>
      </c>
      <c r="AD295" s="476">
        <v>221.05948762681697</v>
      </c>
    </row>
    <row r="296" spans="2:30" x14ac:dyDescent="0.2">
      <c r="B296">
        <v>218</v>
      </c>
      <c r="C296" s="193">
        <f t="shared" ca="1" si="149"/>
        <v>0.31091180919539313</v>
      </c>
      <c r="D296" s="193">
        <f t="shared" ca="1" si="149"/>
        <v>-0.1719143607809005</v>
      </c>
      <c r="E296" s="193">
        <f t="shared" ca="1" si="149"/>
        <v>0.11265032414351646</v>
      </c>
      <c r="F296" s="193">
        <f t="shared" ca="1" si="149"/>
        <v>0.11260039170048382</v>
      </c>
      <c r="G296" s="193">
        <f t="shared" ca="1" si="149"/>
        <v>6.1836195897008846E-2</v>
      </c>
      <c r="H296" s="193">
        <f t="shared" ca="1" si="149"/>
        <v>9.2211477075632833E-2</v>
      </c>
      <c r="I296" s="193">
        <f t="shared" ca="1" si="149"/>
        <v>5.7457588168629198E-2</v>
      </c>
      <c r="J296" s="193">
        <f t="shared" ca="1" si="149"/>
        <v>5.0537700829578203E-2</v>
      </c>
      <c r="K296" s="193">
        <f t="shared" ca="1" si="149"/>
        <v>2.3299125746778802E-2</v>
      </c>
      <c r="L296" s="193">
        <f t="shared" ca="1" si="149"/>
        <v>4.46523732871935E-2</v>
      </c>
      <c r="M296" s="193">
        <f t="shared" ca="1" si="149"/>
        <v>4.4326107612057027E-2</v>
      </c>
      <c r="O296" s="473">
        <f t="shared" ca="1" si="147"/>
        <v>12843.002994687266</v>
      </c>
      <c r="P296" s="473">
        <f t="shared" ca="1" si="133"/>
        <v>10777.53459443658</v>
      </c>
      <c r="Q296" s="194">
        <f t="shared" ca="1" si="134"/>
        <v>12223.687383972894</v>
      </c>
      <c r="R296" s="194">
        <f t="shared" ca="1" si="135"/>
        <v>13565.63419080574</v>
      </c>
      <c r="S296" s="194">
        <f t="shared" ca="1" si="136"/>
        <v>14203.675391857105</v>
      </c>
      <c r="T296" s="194">
        <f t="shared" ca="1" si="137"/>
        <v>16048.112664529081</v>
      </c>
      <c r="U296" s="194">
        <f t="shared" ca="1" si="138"/>
        <v>16962.822482183728</v>
      </c>
      <c r="V296" s="194">
        <f t="shared" ca="1" si="139"/>
        <v>18192.302431942757</v>
      </c>
      <c r="W296" s="194">
        <f t="shared" ca="1" si="140"/>
        <v>18772.100805335675</v>
      </c>
      <c r="X296" s="194">
        <f t="shared" ca="1" si="141"/>
        <v>20300.087038022921</v>
      </c>
      <c r="Y296" s="194">
        <f t="shared" ca="1" si="142"/>
        <v>21290.943607392892</v>
      </c>
      <c r="Z296" s="194">
        <f t="shared" ca="1" si="143"/>
        <v>377836.7393770623</v>
      </c>
      <c r="AA296" s="194">
        <f t="shared" ca="1" si="144"/>
        <v>399127.6829844552</v>
      </c>
      <c r="AB296" s="77">
        <f t="shared" ca="1" si="145"/>
        <v>243870.4413912305</v>
      </c>
      <c r="AC296">
        <f t="shared" ca="1" si="146"/>
        <v>221.79828209934084</v>
      </c>
      <c r="AD296" s="476">
        <v>223.35223996343041</v>
      </c>
    </row>
    <row r="297" spans="2:30" x14ac:dyDescent="0.2">
      <c r="B297">
        <v>219</v>
      </c>
      <c r="C297" s="193">
        <f t="shared" ca="1" si="149"/>
        <v>0.33924370556316552</v>
      </c>
      <c r="D297" s="193">
        <f t="shared" ca="1" si="149"/>
        <v>-0.15277331193235422</v>
      </c>
      <c r="E297" s="193">
        <f t="shared" ca="1" si="149"/>
        <v>0.12922284713476234</v>
      </c>
      <c r="F297" s="193">
        <f t="shared" ca="1" si="149"/>
        <v>7.16444534682186E-2</v>
      </c>
      <c r="G297" s="193">
        <f t="shared" ca="1" si="149"/>
        <v>7.2220311585934116E-2</v>
      </c>
      <c r="H297" s="193">
        <f t="shared" ca="1" si="149"/>
        <v>8.760987855788116E-2</v>
      </c>
      <c r="I297" s="193">
        <f t="shared" ca="1" si="149"/>
        <v>9.5685289393325546E-2</v>
      </c>
      <c r="J297" s="193">
        <f t="shared" ca="1" si="149"/>
        <v>6.1332777230794472E-2</v>
      </c>
      <c r="K297" s="193">
        <f t="shared" ca="1" si="149"/>
        <v>0.10700944509510364</v>
      </c>
      <c r="L297" s="193">
        <f t="shared" ca="1" si="149"/>
        <v>4.9745187272031081E-2</v>
      </c>
      <c r="M297" s="193">
        <f t="shared" ca="1" si="149"/>
        <v>4.2504089842281489E-2</v>
      </c>
      <c r="O297" s="473">
        <f t="shared" ca="1" si="147"/>
        <v>13120.570583402332</v>
      </c>
      <c r="P297" s="473">
        <f t="shared" ca="1" si="133"/>
        <v>11026.65534520041</v>
      </c>
      <c r="Q297" s="194">
        <f t="shared" ca="1" si="134"/>
        <v>12405.754773711562</v>
      </c>
      <c r="R297" s="194">
        <f t="shared" ca="1" si="135"/>
        <v>13066.26956704268</v>
      </c>
      <c r="S297" s="194">
        <f t="shared" ca="1" si="136"/>
        <v>14342.578745356359</v>
      </c>
      <c r="T297" s="194">
        <f t="shared" ca="1" si="137"/>
        <v>15980.500326625865</v>
      </c>
      <c r="U297" s="194">
        <f t="shared" ca="1" si="138"/>
        <v>17576.038290582728</v>
      </c>
      <c r="V297" s="194">
        <f t="shared" ca="1" si="139"/>
        <v>18379.242219550353</v>
      </c>
      <c r="W297" s="194">
        <f t="shared" ca="1" si="140"/>
        <v>20307.74030088084</v>
      </c>
      <c r="X297" s="194">
        <f t="shared" ca="1" si="141"/>
        <v>20399.05255976423</v>
      </c>
      <c r="Y297" s="194">
        <f t="shared" ca="1" si="142"/>
        <v>21253.79766485138</v>
      </c>
      <c r="Z297" s="194">
        <f t="shared" ca="1" si="143"/>
        <v>377177.53412670887</v>
      </c>
      <c r="AA297" s="194">
        <f t="shared" ca="1" si="144"/>
        <v>398431.33179156022</v>
      </c>
      <c r="AB297" s="77">
        <f t="shared" ca="1" si="145"/>
        <v>245063.9161974923</v>
      </c>
      <c r="AC297">
        <f t="shared" ca="1" si="146"/>
        <v>223.05193210591835</v>
      </c>
      <c r="AD297" s="476">
        <v>220.46152296033441</v>
      </c>
    </row>
    <row r="298" spans="2:30" x14ac:dyDescent="0.2">
      <c r="B298">
        <v>220</v>
      </c>
      <c r="C298" s="193">
        <f t="shared" ca="1" si="149"/>
        <v>0.2942098114476554</v>
      </c>
      <c r="D298" s="193">
        <f t="shared" ca="1" si="149"/>
        <v>-0.16451561181453153</v>
      </c>
      <c r="E298" s="193">
        <f t="shared" ca="1" si="149"/>
        <v>0.10882049639431358</v>
      </c>
      <c r="F298" s="193">
        <f t="shared" ca="1" si="149"/>
        <v>8.2618476802757496E-2</v>
      </c>
      <c r="G298" s="193">
        <f t="shared" ca="1" si="149"/>
        <v>8.0102838338915877E-2</v>
      </c>
      <c r="H298" s="193">
        <f t="shared" ca="1" si="149"/>
        <v>8.4079881191560124E-2</v>
      </c>
      <c r="I298" s="193">
        <f t="shared" ca="1" si="149"/>
        <v>6.3186706961068179E-2</v>
      </c>
      <c r="J298" s="193">
        <f t="shared" ca="1" si="149"/>
        <v>7.9078767561684207E-2</v>
      </c>
      <c r="K298" s="193">
        <f t="shared" ca="1" si="149"/>
        <v>5.4421342377742106E-2</v>
      </c>
      <c r="L298" s="193">
        <f t="shared" ca="1" si="149"/>
        <v>5.735939147953608E-2</v>
      </c>
      <c r="M298" s="193">
        <f t="shared" ca="1" si="149"/>
        <v>4.9893957016901587E-2</v>
      </c>
      <c r="O298" s="473">
        <f t="shared" ca="1" si="147"/>
        <v>12679.373522752681</v>
      </c>
      <c r="P298" s="473">
        <f t="shared" ca="1" si="133"/>
        <v>10873.829312233871</v>
      </c>
      <c r="Q298" s="194">
        <f t="shared" ca="1" si="134"/>
        <v>12181.612514514913</v>
      </c>
      <c r="R298" s="194">
        <f t="shared" ca="1" si="135"/>
        <v>13200.072851014378</v>
      </c>
      <c r="S298" s="194">
        <f t="shared" ca="1" si="136"/>
        <v>14448.019539049026</v>
      </c>
      <c r="T298" s="194">
        <f t="shared" ca="1" si="137"/>
        <v>15928.63326916563</v>
      </c>
      <c r="U298" s="194">
        <f t="shared" ca="1" si="138"/>
        <v>17054.724063999212</v>
      </c>
      <c r="V298" s="194">
        <f t="shared" ca="1" si="139"/>
        <v>18686.551917049968</v>
      </c>
      <c r="W298" s="194">
        <f t="shared" ca="1" si="140"/>
        <v>19343.028086696911</v>
      </c>
      <c r="X298" s="194">
        <f t="shared" ca="1" si="141"/>
        <v>20547.014706876624</v>
      </c>
      <c r="Y298" s="194">
        <f t="shared" ca="1" si="142"/>
        <v>21404.456778067201</v>
      </c>
      <c r="Z298" s="194">
        <f t="shared" ca="1" si="143"/>
        <v>379851.18491197232</v>
      </c>
      <c r="AA298" s="194">
        <f t="shared" ca="1" si="144"/>
        <v>401255.64169003954</v>
      </c>
      <c r="AB298" s="77">
        <f t="shared" ca="1" si="145"/>
        <v>245054.86356090935</v>
      </c>
      <c r="AC298">
        <f t="shared" ca="1" si="146"/>
        <v>223.04242303387747</v>
      </c>
      <c r="AD298" s="476">
        <v>219.77859401741503</v>
      </c>
    </row>
    <row r="299" spans="2:30" x14ac:dyDescent="0.2">
      <c r="B299">
        <v>221</v>
      </c>
      <c r="C299" s="193">
        <f t="shared" ref="C299:M314" ca="1" si="150">C$75+_xlfn.NORM.INV(RAND(),0, $AH$80)</f>
        <v>0.32314108650678247</v>
      </c>
      <c r="D299" s="193">
        <f t="shared" ca="1" si="150"/>
        <v>-0.17871180005120002</v>
      </c>
      <c r="E299" s="193">
        <f t="shared" ca="1" si="150"/>
        <v>0.13072792249060494</v>
      </c>
      <c r="F299" s="193">
        <f t="shared" ca="1" si="150"/>
        <v>6.3148019693053947E-2</v>
      </c>
      <c r="G299" s="193">
        <f t="shared" ca="1" si="150"/>
        <v>9.8707721048991351E-2</v>
      </c>
      <c r="H299" s="193">
        <f t="shared" ca="1" si="150"/>
        <v>9.2917791429031685E-2</v>
      </c>
      <c r="I299" s="193">
        <f t="shared" ca="1" si="149"/>
        <v>0.11974014760959416</v>
      </c>
      <c r="J299" s="193">
        <f t="shared" ca="1" si="149"/>
        <v>2.9939669508453361E-2</v>
      </c>
      <c r="K299" s="193">
        <f t="shared" ca="1" si="149"/>
        <v>6.0463405466343628E-2</v>
      </c>
      <c r="L299" s="193">
        <f t="shared" ca="1" si="149"/>
        <v>4.4533199872050594E-2</v>
      </c>
      <c r="M299" s="193">
        <f t="shared" ca="1" si="149"/>
        <v>2.0350912128574022E-2</v>
      </c>
      <c r="O299" s="473">
        <f t="shared" ca="1" si="147"/>
        <v>12962.813224506948</v>
      </c>
      <c r="P299" s="473">
        <f t="shared" ca="1" si="133"/>
        <v>10689.065922333632</v>
      </c>
      <c r="Q299" s="194">
        <f t="shared" ca="1" si="134"/>
        <v>12422.28968161563</v>
      </c>
      <c r="R299" s="194">
        <f t="shared" ca="1" si="135"/>
        <v>12962.674859203211</v>
      </c>
      <c r="S299" s="194">
        <f t="shared" ca="1" si="136"/>
        <v>14696.888164679411</v>
      </c>
      <c r="T299" s="194">
        <f t="shared" ca="1" si="137"/>
        <v>16058.490702626857</v>
      </c>
      <c r="U299" s="194">
        <f t="shared" ca="1" si="138"/>
        <v>17961.905576724508</v>
      </c>
      <c r="V299" s="194">
        <f t="shared" ca="1" si="139"/>
        <v>17835.603557641887</v>
      </c>
      <c r="W299" s="194">
        <f t="shared" ca="1" si="140"/>
        <v>19453.867834838638</v>
      </c>
      <c r="X299" s="194">
        <f t="shared" ca="1" si="141"/>
        <v>20297.771214346183</v>
      </c>
      <c r="Y299" s="194">
        <f t="shared" ca="1" si="142"/>
        <v>20802.155161624494</v>
      </c>
      <c r="Z299" s="194">
        <f t="shared" ca="1" si="143"/>
        <v>369162.52389841224</v>
      </c>
      <c r="AA299" s="194">
        <f t="shared" ca="1" si="144"/>
        <v>389964.67906003672</v>
      </c>
      <c r="AB299" s="77">
        <f t="shared" ca="1" si="145"/>
        <v>241166.27289480873</v>
      </c>
      <c r="AC299">
        <f t="shared" ca="1" si="146"/>
        <v>218.95776897284739</v>
      </c>
      <c r="AD299" s="476">
        <v>218.81063190124178</v>
      </c>
    </row>
    <row r="300" spans="2:30" x14ac:dyDescent="0.2">
      <c r="B300">
        <v>222</v>
      </c>
      <c r="C300" s="193">
        <f t="shared" ca="1" si="150"/>
        <v>0.35931660709320001</v>
      </c>
      <c r="D300" s="193">
        <f t="shared" ca="1" si="150"/>
        <v>-0.16723874272609338</v>
      </c>
      <c r="E300" s="193">
        <f t="shared" ca="1" si="150"/>
        <v>9.535668875580916E-2</v>
      </c>
      <c r="F300" s="193">
        <f t="shared" ca="1" si="150"/>
        <v>0.1184904825156881</v>
      </c>
      <c r="G300" s="193">
        <f t="shared" ca="1" si="150"/>
        <v>8.8650410615306638E-2</v>
      </c>
      <c r="H300" s="193">
        <f t="shared" ca="1" si="150"/>
        <v>8.2603760138576524E-2</v>
      </c>
      <c r="I300" s="193">
        <f t="shared" ca="1" si="149"/>
        <v>8.4105869362941232E-2</v>
      </c>
      <c r="J300" s="193">
        <f t="shared" ca="1" si="149"/>
        <v>6.0824311913710113E-2</v>
      </c>
      <c r="K300" s="193">
        <f t="shared" ca="1" si="149"/>
        <v>3.3732109548691824E-2</v>
      </c>
      <c r="L300" s="193">
        <f t="shared" ca="1" si="149"/>
        <v>3.6665906455072859E-2</v>
      </c>
      <c r="M300" s="193">
        <f t="shared" ca="1" si="149"/>
        <v>2.5964106560348393E-2</v>
      </c>
      <c r="O300" s="473">
        <f t="shared" ca="1" si="147"/>
        <v>13317.22479969208</v>
      </c>
      <c r="P300" s="473">
        <f t="shared" ca="1" si="133"/>
        <v>10838.387763419894</v>
      </c>
      <c r="Q300" s="194">
        <f t="shared" ca="1" si="134"/>
        <v>12033.697781557177</v>
      </c>
      <c r="R300" s="194">
        <f t="shared" ca="1" si="135"/>
        <v>13637.450467292541</v>
      </c>
      <c r="S300" s="194">
        <f t="shared" ca="1" si="136"/>
        <v>14562.356328914932</v>
      </c>
      <c r="T300" s="194">
        <f t="shared" ca="1" si="137"/>
        <v>15906.944285427615</v>
      </c>
      <c r="U300" s="194">
        <f t="shared" ca="1" si="138"/>
        <v>17390.291222691125</v>
      </c>
      <c r="V300" s="194">
        <f t="shared" ca="1" si="139"/>
        <v>18370.43705737745</v>
      </c>
      <c r="W300" s="194">
        <f t="shared" ca="1" si="140"/>
        <v>18963.49061375266</v>
      </c>
      <c r="X300" s="194">
        <f t="shared" ca="1" si="141"/>
        <v>20144.890940293135</v>
      </c>
      <c r="Y300" s="194">
        <f t="shared" ca="1" si="142"/>
        <v>20916.592792966978</v>
      </c>
      <c r="Z300" s="194">
        <f t="shared" ca="1" si="143"/>
        <v>371193.3752446844</v>
      </c>
      <c r="AA300" s="194">
        <f t="shared" ca="1" si="144"/>
        <v>392109.96803765139</v>
      </c>
      <c r="AB300" s="77">
        <f t="shared" ca="1" si="145"/>
        <v>242097.6204169298</v>
      </c>
      <c r="AC300">
        <f t="shared" ca="1" si="146"/>
        <v>219.9360751935628</v>
      </c>
      <c r="AD300" s="476">
        <v>222.53592265663607</v>
      </c>
    </row>
    <row r="301" spans="2:30" x14ac:dyDescent="0.2">
      <c r="B301">
        <v>223</v>
      </c>
      <c r="C301" s="193">
        <f t="shared" ca="1" si="150"/>
        <v>0.33700042328977503</v>
      </c>
      <c r="D301" s="193">
        <f t="shared" ca="1" si="150"/>
        <v>-0.14319356462986318</v>
      </c>
      <c r="E301" s="193">
        <f t="shared" ca="1" si="150"/>
        <v>7.0458411317151026E-2</v>
      </c>
      <c r="F301" s="193">
        <f t="shared" ca="1" si="150"/>
        <v>9.1503406156619949E-2</v>
      </c>
      <c r="G301" s="193">
        <f t="shared" ca="1" si="150"/>
        <v>7.6607201154061E-2</v>
      </c>
      <c r="H301" s="193">
        <f t="shared" ca="1" si="150"/>
        <v>7.445999747350722E-2</v>
      </c>
      <c r="I301" s="193">
        <f t="shared" ca="1" si="149"/>
        <v>0.10549546467069125</v>
      </c>
      <c r="J301" s="193">
        <f t="shared" ca="1" si="149"/>
        <v>6.0212657165586422E-2</v>
      </c>
      <c r="K301" s="193">
        <f t="shared" ca="1" si="149"/>
        <v>4.2193056398219041E-2</v>
      </c>
      <c r="L301" s="193">
        <f t="shared" ca="1" si="149"/>
        <v>6.6493147644767589E-2</v>
      </c>
      <c r="M301" s="193">
        <f t="shared" ca="1" si="149"/>
        <v>4.3751116029240596E-2</v>
      </c>
      <c r="O301" s="473">
        <f t="shared" ca="1" si="147"/>
        <v>13098.593146969926</v>
      </c>
      <c r="P301" s="473">
        <f t="shared" ca="1" si="133"/>
        <v>11151.335756342331</v>
      </c>
      <c r="Q301" s="194">
        <f t="shared" ca="1" si="134"/>
        <v>11760.162823443665</v>
      </c>
      <c r="R301" s="194">
        <f t="shared" ca="1" si="135"/>
        <v>13308.40437985865</v>
      </c>
      <c r="S301" s="194">
        <f t="shared" ca="1" si="136"/>
        <v>14401.260070824796</v>
      </c>
      <c r="T301" s="194">
        <f t="shared" ca="1" si="137"/>
        <v>15787.286120772413</v>
      </c>
      <c r="U301" s="194">
        <f t="shared" ca="1" si="138"/>
        <v>17733.404660270666</v>
      </c>
      <c r="V301" s="194">
        <f t="shared" ca="1" si="139"/>
        <v>18359.844949970917</v>
      </c>
      <c r="W301" s="194">
        <f t="shared" ca="1" si="140"/>
        <v>19118.704024154045</v>
      </c>
      <c r="X301" s="194">
        <f t="shared" ca="1" si="141"/>
        <v>20724.505372555996</v>
      </c>
      <c r="Y301" s="194">
        <f t="shared" ca="1" si="142"/>
        <v>21279.221106849011</v>
      </c>
      <c r="Z301" s="194">
        <f t="shared" ca="1" si="143"/>
        <v>377628.70766815735</v>
      </c>
      <c r="AA301" s="194">
        <f t="shared" ca="1" si="144"/>
        <v>398907.92877500638</v>
      </c>
      <c r="AB301" s="77">
        <f t="shared" ca="1" si="145"/>
        <v>244600.66745575509</v>
      </c>
      <c r="AC301">
        <f t="shared" ca="1" si="146"/>
        <v>222.56532628476583</v>
      </c>
      <c r="AD301" s="476">
        <v>221.65974751445233</v>
      </c>
    </row>
    <row r="302" spans="2:30" x14ac:dyDescent="0.2">
      <c r="B302">
        <v>224</v>
      </c>
      <c r="C302" s="193">
        <f t="shared" ca="1" si="150"/>
        <v>0.33829562552149722</v>
      </c>
      <c r="D302" s="193">
        <f t="shared" ca="1" si="150"/>
        <v>-0.1838065971996779</v>
      </c>
      <c r="E302" s="193">
        <f t="shared" ca="1" si="150"/>
        <v>0.10790774477705424</v>
      </c>
      <c r="F302" s="193">
        <f t="shared" ca="1" si="150"/>
        <v>0.11564738134500568</v>
      </c>
      <c r="G302" s="193">
        <f t="shared" ca="1" si="150"/>
        <v>8.3018090709963105E-2</v>
      </c>
      <c r="H302" s="193">
        <f t="shared" ca="1" si="150"/>
        <v>6.2466143092429857E-2</v>
      </c>
      <c r="I302" s="193">
        <f t="shared" ca="1" si="149"/>
        <v>7.0165083501981085E-2</v>
      </c>
      <c r="J302" s="193">
        <f t="shared" ca="1" si="149"/>
        <v>4.0400696005101946E-2</v>
      </c>
      <c r="K302" s="193">
        <f t="shared" ca="1" si="149"/>
        <v>7.5371729572979329E-2</v>
      </c>
      <c r="L302" s="193">
        <f t="shared" ca="1" si="149"/>
        <v>2.9526757085978215E-2</v>
      </c>
      <c r="M302" s="193">
        <f t="shared" ca="1" si="149"/>
        <v>5.9184389978060664E-2</v>
      </c>
      <c r="O302" s="473">
        <f t="shared" ca="1" si="147"/>
        <v>13111.282243234109</v>
      </c>
      <c r="P302" s="473">
        <f t="shared" ca="1" si="133"/>
        <v>10622.757137446193</v>
      </c>
      <c r="Q302" s="194">
        <f t="shared" ca="1" si="134"/>
        <v>12171.584934253178</v>
      </c>
      <c r="R302" s="194">
        <f t="shared" ca="1" si="135"/>
        <v>13602.785307423253</v>
      </c>
      <c r="S302" s="194">
        <f t="shared" ca="1" si="136"/>
        <v>14487.015476957054</v>
      </c>
      <c r="T302" s="194">
        <f t="shared" ca="1" si="137"/>
        <v>15611.057679276044</v>
      </c>
      <c r="U302" s="194">
        <f t="shared" ca="1" si="138"/>
        <v>17166.665161024532</v>
      </c>
      <c r="V302" s="194">
        <f t="shared" ca="1" si="139"/>
        <v>18016.758558195714</v>
      </c>
      <c r="W302" s="194">
        <f t="shared" ca="1" si="140"/>
        <v>19727.356354399475</v>
      </c>
      <c r="X302" s="194">
        <f t="shared" ca="1" si="141"/>
        <v>20006.16024166462</v>
      </c>
      <c r="Y302" s="194">
        <f t="shared" ca="1" si="142"/>
        <v>21593.863212343356</v>
      </c>
      <c r="Z302" s="194">
        <f t="shared" ca="1" si="143"/>
        <v>383212.45958648174</v>
      </c>
      <c r="AA302" s="194">
        <f t="shared" ca="1" si="144"/>
        <v>404806.3227988251</v>
      </c>
      <c r="AB302" s="77">
        <f t="shared" ca="1" si="145"/>
        <v>246374.35591215605</v>
      </c>
      <c r="AC302">
        <f t="shared" ca="1" si="146"/>
        <v>224.42844441123742</v>
      </c>
      <c r="AD302" s="476">
        <v>223.20928323590957</v>
      </c>
    </row>
    <row r="303" spans="2:30" x14ac:dyDescent="0.2">
      <c r="B303">
        <v>225</v>
      </c>
      <c r="C303" s="193">
        <f t="shared" ca="1" si="150"/>
        <v>0.33808883345571938</v>
      </c>
      <c r="D303" s="193">
        <f t="shared" ca="1" si="150"/>
        <v>-0.14226795989376706</v>
      </c>
      <c r="E303" s="193">
        <f t="shared" ca="1" si="150"/>
        <v>7.5236235938491325E-2</v>
      </c>
      <c r="F303" s="193">
        <f t="shared" ca="1" si="150"/>
        <v>6.7679566275094499E-2</v>
      </c>
      <c r="G303" s="193">
        <f t="shared" ca="1" si="150"/>
        <v>0.12813134435021867</v>
      </c>
      <c r="H303" s="193">
        <f t="shared" ca="1" si="150"/>
        <v>8.4982318356201916E-2</v>
      </c>
      <c r="I303" s="193">
        <f t="shared" ca="1" si="149"/>
        <v>6.4097717847032609E-2</v>
      </c>
      <c r="J303" s="193">
        <f t="shared" ca="1" si="149"/>
        <v>6.9277955041073355E-2</v>
      </c>
      <c r="K303" s="193">
        <f t="shared" ca="1" si="149"/>
        <v>3.0093107473860528E-2</v>
      </c>
      <c r="L303" s="193">
        <f t="shared" ca="1" si="149"/>
        <v>4.5676334515448579E-2</v>
      </c>
      <c r="M303" s="193">
        <f t="shared" ca="1" si="149"/>
        <v>6.4546107828610338E-2</v>
      </c>
      <c r="O303" s="473">
        <f t="shared" ca="1" si="147"/>
        <v>13109.256301365684</v>
      </c>
      <c r="P303" s="473">
        <f t="shared" ca="1" si="133"/>
        <v>11163.382501982622</v>
      </c>
      <c r="Q303" s="194">
        <f t="shared" ca="1" si="134"/>
        <v>11812.652481047162</v>
      </c>
      <c r="R303" s="194">
        <f t="shared" ca="1" si="135"/>
        <v>13017.926775083452</v>
      </c>
      <c r="S303" s="194">
        <f t="shared" ca="1" si="136"/>
        <v>15090.473913439717</v>
      </c>
      <c r="T303" s="194">
        <f t="shared" ca="1" si="137"/>
        <v>15941.892984518196</v>
      </c>
      <c r="U303" s="194">
        <f t="shared" ca="1" si="138"/>
        <v>17069.337714807389</v>
      </c>
      <c r="V303" s="194">
        <f t="shared" ca="1" si="139"/>
        <v>18516.829930573018</v>
      </c>
      <c r="W303" s="194">
        <f t="shared" ca="1" si="140"/>
        <v>18896.734264547627</v>
      </c>
      <c r="X303" s="194">
        <f t="shared" ca="1" si="141"/>
        <v>20319.985046765989</v>
      </c>
      <c r="Y303" s="194">
        <f t="shared" ca="1" si="142"/>
        <v>21703.173926269519</v>
      </c>
      <c r="Z303" s="194">
        <f t="shared" ca="1" si="143"/>
        <v>385152.32681315078</v>
      </c>
      <c r="AA303" s="194">
        <f t="shared" ca="1" si="144"/>
        <v>406855.5007394203</v>
      </c>
      <c r="AB303" s="77">
        <f t="shared" ca="1" si="145"/>
        <v>247444.60808616431</v>
      </c>
      <c r="AC303">
        <f t="shared" ca="1" si="146"/>
        <v>225.55265887973351</v>
      </c>
      <c r="AD303" s="476">
        <v>219.77926268308826</v>
      </c>
    </row>
    <row r="304" spans="2:30" x14ac:dyDescent="0.2">
      <c r="B304">
        <v>226</v>
      </c>
      <c r="C304" s="193">
        <f t="shared" ca="1" si="150"/>
        <v>0.3272091506017239</v>
      </c>
      <c r="D304" s="193">
        <f t="shared" ca="1" si="150"/>
        <v>-0.15457022032031706</v>
      </c>
      <c r="E304" s="193">
        <f t="shared" ca="1" si="150"/>
        <v>0.12808809909806451</v>
      </c>
      <c r="F304" s="193">
        <f t="shared" ca="1" si="150"/>
        <v>8.964109599171316E-2</v>
      </c>
      <c r="G304" s="193">
        <f t="shared" ca="1" si="150"/>
        <v>0.12439670270194247</v>
      </c>
      <c r="H304" s="193">
        <f t="shared" ca="1" si="150"/>
        <v>0.1040841843600796</v>
      </c>
      <c r="I304" s="193">
        <f t="shared" ca="1" si="149"/>
        <v>0.10994941123539778</v>
      </c>
      <c r="J304" s="193">
        <f t="shared" ca="1" si="149"/>
        <v>6.779021082725234E-2</v>
      </c>
      <c r="K304" s="193">
        <f t="shared" ca="1" si="149"/>
        <v>6.5406157005050869E-2</v>
      </c>
      <c r="L304" s="193">
        <f t="shared" ca="1" si="149"/>
        <v>6.829428693953421E-2</v>
      </c>
      <c r="M304" s="193">
        <f t="shared" ca="1" si="149"/>
        <v>5.5596858552810401E-2</v>
      </c>
      <c r="O304" s="473">
        <f t="shared" ca="1" si="147"/>
        <v>13002.668048445088</v>
      </c>
      <c r="P304" s="473">
        <f t="shared" ca="1" si="133"/>
        <v>11003.268582531073</v>
      </c>
      <c r="Q304" s="194">
        <f t="shared" ca="1" si="134"/>
        <v>12393.288318654491</v>
      </c>
      <c r="R304" s="194">
        <f t="shared" ca="1" si="135"/>
        <v>13285.697738161056</v>
      </c>
      <c r="S304" s="194">
        <f t="shared" ca="1" si="136"/>
        <v>15040.517396717081</v>
      </c>
      <c r="T304" s="194">
        <f t="shared" ca="1" si="137"/>
        <v>16222.561064067901</v>
      </c>
      <c r="U304" s="194">
        <f t="shared" ca="1" si="138"/>
        <v>17804.851029153506</v>
      </c>
      <c r="V304" s="194">
        <f t="shared" ca="1" si="139"/>
        <v>18491.066464247313</v>
      </c>
      <c r="W304" s="194">
        <f t="shared" ca="1" si="140"/>
        <v>19544.541058147246</v>
      </c>
      <c r="X304" s="194">
        <f t="shared" ca="1" si="141"/>
        <v>20759.505804648357</v>
      </c>
      <c r="Y304" s="194">
        <f t="shared" ca="1" si="142"/>
        <v>21520.723291098442</v>
      </c>
      <c r="Z304" s="194">
        <f t="shared" ca="1" si="143"/>
        <v>381914.4922501783</v>
      </c>
      <c r="AA304" s="194">
        <f t="shared" ca="1" si="144"/>
        <v>403435.21554127673</v>
      </c>
      <c r="AB304" s="77">
        <f t="shared" ca="1" si="145"/>
        <v>247543.82781482028</v>
      </c>
      <c r="AC304">
        <f t="shared" ca="1" si="146"/>
        <v>225.65688128378389</v>
      </c>
      <c r="AD304" s="476">
        <v>218.28896103530161</v>
      </c>
    </row>
    <row r="305" spans="2:30" x14ac:dyDescent="0.2">
      <c r="B305">
        <v>227</v>
      </c>
      <c r="C305" s="193">
        <f t="shared" ca="1" si="150"/>
        <v>0.33250965102548957</v>
      </c>
      <c r="D305" s="193">
        <f t="shared" ca="1" si="150"/>
        <v>-0.15429440266578179</v>
      </c>
      <c r="E305" s="193">
        <f t="shared" ca="1" si="150"/>
        <v>0.10316910802260713</v>
      </c>
      <c r="F305" s="193">
        <f t="shared" ca="1" si="150"/>
        <v>8.6489567535868242E-2</v>
      </c>
      <c r="G305" s="193">
        <f t="shared" ca="1" si="150"/>
        <v>9.9686968245280103E-2</v>
      </c>
      <c r="H305" s="193">
        <f t="shared" ca="1" si="150"/>
        <v>9.7779804622958724E-2</v>
      </c>
      <c r="I305" s="193">
        <f t="shared" ca="1" si="150"/>
        <v>7.6473916530425429E-2</v>
      </c>
      <c r="J305" s="193">
        <f t="shared" ca="1" si="150"/>
        <v>5.1480900661067246E-2</v>
      </c>
      <c r="K305" s="193">
        <f t="shared" ca="1" si="150"/>
        <v>6.8302473672858049E-2</v>
      </c>
      <c r="L305" s="193">
        <f t="shared" ca="1" si="150"/>
        <v>5.1061442479408949E-2</v>
      </c>
      <c r="M305" s="193">
        <f t="shared" ca="1" si="150"/>
        <v>3.9905561909438496E-2</v>
      </c>
      <c r="O305" s="473">
        <f t="shared" ca="1" si="147"/>
        <v>13054.59705109672</v>
      </c>
      <c r="P305" s="473">
        <f t="shared" ca="1" si="133"/>
        <v>11006.85834930485</v>
      </c>
      <c r="Q305" s="194">
        <f t="shared" ca="1" si="134"/>
        <v>12119.525798462108</v>
      </c>
      <c r="R305" s="194">
        <f t="shared" ca="1" si="135"/>
        <v>13247.272008228891</v>
      </c>
      <c r="S305" s="194">
        <f t="shared" ca="1" si="136"/>
        <v>14709.987086488836</v>
      </c>
      <c r="T305" s="194">
        <f t="shared" ca="1" si="137"/>
        <v>16129.929372838858</v>
      </c>
      <c r="U305" s="194">
        <f t="shared" ca="1" si="138"/>
        <v>17267.866018561119</v>
      </c>
      <c r="V305" s="194">
        <f t="shared" ca="1" si="139"/>
        <v>18208.635950077951</v>
      </c>
      <c r="W305" s="194">
        <f t="shared" ca="1" si="140"/>
        <v>19597.673077010815</v>
      </c>
      <c r="X305" s="194">
        <f t="shared" ca="1" si="141"/>
        <v>20424.630537622968</v>
      </c>
      <c r="Y305" s="194">
        <f t="shared" ca="1" si="142"/>
        <v>21200.820810900172</v>
      </c>
      <c r="Z305" s="194">
        <f t="shared" ca="1" si="143"/>
        <v>376237.38783124695</v>
      </c>
      <c r="AA305" s="194">
        <f t="shared" ca="1" si="144"/>
        <v>397438.20864214713</v>
      </c>
      <c r="AB305" s="77">
        <f t="shared" ca="1" si="145"/>
        <v>244283.97927530415</v>
      </c>
      <c r="AC305">
        <f t="shared" ca="1" si="146"/>
        <v>222.23267063303166</v>
      </c>
      <c r="AD305" s="476">
        <v>223.57437263630041</v>
      </c>
    </row>
    <row r="306" spans="2:30" x14ac:dyDescent="0.2">
      <c r="B306">
        <v>228</v>
      </c>
      <c r="C306" s="193">
        <f t="shared" ca="1" si="150"/>
        <v>0.34685813970564022</v>
      </c>
      <c r="D306" s="193">
        <f t="shared" ca="1" si="150"/>
        <v>-0.14449309043821956</v>
      </c>
      <c r="E306" s="193">
        <f t="shared" ca="1" si="150"/>
        <v>7.8379546749183709E-2</v>
      </c>
      <c r="F306" s="193">
        <f t="shared" ca="1" si="150"/>
        <v>0.10029497701761701</v>
      </c>
      <c r="G306" s="193">
        <f t="shared" ca="1" si="150"/>
        <v>0.11200111047239963</v>
      </c>
      <c r="H306" s="193">
        <f t="shared" ca="1" si="150"/>
        <v>9.6592723846250977E-2</v>
      </c>
      <c r="I306" s="193">
        <f t="shared" ca="1" si="150"/>
        <v>6.9424573305821982E-2</v>
      </c>
      <c r="J306" s="193">
        <f t="shared" ca="1" si="150"/>
        <v>1.3511864920307093E-2</v>
      </c>
      <c r="K306" s="193">
        <f t="shared" ca="1" si="150"/>
        <v>5.8413712946279749E-2</v>
      </c>
      <c r="L306" s="193">
        <f t="shared" ca="1" si="150"/>
        <v>4.2852218595181082E-2</v>
      </c>
      <c r="M306" s="193">
        <f t="shared" ca="1" si="150"/>
        <v>5.6416954532933411E-2</v>
      </c>
      <c r="O306" s="473">
        <f t="shared" ca="1" si="147"/>
        <v>13195.169194696158</v>
      </c>
      <c r="P306" s="473">
        <f t="shared" ca="1" si="133"/>
        <v>11134.422427946572</v>
      </c>
      <c r="Q306" s="194">
        <f t="shared" ca="1" si="134"/>
        <v>11847.185206978054</v>
      </c>
      <c r="R306" s="194">
        <f t="shared" ca="1" si="135"/>
        <v>13415.597613972608</v>
      </c>
      <c r="S306" s="194">
        <f t="shared" ca="1" si="136"/>
        <v>14874.707482722279</v>
      </c>
      <c r="T306" s="194">
        <f t="shared" ca="1" si="137"/>
        <v>16112.487323889225</v>
      </c>
      <c r="U306" s="194">
        <f t="shared" ca="1" si="138"/>
        <v>17154.786535210849</v>
      </c>
      <c r="V306" s="194">
        <f t="shared" ca="1" si="139"/>
        <v>17551.121059655939</v>
      </c>
      <c r="W306" s="194">
        <f t="shared" ca="1" si="140"/>
        <v>19416.266869843679</v>
      </c>
      <c r="X306" s="194">
        <f t="shared" ca="1" si="141"/>
        <v>20265.105739110284</v>
      </c>
      <c r="Y306" s="194">
        <f t="shared" ca="1" si="142"/>
        <v>21537.442797714411</v>
      </c>
      <c r="Z306" s="194">
        <f t="shared" ca="1" si="143"/>
        <v>382211.20262526843</v>
      </c>
      <c r="AA306" s="194">
        <f t="shared" ca="1" si="144"/>
        <v>403748.64542298287</v>
      </c>
      <c r="AB306" s="77">
        <f t="shared" ca="1" si="145"/>
        <v>246374.98529837167</v>
      </c>
      <c r="AC306">
        <f t="shared" ca="1" si="146"/>
        <v>224.4291055312118</v>
      </c>
      <c r="AD306" s="476">
        <v>224.20833637306134</v>
      </c>
    </row>
    <row r="307" spans="2:30" x14ac:dyDescent="0.2">
      <c r="B307">
        <v>229</v>
      </c>
      <c r="C307" s="193">
        <f t="shared" ca="1" si="150"/>
        <v>0.32961622795836215</v>
      </c>
      <c r="D307" s="193">
        <f t="shared" ca="1" si="150"/>
        <v>-0.13883356537506311</v>
      </c>
      <c r="E307" s="193">
        <f t="shared" ca="1" si="150"/>
        <v>0.11176337777335976</v>
      </c>
      <c r="F307" s="193">
        <f t="shared" ca="1" si="150"/>
        <v>0.10407796086104387</v>
      </c>
      <c r="G307" s="193">
        <f t="shared" ca="1" si="150"/>
        <v>0.1013317777143299</v>
      </c>
      <c r="H307" s="193">
        <f t="shared" ca="1" si="150"/>
        <v>9.7367201909544704E-2</v>
      </c>
      <c r="I307" s="193">
        <f t="shared" ca="1" si="150"/>
        <v>5.4079221404528768E-2</v>
      </c>
      <c r="J307" s="193">
        <f t="shared" ca="1" si="150"/>
        <v>6.6870782242938354E-2</v>
      </c>
      <c r="K307" s="193">
        <f t="shared" ca="1" si="150"/>
        <v>6.4827185711597748E-2</v>
      </c>
      <c r="L307" s="193">
        <f t="shared" ca="1" si="150"/>
        <v>5.3917158764791265E-2</v>
      </c>
      <c r="M307" s="193">
        <f t="shared" ca="1" si="150"/>
        <v>2.5936405673543834E-2</v>
      </c>
      <c r="O307" s="473">
        <f t="shared" ca="1" si="147"/>
        <v>13026.250185308074</v>
      </c>
      <c r="P307" s="473">
        <f t="shared" ca="1" si="133"/>
        <v>11208.081146643553</v>
      </c>
      <c r="Q307" s="194">
        <f t="shared" ca="1" si="134"/>
        <v>12213.943302728421</v>
      </c>
      <c r="R307" s="194">
        <f t="shared" ca="1" si="135"/>
        <v>13461.722507827106</v>
      </c>
      <c r="S307" s="194">
        <f t="shared" ca="1" si="136"/>
        <v>14731.988916780654</v>
      </c>
      <c r="T307" s="194">
        <f t="shared" ca="1" si="137"/>
        <v>16123.866906943251</v>
      </c>
      <c r="U307" s="194">
        <f t="shared" ca="1" si="138"/>
        <v>16908.629636683047</v>
      </c>
      <c r="V307" s="194">
        <f t="shared" ca="1" si="139"/>
        <v>18475.144595991464</v>
      </c>
      <c r="W307" s="194">
        <f t="shared" ca="1" si="140"/>
        <v>19533.920011758524</v>
      </c>
      <c r="X307" s="194">
        <f t="shared" ca="1" si="141"/>
        <v>20480.123915737589</v>
      </c>
      <c r="Y307" s="194">
        <f t="shared" ca="1" si="142"/>
        <v>20916.02804789881</v>
      </c>
      <c r="Z307" s="194">
        <f t="shared" ca="1" si="143"/>
        <v>371183.35307567811</v>
      </c>
      <c r="AA307" s="194">
        <f t="shared" ca="1" si="144"/>
        <v>392099.3811235769</v>
      </c>
      <c r="AB307" s="77">
        <f t="shared" ca="1" si="145"/>
        <v>242576.19101729916</v>
      </c>
      <c r="AC307">
        <f t="shared" ca="1" si="146"/>
        <v>220.43877540403483</v>
      </c>
      <c r="AD307" s="476">
        <v>221.87490187913701</v>
      </c>
    </row>
    <row r="308" spans="2:30" x14ac:dyDescent="0.2">
      <c r="B308">
        <v>230</v>
      </c>
      <c r="C308" s="193">
        <f t="shared" ca="1" si="150"/>
        <v>0.3185358533532594</v>
      </c>
      <c r="D308" s="193">
        <f t="shared" ca="1" si="150"/>
        <v>-0.16129100002887958</v>
      </c>
      <c r="E308" s="193">
        <f t="shared" ca="1" si="150"/>
        <v>0.12088531682840629</v>
      </c>
      <c r="F308" s="193">
        <f t="shared" ca="1" si="150"/>
        <v>8.5082534437744439E-2</v>
      </c>
      <c r="G308" s="193">
        <f t="shared" ca="1" si="150"/>
        <v>0.1049108090094277</v>
      </c>
      <c r="H308" s="193">
        <f t="shared" ca="1" si="150"/>
        <v>0.10003394449567281</v>
      </c>
      <c r="I308" s="193">
        <f t="shared" ca="1" si="150"/>
        <v>5.3659460777501687E-2</v>
      </c>
      <c r="J308" s="193">
        <f t="shared" ca="1" si="150"/>
        <v>8.6314661533407E-2</v>
      </c>
      <c r="K308" s="193">
        <f t="shared" ca="1" si="150"/>
        <v>9.0353237819652599E-2</v>
      </c>
      <c r="L308" s="193">
        <f t="shared" ca="1" si="150"/>
        <v>7.1381520197242032E-2</v>
      </c>
      <c r="M308" s="193">
        <f t="shared" ca="1" si="150"/>
        <v>2.7381202981252427E-2</v>
      </c>
      <c r="O308" s="473">
        <f t="shared" ca="1" si="147"/>
        <v>12917.695755301882</v>
      </c>
      <c r="P308" s="473">
        <f t="shared" ca="1" si="133"/>
        <v>10915.797634624132</v>
      </c>
      <c r="Q308" s="194">
        <f t="shared" ca="1" si="134"/>
        <v>12314.157834576397</v>
      </c>
      <c r="R308" s="194">
        <f t="shared" ca="1" si="135"/>
        <v>13230.11643607029</v>
      </c>
      <c r="S308" s="194">
        <f t="shared" ca="1" si="136"/>
        <v>14779.863908167554</v>
      </c>
      <c r="T308" s="194">
        <f t="shared" ca="1" si="137"/>
        <v>16163.049964773836</v>
      </c>
      <c r="U308" s="194">
        <f t="shared" ca="1" si="138"/>
        <v>16901.896198783565</v>
      </c>
      <c r="V308" s="194">
        <f t="shared" ca="1" si="139"/>
        <v>18811.856864597401</v>
      </c>
      <c r="W308" s="194">
        <f t="shared" ca="1" si="140"/>
        <v>20002.187414005119</v>
      </c>
      <c r="X308" s="194">
        <f t="shared" ca="1" si="141"/>
        <v>20819.498109687538</v>
      </c>
      <c r="Y308" s="194">
        <f t="shared" ca="1" si="142"/>
        <v>20945.483500346392</v>
      </c>
      <c r="Z308" s="194">
        <f t="shared" ca="1" si="143"/>
        <v>371706.08012408408</v>
      </c>
      <c r="AA308" s="194">
        <f t="shared" ca="1" si="144"/>
        <v>392651.56362443045</v>
      </c>
      <c r="AB308" s="77">
        <f t="shared" ca="1" si="145"/>
        <v>242921.87159908802</v>
      </c>
      <c r="AC308">
        <f t="shared" ca="1" si="146"/>
        <v>220.80188525885507</v>
      </c>
      <c r="AD308" s="476">
        <v>221.72707391569784</v>
      </c>
    </row>
    <row r="309" spans="2:30" x14ac:dyDescent="0.2">
      <c r="B309">
        <v>231</v>
      </c>
      <c r="C309" s="193">
        <f t="shared" ref="C309:M324" ca="1" si="151">C$75+_xlfn.NORM.INV(RAND(),0, $AH$80)</f>
        <v>0.33360706619446623</v>
      </c>
      <c r="D309" s="193">
        <f t="shared" ca="1" si="151"/>
        <v>-0.14040974069572421</v>
      </c>
      <c r="E309" s="193">
        <f t="shared" ca="1" si="151"/>
        <v>9.75851383122876E-2</v>
      </c>
      <c r="F309" s="193">
        <f t="shared" ca="1" si="151"/>
        <v>0.10390769210611824</v>
      </c>
      <c r="G309" s="193">
        <f t="shared" ca="1" si="151"/>
        <v>8.7178915513885319E-2</v>
      </c>
      <c r="H309" s="193">
        <f t="shared" ca="1" si="151"/>
        <v>8.7839019639997198E-2</v>
      </c>
      <c r="I309" s="193">
        <f t="shared" ca="1" si="150"/>
        <v>6.1130625309453304E-2</v>
      </c>
      <c r="J309" s="193">
        <f t="shared" ca="1" si="150"/>
        <v>7.5367185322611149E-2</v>
      </c>
      <c r="K309" s="193">
        <f t="shared" ca="1" si="150"/>
        <v>4.6706773877253541E-2</v>
      </c>
      <c r="L309" s="193">
        <f t="shared" ca="1" si="150"/>
        <v>4.9834100751827488E-2</v>
      </c>
      <c r="M309" s="193">
        <f t="shared" ca="1" si="150"/>
        <v>1.7517626337925515E-2</v>
      </c>
      <c r="O309" s="473">
        <f t="shared" ca="1" si="147"/>
        <v>13065.348427507184</v>
      </c>
      <c r="P309" s="473">
        <f t="shared" ca="1" si="133"/>
        <v>11187.56722484515</v>
      </c>
      <c r="Q309" s="194">
        <f t="shared" ca="1" si="134"/>
        <v>12058.179750544439</v>
      </c>
      <c r="R309" s="194">
        <f t="shared" ca="1" si="135"/>
        <v>13459.646467174349</v>
      </c>
      <c r="S309" s="194">
        <f t="shared" ca="1" si="136"/>
        <v>14542.672842100246</v>
      </c>
      <c r="T309" s="194">
        <f t="shared" ca="1" si="137"/>
        <v>15983.867148875082</v>
      </c>
      <c r="U309" s="194">
        <f t="shared" ca="1" si="138"/>
        <v>17021.742175689516</v>
      </c>
      <c r="V309" s="194">
        <f t="shared" ca="1" si="139"/>
        <v>18622.277949023002</v>
      </c>
      <c r="W309" s="194">
        <f t="shared" ca="1" si="140"/>
        <v>19201.506752497437</v>
      </c>
      <c r="X309" s="194">
        <f t="shared" ca="1" si="141"/>
        <v>20400.780360729292</v>
      </c>
      <c r="Y309" s="194">
        <f t="shared" ca="1" si="142"/>
        <v>20744.392239149769</v>
      </c>
      <c r="Z309" s="194">
        <f t="shared" ca="1" si="143"/>
        <v>368137.44231033447</v>
      </c>
      <c r="AA309" s="194">
        <f t="shared" ca="1" si="144"/>
        <v>388881.83454948425</v>
      </c>
      <c r="AB309" s="77">
        <f t="shared" ca="1" si="145"/>
        <v>241005.78355739743</v>
      </c>
      <c r="AC309">
        <f t="shared" ca="1" si="146"/>
        <v>218.78918773607083</v>
      </c>
      <c r="AD309" s="476">
        <v>220.34385102523254</v>
      </c>
    </row>
    <row r="310" spans="2:30" x14ac:dyDescent="0.2">
      <c r="B310">
        <v>232</v>
      </c>
      <c r="C310" s="193">
        <f t="shared" ca="1" si="151"/>
        <v>0.34288509935305078</v>
      </c>
      <c r="D310" s="193">
        <f t="shared" ca="1" si="151"/>
        <v>-0.16760123675670158</v>
      </c>
      <c r="E310" s="193">
        <f t="shared" ca="1" si="151"/>
        <v>0.13194277801703941</v>
      </c>
      <c r="F310" s="193">
        <f t="shared" ca="1" si="151"/>
        <v>7.6896122347077073E-2</v>
      </c>
      <c r="G310" s="193">
        <f t="shared" ca="1" si="151"/>
        <v>0.10821463127483705</v>
      </c>
      <c r="H310" s="193">
        <f t="shared" ca="1" si="151"/>
        <v>6.3592043113504387E-2</v>
      </c>
      <c r="I310" s="193">
        <f t="shared" ca="1" si="150"/>
        <v>6.7083121841061619E-2</v>
      </c>
      <c r="J310" s="193">
        <f t="shared" ca="1" si="150"/>
        <v>6.2801482516508411E-2</v>
      </c>
      <c r="K310" s="193">
        <f t="shared" ca="1" si="150"/>
        <v>4.9981275948447507E-2</v>
      </c>
      <c r="L310" s="193">
        <f t="shared" ca="1" si="150"/>
        <v>3.4616758806210048E-2</v>
      </c>
      <c r="M310" s="193">
        <f t="shared" ca="1" si="150"/>
        <v>3.2399220019202056E-2</v>
      </c>
      <c r="O310" s="473">
        <f t="shared" ca="1" si="147"/>
        <v>13156.245318361838</v>
      </c>
      <c r="P310" s="473">
        <f t="shared" ca="1" si="133"/>
        <v>10833.66990361153</v>
      </c>
      <c r="Q310" s="194">
        <f t="shared" ca="1" si="134"/>
        <v>12435.636205541066</v>
      </c>
      <c r="R310" s="194">
        <f t="shared" ca="1" si="135"/>
        <v>13130.30173837146</v>
      </c>
      <c r="S310" s="194">
        <f t="shared" ca="1" si="136"/>
        <v>14824.057559873525</v>
      </c>
      <c r="T310" s="194">
        <f t="shared" ca="1" si="137"/>
        <v>15627.600785411112</v>
      </c>
      <c r="U310" s="194">
        <f t="shared" ca="1" si="138"/>
        <v>17117.226990514439</v>
      </c>
      <c r="V310" s="194">
        <f t="shared" ca="1" si="139"/>
        <v>18404.67598620147</v>
      </c>
      <c r="W310" s="194">
        <f t="shared" ca="1" si="140"/>
        <v>19261.576463710055</v>
      </c>
      <c r="X310" s="194">
        <f t="shared" ca="1" si="141"/>
        <v>20105.071114397579</v>
      </c>
      <c r="Y310" s="194">
        <f t="shared" ca="1" si="142"/>
        <v>21047.787097850258</v>
      </c>
      <c r="Z310" s="194">
        <f t="shared" ca="1" si="143"/>
        <v>373521.59654365614</v>
      </c>
      <c r="AA310" s="194">
        <f t="shared" ca="1" si="144"/>
        <v>394569.38364150637</v>
      </c>
      <c r="AB310" s="77">
        <f t="shared" ca="1" si="145"/>
        <v>242819.04026274284</v>
      </c>
      <c r="AC310">
        <f t="shared" ca="1" si="146"/>
        <v>220.69386914924877</v>
      </c>
      <c r="AD310" s="476">
        <v>224.37819900324141</v>
      </c>
    </row>
    <row r="311" spans="2:30" x14ac:dyDescent="0.2">
      <c r="B311">
        <v>233</v>
      </c>
      <c r="C311" s="193">
        <f t="shared" ca="1" si="151"/>
        <v>0.31993926933793743</v>
      </c>
      <c r="D311" s="193">
        <f t="shared" ca="1" si="151"/>
        <v>-0.1512834158007958</v>
      </c>
      <c r="E311" s="193">
        <f t="shared" ca="1" si="151"/>
        <v>9.0065268251823774E-2</v>
      </c>
      <c r="F311" s="193">
        <f t="shared" ca="1" si="151"/>
        <v>0.10501057107764157</v>
      </c>
      <c r="G311" s="193">
        <f t="shared" ca="1" si="151"/>
        <v>8.3174539947653114E-2</v>
      </c>
      <c r="H311" s="193">
        <f t="shared" ca="1" si="151"/>
        <v>4.7553252909259783E-2</v>
      </c>
      <c r="I311" s="193">
        <f t="shared" ca="1" si="150"/>
        <v>6.3992635171116002E-2</v>
      </c>
      <c r="J311" s="193">
        <f t="shared" ca="1" si="150"/>
        <v>7.9781224525720174E-2</v>
      </c>
      <c r="K311" s="193">
        <f t="shared" ca="1" si="150"/>
        <v>8.4545632603269208E-2</v>
      </c>
      <c r="L311" s="193">
        <f t="shared" ca="1" si="150"/>
        <v>5.5685685640331828E-2</v>
      </c>
      <c r="M311" s="193">
        <f t="shared" ca="1" si="150"/>
        <v>4.4502586535715837E-2</v>
      </c>
      <c r="O311" s="473">
        <f t="shared" ca="1" si="147"/>
        <v>12931.445021703774</v>
      </c>
      <c r="P311" s="473">
        <f t="shared" ca="1" si="133"/>
        <v>11046.046343352642</v>
      </c>
      <c r="Q311" s="194">
        <f t="shared" ca="1" si="134"/>
        <v>11975.565708385267</v>
      </c>
      <c r="R311" s="194">
        <f t="shared" ca="1" si="135"/>
        <v>13473.093570731047</v>
      </c>
      <c r="S311" s="194">
        <f t="shared" ca="1" si="136"/>
        <v>14489.108223650035</v>
      </c>
      <c r="T311" s="194">
        <f t="shared" ca="1" si="137"/>
        <v>15391.939178109909</v>
      </c>
      <c r="U311" s="194">
        <f t="shared" ca="1" si="138"/>
        <v>17067.65206916309</v>
      </c>
      <c r="V311" s="194">
        <f t="shared" ca="1" si="139"/>
        <v>18698.716458622417</v>
      </c>
      <c r="W311" s="194">
        <f t="shared" ca="1" si="140"/>
        <v>19895.648721831429</v>
      </c>
      <c r="X311" s="194">
        <f t="shared" ca="1" si="141"/>
        <v>20514.490610745983</v>
      </c>
      <c r="Y311" s="194">
        <f t="shared" ca="1" si="142"/>
        <v>21294.541528371908</v>
      </c>
      <c r="Z311" s="194">
        <f t="shared" ca="1" si="143"/>
        <v>377900.58937621291</v>
      </c>
      <c r="AA311" s="194">
        <f t="shared" ca="1" si="144"/>
        <v>399195.13090458483</v>
      </c>
      <c r="AB311" s="77">
        <f t="shared" ca="1" si="145"/>
        <v>244644.89864074826</v>
      </c>
      <c r="AC311">
        <f t="shared" ca="1" si="146"/>
        <v>222.61178761354017</v>
      </c>
      <c r="AD311" s="476">
        <v>225.28672497925444</v>
      </c>
    </row>
    <row r="312" spans="2:30" x14ac:dyDescent="0.2">
      <c r="B312">
        <v>234</v>
      </c>
      <c r="C312" s="193">
        <f t="shared" ca="1" si="151"/>
        <v>0.30041419194902008</v>
      </c>
      <c r="D312" s="193">
        <f t="shared" ca="1" si="151"/>
        <v>-0.16015690323488849</v>
      </c>
      <c r="E312" s="193">
        <f t="shared" ca="1" si="151"/>
        <v>0.11577298348313256</v>
      </c>
      <c r="F312" s="193">
        <f t="shared" ca="1" si="151"/>
        <v>8.675821395476381E-2</v>
      </c>
      <c r="G312" s="193">
        <f t="shared" ca="1" si="151"/>
        <v>0.10267966058733569</v>
      </c>
      <c r="H312" s="193">
        <f t="shared" ca="1" si="151"/>
        <v>0.12325819311395039</v>
      </c>
      <c r="I312" s="193">
        <f t="shared" ca="1" si="150"/>
        <v>7.5776914674994422E-2</v>
      </c>
      <c r="J312" s="193">
        <f t="shared" ca="1" si="150"/>
        <v>3.0048306763654515E-2</v>
      </c>
      <c r="K312" s="193">
        <f t="shared" ca="1" si="150"/>
        <v>5.7986637685952226E-2</v>
      </c>
      <c r="L312" s="193">
        <f t="shared" ca="1" si="150"/>
        <v>3.7381795120863918E-2</v>
      </c>
      <c r="M312" s="193">
        <f t="shared" ca="1" si="150"/>
        <v>2.4337756707541326E-2</v>
      </c>
      <c r="O312" s="473">
        <f t="shared" ca="1" si="147"/>
        <v>12740.15783852455</v>
      </c>
      <c r="P312" s="473">
        <f t="shared" ca="1" si="133"/>
        <v>10930.557904397925</v>
      </c>
      <c r="Q312" s="194">
        <f t="shared" ca="1" si="134"/>
        <v>12257.993230783744</v>
      </c>
      <c r="R312" s="194">
        <f t="shared" ca="1" si="135"/>
        <v>13250.547541001115</v>
      </c>
      <c r="S312" s="194">
        <f t="shared" ca="1" si="136"/>
        <v>14750.01890188419</v>
      </c>
      <c r="T312" s="194">
        <f t="shared" ca="1" si="137"/>
        <v>16504.289153518734</v>
      </c>
      <c r="U312" s="194">
        <f t="shared" ca="1" si="138"/>
        <v>17256.68531601975</v>
      </c>
      <c r="V312" s="194">
        <f t="shared" ca="1" si="139"/>
        <v>17837.484843578066</v>
      </c>
      <c r="W312" s="194">
        <f t="shared" ca="1" si="140"/>
        <v>19408.432308436732</v>
      </c>
      <c r="X312" s="194">
        <f t="shared" ca="1" si="141"/>
        <v>20158.802364415365</v>
      </c>
      <c r="Y312" s="194">
        <f t="shared" ca="1" si="142"/>
        <v>20883.435982321706</v>
      </c>
      <c r="Z312" s="194">
        <f t="shared" ca="1" si="143"/>
        <v>370604.96256305941</v>
      </c>
      <c r="AA312" s="194">
        <f t="shared" ca="1" si="144"/>
        <v>391488.39854538109</v>
      </c>
      <c r="AB312" s="77">
        <f t="shared" ca="1" si="145"/>
        <v>241656.0584197811</v>
      </c>
      <c r="AC312">
        <f t="shared" ca="1" si="146"/>
        <v>219.47224956630575</v>
      </c>
      <c r="AD312" s="476">
        <v>217.8842958356704</v>
      </c>
    </row>
    <row r="313" spans="2:30" x14ac:dyDescent="0.2">
      <c r="B313">
        <v>235</v>
      </c>
      <c r="C313" s="193">
        <f t="shared" ca="1" si="151"/>
        <v>0.34851208610456008</v>
      </c>
      <c r="D313" s="193">
        <f t="shared" ca="1" si="151"/>
        <v>-0.14361698489882266</v>
      </c>
      <c r="E313" s="193">
        <f t="shared" ca="1" si="151"/>
        <v>0.12298782462335831</v>
      </c>
      <c r="F313" s="193">
        <f t="shared" ca="1" si="151"/>
        <v>7.6468599920855584E-2</v>
      </c>
      <c r="G313" s="193">
        <f t="shared" ca="1" si="151"/>
        <v>0.13753525904873931</v>
      </c>
      <c r="H313" s="193">
        <f t="shared" ca="1" si="151"/>
        <v>0.15417034911832947</v>
      </c>
      <c r="I313" s="193">
        <f t="shared" ca="1" si="150"/>
        <v>3.8444003660722773E-2</v>
      </c>
      <c r="J313" s="193">
        <f t="shared" ca="1" si="150"/>
        <v>5.8666554421247893E-2</v>
      </c>
      <c r="K313" s="193">
        <f t="shared" ca="1" si="150"/>
        <v>7.4983738363016542E-2</v>
      </c>
      <c r="L313" s="193">
        <f t="shared" ca="1" si="150"/>
        <v>7.1035432285859526E-2</v>
      </c>
      <c r="M313" s="193">
        <f t="shared" ca="1" si="150"/>
        <v>3.4550379133620419E-2</v>
      </c>
      <c r="O313" s="473">
        <f t="shared" ca="1" si="147"/>
        <v>13211.372907566376</v>
      </c>
      <c r="P313" s="473">
        <f t="shared" ca="1" si="133"/>
        <v>11145.824941541823</v>
      </c>
      <c r="Q313" s="194">
        <f t="shared" ca="1" si="134"/>
        <v>12337.256194816073</v>
      </c>
      <c r="R313" s="194">
        <f t="shared" ca="1" si="135"/>
        <v>13125.089073621612</v>
      </c>
      <c r="S313" s="194">
        <f t="shared" ca="1" si="136"/>
        <v>15216.265586681429</v>
      </c>
      <c r="T313" s="194">
        <f t="shared" ca="1" si="137"/>
        <v>16958.488521199815</v>
      </c>
      <c r="U313" s="194">
        <f t="shared" ca="1" si="138"/>
        <v>16657.82296034363</v>
      </c>
      <c r="V313" s="194">
        <f t="shared" ca="1" si="139"/>
        <v>18333.070881135831</v>
      </c>
      <c r="W313" s="194">
        <f t="shared" ca="1" si="140"/>
        <v>19720.238777611074</v>
      </c>
      <c r="X313" s="194">
        <f t="shared" ca="1" si="141"/>
        <v>20812.77279617318</v>
      </c>
      <c r="Y313" s="194">
        <f t="shared" ca="1" si="142"/>
        <v>21091.643329214938</v>
      </c>
      <c r="Z313" s="194">
        <f t="shared" ca="1" si="143"/>
        <v>374299.88499182253</v>
      </c>
      <c r="AA313" s="194">
        <f t="shared" ca="1" si="144"/>
        <v>395391.52832103748</v>
      </c>
      <c r="AB313" s="77">
        <f t="shared" ca="1" si="145"/>
        <v>244612.94458308167</v>
      </c>
      <c r="AC313">
        <f t="shared" ca="1" si="146"/>
        <v>222.57822242691563</v>
      </c>
      <c r="AD313" s="476">
        <v>225.71356839528204</v>
      </c>
    </row>
    <row r="314" spans="2:30" x14ac:dyDescent="0.2">
      <c r="B314">
        <v>236</v>
      </c>
      <c r="C314" s="193">
        <f t="shared" ca="1" si="151"/>
        <v>0.31929397724057496</v>
      </c>
      <c r="D314" s="193">
        <f t="shared" ca="1" si="151"/>
        <v>-0.15777130950092663</v>
      </c>
      <c r="E314" s="193">
        <f t="shared" ca="1" si="151"/>
        <v>8.9528935074000005E-2</v>
      </c>
      <c r="F314" s="193">
        <f t="shared" ca="1" si="151"/>
        <v>6.5537325986305156E-2</v>
      </c>
      <c r="G314" s="193">
        <f t="shared" ca="1" si="151"/>
        <v>0.11860313808502586</v>
      </c>
      <c r="H314" s="193">
        <f t="shared" ca="1" si="151"/>
        <v>0.11180644360738511</v>
      </c>
      <c r="I314" s="193">
        <f t="shared" ca="1" si="150"/>
        <v>6.5318439276287069E-2</v>
      </c>
      <c r="J314" s="193">
        <f t="shared" ca="1" si="150"/>
        <v>7.5328420017570341E-2</v>
      </c>
      <c r="K314" s="193">
        <f t="shared" ca="1" si="150"/>
        <v>6.4807090887853469E-2</v>
      </c>
      <c r="L314" s="193">
        <f t="shared" ca="1" si="150"/>
        <v>5.3192570455909499E-2</v>
      </c>
      <c r="M314" s="193">
        <f t="shared" ca="1" si="150"/>
        <v>6.7147699047957032E-2</v>
      </c>
      <c r="O314" s="473">
        <f t="shared" ca="1" si="147"/>
        <v>12925.123095025912</v>
      </c>
      <c r="P314" s="473">
        <f t="shared" ca="1" si="133"/>
        <v>10961.60640684544</v>
      </c>
      <c r="Q314" s="194">
        <f t="shared" ca="1" si="134"/>
        <v>11969.673498625281</v>
      </c>
      <c r="R314" s="194">
        <f t="shared" ca="1" si="135"/>
        <v>12991.80702146544</v>
      </c>
      <c r="S314" s="194">
        <f t="shared" ca="1" si="136"/>
        <v>14963.019651303614</v>
      </c>
      <c r="T314" s="194">
        <f t="shared" ca="1" si="137"/>
        <v>16336.025982745807</v>
      </c>
      <c r="U314" s="194">
        <f t="shared" ca="1" si="138"/>
        <v>17088.919474999308</v>
      </c>
      <c r="V314" s="194">
        <f t="shared" ca="1" si="139"/>
        <v>18621.606645030184</v>
      </c>
      <c r="W314" s="194">
        <f t="shared" ca="1" si="140"/>
        <v>19533.551378533397</v>
      </c>
      <c r="X314" s="194">
        <f t="shared" ca="1" si="141"/>
        <v>20466.043436802051</v>
      </c>
      <c r="Y314" s="194">
        <f t="shared" ca="1" si="142"/>
        <v>21756.213232226601</v>
      </c>
      <c r="Z314" s="194">
        <f t="shared" ca="1" si="143"/>
        <v>386093.58140436048</v>
      </c>
      <c r="AA314" s="194">
        <f t="shared" ca="1" si="144"/>
        <v>407849.79463658709</v>
      </c>
      <c r="AB314" s="77">
        <f t="shared" ca="1" si="145"/>
        <v>248143.84792439948</v>
      </c>
      <c r="AC314">
        <f t="shared" ca="1" si="146"/>
        <v>226.28715450813181</v>
      </c>
      <c r="AD314" s="476">
        <v>220.11330055107408</v>
      </c>
    </row>
    <row r="315" spans="2:30" x14ac:dyDescent="0.2">
      <c r="B315">
        <v>237</v>
      </c>
      <c r="C315" s="193">
        <f t="shared" ca="1" si="151"/>
        <v>0.30927059894094577</v>
      </c>
      <c r="D315" s="193">
        <f t="shared" ca="1" si="151"/>
        <v>-0.160217320342426</v>
      </c>
      <c r="E315" s="193">
        <f t="shared" ca="1" si="151"/>
        <v>0.11212163921650771</v>
      </c>
      <c r="F315" s="193">
        <f t="shared" ca="1" si="151"/>
        <v>9.537142377976697E-2</v>
      </c>
      <c r="G315" s="193">
        <f t="shared" ca="1" si="151"/>
        <v>9.7918396464726692E-2</v>
      </c>
      <c r="H315" s="193">
        <f t="shared" ca="1" si="151"/>
        <v>0.11640180336628032</v>
      </c>
      <c r="I315" s="193">
        <f t="shared" ca="1" si="151"/>
        <v>7.5006706295139558E-2</v>
      </c>
      <c r="J315" s="193">
        <f t="shared" ca="1" si="151"/>
        <v>6.498854690793604E-2</v>
      </c>
      <c r="K315" s="193">
        <f t="shared" ca="1" si="151"/>
        <v>8.5870812829457951E-2</v>
      </c>
      <c r="L315" s="193">
        <f t="shared" ca="1" si="151"/>
        <v>4.0720402788281866E-2</v>
      </c>
      <c r="M315" s="193">
        <f t="shared" ca="1" si="151"/>
        <v>2.8553610513549835E-2</v>
      </c>
      <c r="O315" s="473">
        <f t="shared" ca="1" si="147"/>
        <v>12826.924057824446</v>
      </c>
      <c r="P315" s="473">
        <f t="shared" ca="1" si="133"/>
        <v>10929.771575743325</v>
      </c>
      <c r="Q315" s="194">
        <f t="shared" ca="1" si="134"/>
        <v>12217.879198658835</v>
      </c>
      <c r="R315" s="194">
        <f t="shared" ca="1" si="135"/>
        <v>13355.56606747859</v>
      </c>
      <c r="S315" s="194">
        <f t="shared" ca="1" si="136"/>
        <v>14686.329746896115</v>
      </c>
      <c r="T315" s="194">
        <f t="shared" ca="1" si="137"/>
        <v>16403.54665314038</v>
      </c>
      <c r="U315" s="194">
        <f t="shared" ca="1" si="138"/>
        <v>17244.330297560435</v>
      </c>
      <c r="V315" s="194">
        <f t="shared" ca="1" si="139"/>
        <v>18442.549673947819</v>
      </c>
      <c r="W315" s="194">
        <f t="shared" ca="1" si="140"/>
        <v>19919.958736533237</v>
      </c>
      <c r="X315" s="194">
        <f t="shared" ca="1" si="141"/>
        <v>20223.679473746131</v>
      </c>
      <c r="Y315" s="194">
        <f t="shared" ca="1" si="142"/>
        <v>20969.38567273592</v>
      </c>
      <c r="Z315" s="194">
        <f t="shared" ca="1" si="143"/>
        <v>372130.25666816888</v>
      </c>
      <c r="AA315" s="194">
        <f t="shared" ca="1" si="144"/>
        <v>393099.6423409048</v>
      </c>
      <c r="AB315" s="77">
        <f t="shared" ca="1" si="145"/>
        <v>242834.71774023969</v>
      </c>
      <c r="AC315">
        <f t="shared" ca="1" si="146"/>
        <v>220.71033708779589</v>
      </c>
      <c r="AD315" s="476">
        <v>222.75236184414879</v>
      </c>
    </row>
    <row r="316" spans="2:30" x14ac:dyDescent="0.2">
      <c r="B316">
        <v>238</v>
      </c>
      <c r="C316" s="193">
        <f t="shared" ca="1" si="151"/>
        <v>0.33493371337167227</v>
      </c>
      <c r="D316" s="193">
        <f t="shared" ca="1" si="151"/>
        <v>-0.17280353778169827</v>
      </c>
      <c r="E316" s="193">
        <f t="shared" ca="1" si="151"/>
        <v>0.14670895955912622</v>
      </c>
      <c r="F316" s="193">
        <f t="shared" ca="1" si="151"/>
        <v>9.6991131768878094E-2</v>
      </c>
      <c r="G316" s="193">
        <f t="shared" ca="1" si="151"/>
        <v>0.11083994697885817</v>
      </c>
      <c r="H316" s="193">
        <f t="shared" ca="1" si="151"/>
        <v>8.6851421016740177E-2</v>
      </c>
      <c r="I316" s="193">
        <f t="shared" ca="1" si="151"/>
        <v>5.9128306018190663E-2</v>
      </c>
      <c r="J316" s="193">
        <f t="shared" ca="1" si="151"/>
        <v>5.1981540577148821E-2</v>
      </c>
      <c r="K316" s="193">
        <f t="shared" ca="1" si="151"/>
        <v>5.9462431877522939E-2</v>
      </c>
      <c r="L316" s="193">
        <f t="shared" ca="1" si="151"/>
        <v>6.4291926511385669E-2</v>
      </c>
      <c r="M316" s="193">
        <f t="shared" ca="1" si="151"/>
        <v>4.2113845245813485E-2</v>
      </c>
      <c r="O316" s="473">
        <f t="shared" ca="1" si="147"/>
        <v>13078.345589902274</v>
      </c>
      <c r="P316" s="473">
        <f t="shared" ca="1" si="133"/>
        <v>10765.961955771196</v>
      </c>
      <c r="Q316" s="194">
        <f t="shared" ca="1" si="134"/>
        <v>12597.858948040513</v>
      </c>
      <c r="R316" s="194">
        <f t="shared" ca="1" si="135"/>
        <v>13375.314726781708</v>
      </c>
      <c r="S316" s="194">
        <f t="shared" ca="1" si="136"/>
        <v>14859.175153533588</v>
      </c>
      <c r="T316" s="194">
        <f t="shared" ca="1" si="137"/>
        <v>15969.356136762484</v>
      </c>
      <c r="U316" s="194">
        <f t="shared" ca="1" si="138"/>
        <v>16989.622696789978</v>
      </c>
      <c r="V316" s="194">
        <f t="shared" ca="1" si="139"/>
        <v>18217.305598730891</v>
      </c>
      <c r="W316" s="194">
        <f t="shared" ca="1" si="140"/>
        <v>19435.505288990564</v>
      </c>
      <c r="X316" s="194">
        <f t="shared" ca="1" si="141"/>
        <v>20681.730396171286</v>
      </c>
      <c r="Y316" s="194">
        <f t="shared" ca="1" si="142"/>
        <v>21245.841648396432</v>
      </c>
      <c r="Z316" s="194">
        <f t="shared" ca="1" si="143"/>
        <v>377036.34379850171</v>
      </c>
      <c r="AA316" s="194">
        <f t="shared" ca="1" si="144"/>
        <v>398282.18544689816</v>
      </c>
      <c r="AB316" s="77">
        <f t="shared" ca="1" si="145"/>
        <v>244768.16901431186</v>
      </c>
      <c r="AC316">
        <f t="shared" ca="1" si="146"/>
        <v>222.74127330005658</v>
      </c>
      <c r="AD316" s="476">
        <v>220.05863299667166</v>
      </c>
    </row>
    <row r="317" spans="2:30" x14ac:dyDescent="0.2">
      <c r="B317">
        <v>239</v>
      </c>
      <c r="C317" s="193">
        <f t="shared" ca="1" si="151"/>
        <v>0.3259110590074597</v>
      </c>
      <c r="D317" s="193">
        <f t="shared" ca="1" si="151"/>
        <v>-0.1724075808612717</v>
      </c>
      <c r="E317" s="193">
        <f t="shared" ca="1" si="151"/>
        <v>8.6866219632278835E-2</v>
      </c>
      <c r="F317" s="193">
        <f t="shared" ca="1" si="151"/>
        <v>9.7500967652716111E-2</v>
      </c>
      <c r="G317" s="193">
        <f t="shared" ca="1" si="151"/>
        <v>0.10698505209295818</v>
      </c>
      <c r="H317" s="193">
        <f t="shared" ca="1" si="151"/>
        <v>8.6411529062318901E-2</v>
      </c>
      <c r="I317" s="193">
        <f t="shared" ca="1" si="151"/>
        <v>9.1528052292012732E-2</v>
      </c>
      <c r="J317" s="193">
        <f t="shared" ca="1" si="151"/>
        <v>9.6937030697769239E-2</v>
      </c>
      <c r="K317" s="193">
        <f t="shared" ca="1" si="151"/>
        <v>4.1909773443139273E-2</v>
      </c>
      <c r="L317" s="193">
        <f t="shared" ca="1" si="151"/>
        <v>4.9218399451435579E-2</v>
      </c>
      <c r="M317" s="193">
        <f t="shared" ca="1" si="151"/>
        <v>6.4548538387943763E-2</v>
      </c>
      <c r="O317" s="473">
        <f t="shared" ca="1" si="147"/>
        <v>12989.950645096082</v>
      </c>
      <c r="P317" s="473">
        <f t="shared" ca="1" si="133"/>
        <v>10771.115335090548</v>
      </c>
      <c r="Q317" s="194">
        <f t="shared" ca="1" si="134"/>
        <v>11940.420641329678</v>
      </c>
      <c r="R317" s="194">
        <f t="shared" ca="1" si="135"/>
        <v>13381.531017148927</v>
      </c>
      <c r="S317" s="194">
        <f t="shared" ca="1" si="136"/>
        <v>14807.610066714527</v>
      </c>
      <c r="T317" s="194">
        <f t="shared" ca="1" si="137"/>
        <v>15962.892703816629</v>
      </c>
      <c r="U317" s="194">
        <f t="shared" ca="1" si="138"/>
        <v>17509.351478974477</v>
      </c>
      <c r="V317" s="194">
        <f t="shared" ca="1" si="139"/>
        <v>18995.805857793192</v>
      </c>
      <c r="W317" s="194">
        <f t="shared" ca="1" si="140"/>
        <v>19113.507287388235</v>
      </c>
      <c r="X317" s="194">
        <f t="shared" ca="1" si="141"/>
        <v>20388.815816056838</v>
      </c>
      <c r="Y317" s="194">
        <f t="shared" ca="1" si="142"/>
        <v>21703.223478704651</v>
      </c>
      <c r="Z317" s="194">
        <f t="shared" ca="1" si="143"/>
        <v>385153.2061884788</v>
      </c>
      <c r="AA317" s="194">
        <f t="shared" ca="1" si="144"/>
        <v>406856.42966718343</v>
      </c>
      <c r="AB317" s="77">
        <f t="shared" ca="1" si="145"/>
        <v>247789.70210077352</v>
      </c>
      <c r="AC317">
        <f t="shared" ca="1" si="146"/>
        <v>225.91515259255829</v>
      </c>
      <c r="AD317" s="476">
        <v>221.80080543000832</v>
      </c>
    </row>
    <row r="318" spans="2:30" x14ac:dyDescent="0.2">
      <c r="B318">
        <v>240</v>
      </c>
      <c r="C318" s="193">
        <f t="shared" ca="1" si="151"/>
        <v>0.321554976696937</v>
      </c>
      <c r="D318" s="193">
        <f t="shared" ca="1" si="151"/>
        <v>-0.143424867242542</v>
      </c>
      <c r="E318" s="193">
        <f t="shared" ca="1" si="151"/>
        <v>6.6533747187016712E-2</v>
      </c>
      <c r="F318" s="193">
        <f t="shared" ca="1" si="151"/>
        <v>0.12089821134747228</v>
      </c>
      <c r="G318" s="193">
        <f t="shared" ca="1" si="151"/>
        <v>6.4308885990070813E-2</v>
      </c>
      <c r="H318" s="193">
        <f t="shared" ca="1" si="151"/>
        <v>0.11075469414775108</v>
      </c>
      <c r="I318" s="193">
        <f t="shared" ca="1" si="151"/>
        <v>6.515883621951736E-2</v>
      </c>
      <c r="J318" s="193">
        <f t="shared" ca="1" si="151"/>
        <v>5.659691501985905E-2</v>
      </c>
      <c r="K318" s="193">
        <f t="shared" ca="1" si="151"/>
        <v>2.1001380919525643E-2</v>
      </c>
      <c r="L318" s="193">
        <f t="shared" ca="1" si="151"/>
        <v>3.1393302949595081E-2</v>
      </c>
      <c r="M318" s="193">
        <f t="shared" ca="1" si="151"/>
        <v>4.3476293116200576E-2</v>
      </c>
      <c r="O318" s="473">
        <f t="shared" ca="1" si="147"/>
        <v>12947.274106699891</v>
      </c>
      <c r="P318" s="473">
        <f t="shared" ca="1" si="133"/>
        <v>11148.325352838316</v>
      </c>
      <c r="Q318" s="194">
        <f t="shared" ca="1" si="134"/>
        <v>11717.046072050291</v>
      </c>
      <c r="R318" s="194">
        <f t="shared" ca="1" si="135"/>
        <v>13666.807250560181</v>
      </c>
      <c r="S318" s="194">
        <f t="shared" ca="1" si="136"/>
        <v>14236.75138565184</v>
      </c>
      <c r="T318" s="194">
        <f t="shared" ca="1" si="137"/>
        <v>16320.572387743989</v>
      </c>
      <c r="U318" s="194">
        <f t="shared" ca="1" si="138"/>
        <v>17086.359260433837</v>
      </c>
      <c r="V318" s="194">
        <f t="shared" ca="1" si="139"/>
        <v>18297.230657709868</v>
      </c>
      <c r="W318" s="194">
        <f t="shared" ca="1" si="140"/>
        <v>18729.949398736302</v>
      </c>
      <c r="X318" s="194">
        <f t="shared" ca="1" si="141"/>
        <v>20042.431679379977</v>
      </c>
      <c r="Y318" s="194">
        <f t="shared" ca="1" si="142"/>
        <v>21273.618221791454</v>
      </c>
      <c r="Z318" s="194">
        <f t="shared" ca="1" si="143"/>
        <v>377529.27685568185</v>
      </c>
      <c r="AA318" s="194">
        <f t="shared" ca="1" si="144"/>
        <v>398802.89507747331</v>
      </c>
      <c r="AB318" s="77">
        <f t="shared" ca="1" si="145"/>
        <v>244010.66207547396</v>
      </c>
      <c r="AC318">
        <f t="shared" ca="1" si="146"/>
        <v>221.94557273405036</v>
      </c>
      <c r="AD318" s="476">
        <v>230.89123692309758</v>
      </c>
    </row>
    <row r="319" spans="2:30" x14ac:dyDescent="0.2">
      <c r="B319">
        <v>241</v>
      </c>
      <c r="C319" s="193">
        <f t="shared" ref="C319:M334" ca="1" si="152">C$75+_xlfn.NORM.INV(RAND(),0, $AH$80)</f>
        <v>0.3055644709816599</v>
      </c>
      <c r="D319" s="193">
        <f t="shared" ca="1" si="152"/>
        <v>-0.15955912465001271</v>
      </c>
      <c r="E319" s="193">
        <f t="shared" ca="1" si="152"/>
        <v>0.13212799719779428</v>
      </c>
      <c r="F319" s="193">
        <f t="shared" ca="1" si="152"/>
        <v>9.7170543774529619E-2</v>
      </c>
      <c r="G319" s="193">
        <f t="shared" ca="1" si="152"/>
        <v>0.11575432429679873</v>
      </c>
      <c r="H319" s="193">
        <f t="shared" ca="1" si="152"/>
        <v>0.10360184343295663</v>
      </c>
      <c r="I319" s="193">
        <f t="shared" ca="1" si="151"/>
        <v>7.7648938108138735E-2</v>
      </c>
      <c r="J319" s="193">
        <f t="shared" ca="1" si="151"/>
        <v>8.0740705498463655E-3</v>
      </c>
      <c r="K319" s="193">
        <f t="shared" ca="1" si="151"/>
        <v>6.1238092173847486E-2</v>
      </c>
      <c r="L319" s="193">
        <f t="shared" ca="1" si="151"/>
        <v>7.3821225729057152E-2</v>
      </c>
      <c r="M319" s="193">
        <f t="shared" ca="1" si="151"/>
        <v>2.0484759361758084E-2</v>
      </c>
      <c r="O319" s="473">
        <f t="shared" ca="1" si="147"/>
        <v>12790.615122207322</v>
      </c>
      <c r="P319" s="473">
        <f t="shared" ca="1" si="133"/>
        <v>10938.337992680084</v>
      </c>
      <c r="Q319" s="194">
        <f t="shared" ca="1" si="134"/>
        <v>12437.671041925809</v>
      </c>
      <c r="R319" s="194">
        <f t="shared" ca="1" si="135"/>
        <v>13377.502248605593</v>
      </c>
      <c r="S319" s="194">
        <f t="shared" ca="1" si="136"/>
        <v>14924.912430570152</v>
      </c>
      <c r="T319" s="194">
        <f t="shared" ca="1" si="137"/>
        <v>16215.473918671933</v>
      </c>
      <c r="U319" s="194">
        <f t="shared" ca="1" si="138"/>
        <v>17286.714701154626</v>
      </c>
      <c r="V319" s="194">
        <f t="shared" ca="1" si="139"/>
        <v>17456.954044353188</v>
      </c>
      <c r="W319" s="194">
        <f t="shared" ca="1" si="140"/>
        <v>19468.07921897835</v>
      </c>
      <c r="X319" s="194">
        <f t="shared" ca="1" si="141"/>
        <v>20866.907406702914</v>
      </c>
      <c r="Y319" s="194">
        <f t="shared" ca="1" si="142"/>
        <v>20804.883939420008</v>
      </c>
      <c r="Z319" s="194">
        <f t="shared" ca="1" si="143"/>
        <v>369210.94977017038</v>
      </c>
      <c r="AA319" s="194">
        <f t="shared" ca="1" si="144"/>
        <v>390015.83370959037</v>
      </c>
      <c r="AB319" s="77">
        <f t="shared" ca="1" si="145"/>
        <v>241469.88819539995</v>
      </c>
      <c r="AC319">
        <f t="shared" ca="1" si="146"/>
        <v>219.27669260792223</v>
      </c>
      <c r="AD319" s="476">
        <v>222.41488928423115</v>
      </c>
    </row>
    <row r="320" spans="2:30" x14ac:dyDescent="0.2">
      <c r="B320">
        <v>242</v>
      </c>
      <c r="C320" s="193">
        <f t="shared" ca="1" si="152"/>
        <v>0.31151267241244501</v>
      </c>
      <c r="D320" s="193">
        <f t="shared" ca="1" si="152"/>
        <v>-0.16135220760254027</v>
      </c>
      <c r="E320" s="193">
        <f t="shared" ca="1" si="152"/>
        <v>9.4362441299192482E-2</v>
      </c>
      <c r="F320" s="193">
        <f t="shared" ca="1" si="152"/>
        <v>0.11224825794746923</v>
      </c>
      <c r="G320" s="193">
        <f t="shared" ca="1" si="152"/>
        <v>0.10968927447189565</v>
      </c>
      <c r="H320" s="193">
        <f t="shared" ca="1" si="152"/>
        <v>7.7478248204475977E-2</v>
      </c>
      <c r="I320" s="193">
        <f t="shared" ca="1" si="151"/>
        <v>7.9811966637876361E-2</v>
      </c>
      <c r="J320" s="193">
        <f t="shared" ca="1" si="151"/>
        <v>5.772850542361993E-2</v>
      </c>
      <c r="K320" s="193">
        <f t="shared" ca="1" si="151"/>
        <v>4.2683423908442264E-2</v>
      </c>
      <c r="L320" s="193">
        <f t="shared" ca="1" si="151"/>
        <v>2.567179840974524E-2</v>
      </c>
      <c r="M320" s="193">
        <f t="shared" ca="1" si="151"/>
        <v>4.6854608457623001E-2</v>
      </c>
      <c r="O320" s="473">
        <f t="shared" ca="1" si="147"/>
        <v>12848.889651624724</v>
      </c>
      <c r="P320" s="473">
        <f t="shared" ca="1" si="133"/>
        <v>10915.001018052939</v>
      </c>
      <c r="Q320" s="194">
        <f t="shared" ca="1" si="134"/>
        <v>12022.774879879738</v>
      </c>
      <c r="R320" s="194">
        <f t="shared" ca="1" si="135"/>
        <v>13561.340719658989</v>
      </c>
      <c r="S320" s="194">
        <f t="shared" ca="1" si="136"/>
        <v>14843.783157259226</v>
      </c>
      <c r="T320" s="194">
        <f t="shared" ca="1" si="137"/>
        <v>15831.63396805019</v>
      </c>
      <c r="U320" s="194">
        <f t="shared" ca="1" si="138"/>
        <v>17321.412139032378</v>
      </c>
      <c r="V320" s="194">
        <f t="shared" ca="1" si="139"/>
        <v>18316.826560682264</v>
      </c>
      <c r="W320" s="194">
        <f t="shared" ca="1" si="140"/>
        <v>19127.699661990493</v>
      </c>
      <c r="X320" s="194">
        <f t="shared" ca="1" si="141"/>
        <v>19931.249200770446</v>
      </c>
      <c r="Y320" s="194">
        <f t="shared" ca="1" si="142"/>
        <v>21342.49280119528</v>
      </c>
      <c r="Z320" s="194">
        <f t="shared" ca="1" si="143"/>
        <v>378751.54990227771</v>
      </c>
      <c r="AA320" s="194">
        <f t="shared" ca="1" si="144"/>
        <v>400094.04270347301</v>
      </c>
      <c r="AB320" s="77">
        <f t="shared" ca="1" si="145"/>
        <v>244745.10915663012</v>
      </c>
      <c r="AC320">
        <f t="shared" ca="1" si="146"/>
        <v>222.7170507604749</v>
      </c>
      <c r="AD320" s="476">
        <v>227.22932695123131</v>
      </c>
    </row>
    <row r="321" spans="2:30" x14ac:dyDescent="0.2">
      <c r="B321">
        <v>243</v>
      </c>
      <c r="C321" s="193">
        <f t="shared" ca="1" si="152"/>
        <v>0.31474056964934771</v>
      </c>
      <c r="D321" s="193">
        <f t="shared" ca="1" si="152"/>
        <v>-0.17267117432902948</v>
      </c>
      <c r="E321" s="193">
        <f t="shared" ca="1" si="152"/>
        <v>0.13457828710353031</v>
      </c>
      <c r="F321" s="193">
        <f t="shared" ca="1" si="152"/>
        <v>8.8749412297615113E-2</v>
      </c>
      <c r="G321" s="193">
        <f t="shared" ca="1" si="152"/>
        <v>0.12954772557888966</v>
      </c>
      <c r="H321" s="193">
        <f t="shared" ca="1" si="152"/>
        <v>6.1521389253898863E-2</v>
      </c>
      <c r="I321" s="193">
        <f t="shared" ca="1" si="151"/>
        <v>8.3490383777315658E-2</v>
      </c>
      <c r="J321" s="193">
        <f t="shared" ca="1" si="151"/>
        <v>3.7160663188444576E-2</v>
      </c>
      <c r="K321" s="193">
        <f t="shared" ca="1" si="151"/>
        <v>3.0011994172034435E-2</v>
      </c>
      <c r="L321" s="193">
        <f t="shared" ca="1" si="151"/>
        <v>4.8301323365895731E-2</v>
      </c>
      <c r="M321" s="193">
        <f t="shared" ca="1" si="151"/>
        <v>9.4181625294119907E-3</v>
      </c>
      <c r="O321" s="473">
        <f t="shared" ca="1" si="147"/>
        <v>12880.51336085466</v>
      </c>
      <c r="P321" s="473">
        <f t="shared" ca="1" si="133"/>
        <v>10767.684666107682</v>
      </c>
      <c r="Q321" s="194">
        <f t="shared" ca="1" si="134"/>
        <v>12464.59017110584</v>
      </c>
      <c r="R321" s="194">
        <f t="shared" ca="1" si="135"/>
        <v>13274.825681222848</v>
      </c>
      <c r="S321" s="194">
        <f t="shared" ca="1" si="136"/>
        <v>15109.4201683149</v>
      </c>
      <c r="T321" s="194">
        <f t="shared" ca="1" si="137"/>
        <v>15597.176195370028</v>
      </c>
      <c r="U321" s="194">
        <f t="shared" ca="1" si="138"/>
        <v>17380.418133835246</v>
      </c>
      <c r="V321" s="194">
        <f t="shared" ca="1" si="139"/>
        <v>17960.650474836591</v>
      </c>
      <c r="W321" s="194">
        <f t="shared" ca="1" si="140"/>
        <v>18895.246266522197</v>
      </c>
      <c r="X321" s="194">
        <f t="shared" ca="1" si="141"/>
        <v>20370.994840550538</v>
      </c>
      <c r="Y321" s="194">
        <f t="shared" ca="1" si="142"/>
        <v>20579.266397767242</v>
      </c>
      <c r="Z321" s="194">
        <f t="shared" ca="1" si="143"/>
        <v>365207.05976621818</v>
      </c>
      <c r="AA321" s="194">
        <f t="shared" ca="1" si="144"/>
        <v>385786.32616398542</v>
      </c>
      <c r="AB321" s="77">
        <f t="shared" ca="1" si="145"/>
        <v>239351.40083481726</v>
      </c>
      <c r="AC321">
        <f t="shared" ca="1" si="146"/>
        <v>217.05139075857065</v>
      </c>
      <c r="AD321" s="476">
        <v>223.53563787079054</v>
      </c>
    </row>
    <row r="322" spans="2:30" x14ac:dyDescent="0.2">
      <c r="B322">
        <v>244</v>
      </c>
      <c r="C322" s="193">
        <f t="shared" ca="1" si="152"/>
        <v>0.35530178220283698</v>
      </c>
      <c r="D322" s="193">
        <f t="shared" ca="1" si="152"/>
        <v>-0.15517947018150513</v>
      </c>
      <c r="E322" s="193">
        <f t="shared" ca="1" si="152"/>
        <v>0.10852271813924812</v>
      </c>
      <c r="F322" s="193">
        <f t="shared" ca="1" si="152"/>
        <v>0.14329556691594797</v>
      </c>
      <c r="G322" s="193">
        <f t="shared" ca="1" si="152"/>
        <v>9.8321432471042844E-2</v>
      </c>
      <c r="H322" s="193">
        <f t="shared" ca="1" si="152"/>
        <v>0.11183882696040595</v>
      </c>
      <c r="I322" s="193">
        <f t="shared" ca="1" si="151"/>
        <v>2.1993133796385185E-2</v>
      </c>
      <c r="J322" s="193">
        <f t="shared" ca="1" si="151"/>
        <v>6.0504358534114046E-2</v>
      </c>
      <c r="K322" s="193">
        <f t="shared" ca="1" si="151"/>
        <v>4.5508067447602031E-2</v>
      </c>
      <c r="L322" s="193">
        <f t="shared" ca="1" si="151"/>
        <v>6.6344836992384637E-2</v>
      </c>
      <c r="M322" s="193">
        <f t="shared" ca="1" si="151"/>
        <v>5.2539295172171978E-2</v>
      </c>
      <c r="O322" s="473">
        <f t="shared" ca="1" si="147"/>
        <v>13277.891560241194</v>
      </c>
      <c r="P322" s="473">
        <f t="shared" ca="1" si="133"/>
        <v>10995.33919558771</v>
      </c>
      <c r="Q322" s="194">
        <f t="shared" ca="1" si="134"/>
        <v>12178.341092918494</v>
      </c>
      <c r="R322" s="194">
        <f t="shared" ca="1" si="135"/>
        <v>13939.892119799684</v>
      </c>
      <c r="S322" s="194">
        <f t="shared" ca="1" si="136"/>
        <v>14691.720966961004</v>
      </c>
      <c r="T322" s="194">
        <f t="shared" ca="1" si="137"/>
        <v>16336.501798747235</v>
      </c>
      <c r="U322" s="194">
        <f t="shared" ca="1" si="138"/>
        <v>16393.932296256058</v>
      </c>
      <c r="V322" s="194">
        <f t="shared" ca="1" si="139"/>
        <v>18364.896381739502</v>
      </c>
      <c r="W322" s="194">
        <f t="shared" ca="1" si="140"/>
        <v>19179.516859838241</v>
      </c>
      <c r="X322" s="194">
        <f t="shared" ca="1" si="141"/>
        <v>20721.623342869349</v>
      </c>
      <c r="Y322" s="194">
        <f t="shared" ca="1" si="142"/>
        <v>21458.387964002144</v>
      </c>
      <c r="Z322" s="194">
        <f t="shared" ca="1" si="143"/>
        <v>380808.26712590113</v>
      </c>
      <c r="AA322" s="194">
        <f t="shared" ca="1" si="144"/>
        <v>402266.65508990327</v>
      </c>
      <c r="AB322" s="77">
        <f t="shared" ca="1" si="145"/>
        <v>246483.58283351336</v>
      </c>
      <c r="AC322">
        <f t="shared" ca="1" si="146"/>
        <v>224.54317857232704</v>
      </c>
      <c r="AD322" s="476">
        <v>219.86449630642241</v>
      </c>
    </row>
    <row r="323" spans="2:30" x14ac:dyDescent="0.2">
      <c r="B323">
        <v>245</v>
      </c>
      <c r="C323" s="193">
        <f t="shared" ca="1" si="152"/>
        <v>0.29172484353494643</v>
      </c>
      <c r="D323" s="193">
        <f t="shared" ca="1" si="152"/>
        <v>-0.15923324673489386</v>
      </c>
      <c r="E323" s="193">
        <f t="shared" ca="1" si="152"/>
        <v>9.804579498335976E-2</v>
      </c>
      <c r="F323" s="193">
        <f t="shared" ca="1" si="152"/>
        <v>9.6676118260234881E-2</v>
      </c>
      <c r="G323" s="193">
        <f t="shared" ca="1" si="152"/>
        <v>8.0094519883857143E-2</v>
      </c>
      <c r="H323" s="193">
        <f t="shared" ca="1" si="152"/>
        <v>9.867831708044067E-2</v>
      </c>
      <c r="I323" s="193">
        <f t="shared" ca="1" si="151"/>
        <v>8.4176621878007743E-2</v>
      </c>
      <c r="J323" s="193">
        <f t="shared" ca="1" si="151"/>
        <v>4.2782908113276293E-2</v>
      </c>
      <c r="K323" s="193">
        <f t="shared" ca="1" si="151"/>
        <v>2.7313777625739798E-2</v>
      </c>
      <c r="L323" s="193">
        <f t="shared" ca="1" si="151"/>
        <v>6.6110520687267138E-2</v>
      </c>
      <c r="M323" s="193">
        <f t="shared" ca="1" si="151"/>
        <v>1.6950118776239365E-2</v>
      </c>
      <c r="O323" s="473">
        <f t="shared" ca="1" si="147"/>
        <v>12655.028292111871</v>
      </c>
      <c r="P323" s="473">
        <f t="shared" ca="1" si="133"/>
        <v>10942.579293745357</v>
      </c>
      <c r="Q323" s="194">
        <f t="shared" ca="1" si="134"/>
        <v>12063.240570656868</v>
      </c>
      <c r="R323" s="194">
        <f t="shared" ca="1" si="135"/>
        <v>13371.473852685947</v>
      </c>
      <c r="S323" s="194">
        <f t="shared" ca="1" si="136"/>
        <v>14447.908267050696</v>
      </c>
      <c r="T323" s="194">
        <f t="shared" ca="1" si="137"/>
        <v>16143.131421572825</v>
      </c>
      <c r="U323" s="194">
        <f t="shared" ca="1" si="138"/>
        <v>17391.426173507753</v>
      </c>
      <c r="V323" s="194">
        <f t="shared" ca="1" si="139"/>
        <v>18058.011645157487</v>
      </c>
      <c r="W323" s="194">
        <f t="shared" ca="1" si="140"/>
        <v>18845.748332118408</v>
      </c>
      <c r="X323" s="194">
        <f t="shared" ca="1" si="141"/>
        <v>20717.070018232422</v>
      </c>
      <c r="Y323" s="194">
        <f t="shared" ca="1" si="142"/>
        <v>20732.822317259892</v>
      </c>
      <c r="Z323" s="194">
        <f t="shared" ca="1" si="143"/>
        <v>367932.11831707566</v>
      </c>
      <c r="AA323" s="194">
        <f t="shared" ca="1" si="144"/>
        <v>388664.94063433557</v>
      </c>
      <c r="AB323" s="77">
        <f t="shared" ca="1" si="145"/>
        <v>240209.01731692199</v>
      </c>
      <c r="AC323">
        <f t="shared" ca="1" si="146"/>
        <v>217.9522484078403</v>
      </c>
      <c r="AD323" s="476">
        <v>219.66257523186161</v>
      </c>
    </row>
    <row r="324" spans="2:30" x14ac:dyDescent="0.2">
      <c r="B324">
        <v>246</v>
      </c>
      <c r="C324" s="193">
        <f t="shared" ca="1" si="152"/>
        <v>0.30206641215714236</v>
      </c>
      <c r="D324" s="193">
        <f t="shared" ca="1" si="152"/>
        <v>-0.15229720121739332</v>
      </c>
      <c r="E324" s="193">
        <f t="shared" ca="1" si="152"/>
        <v>8.5349517803141012E-2</v>
      </c>
      <c r="F324" s="193">
        <f t="shared" ca="1" si="152"/>
        <v>8.9828775187520013E-2</v>
      </c>
      <c r="G324" s="193">
        <f t="shared" ca="1" si="152"/>
        <v>5.7507106164304239E-2</v>
      </c>
      <c r="H324" s="193">
        <f t="shared" ca="1" si="152"/>
        <v>0.11923093909024586</v>
      </c>
      <c r="I324" s="193">
        <f t="shared" ca="1" si="151"/>
        <v>8.4970148655952191E-2</v>
      </c>
      <c r="J324" s="193">
        <f t="shared" ca="1" si="151"/>
        <v>3.9796766078497289E-2</v>
      </c>
      <c r="K324" s="193">
        <f t="shared" ca="1" si="151"/>
        <v>4.7044309360389322E-2</v>
      </c>
      <c r="L324" s="193">
        <f t="shared" ca="1" si="151"/>
        <v>5.7081244026959514E-2</v>
      </c>
      <c r="M324" s="193">
        <f t="shared" ca="1" si="151"/>
        <v>1.9671950311080492E-2</v>
      </c>
      <c r="O324" s="473">
        <f t="shared" ca="1" si="147"/>
        <v>12756.344639903524</v>
      </c>
      <c r="P324" s="473">
        <f t="shared" ca="1" si="133"/>
        <v>11032.851926155627</v>
      </c>
      <c r="Q324" s="194">
        <f t="shared" ca="1" si="134"/>
        <v>11923.758003830917</v>
      </c>
      <c r="R324" s="194">
        <f t="shared" ca="1" si="135"/>
        <v>13287.986059587629</v>
      </c>
      <c r="S324" s="194">
        <f t="shared" ca="1" si="136"/>
        <v>14145.76722716734</v>
      </c>
      <c r="T324" s="194">
        <f t="shared" ca="1" si="137"/>
        <v>16445.115790431453</v>
      </c>
      <c r="U324" s="194">
        <f t="shared" ca="1" si="138"/>
        <v>17404.155245595117</v>
      </c>
      <c r="V324" s="194">
        <f t="shared" ca="1" si="139"/>
        <v>18006.300222560716</v>
      </c>
      <c r="W324" s="194">
        <f t="shared" ca="1" si="140"/>
        <v>19207.698734837086</v>
      </c>
      <c r="X324" s="194">
        <f t="shared" ca="1" si="141"/>
        <v>20541.60963851025</v>
      </c>
      <c r="Y324" s="194">
        <f t="shared" ca="1" si="142"/>
        <v>20788.312993299427</v>
      </c>
      <c r="Z324" s="194">
        <f t="shared" ca="1" si="143"/>
        <v>368916.87580303912</v>
      </c>
      <c r="AA324" s="194">
        <f t="shared" ca="1" si="144"/>
        <v>389705.18879633857</v>
      </c>
      <c r="AB324" s="77">
        <f t="shared" ca="1" si="145"/>
        <v>240660.25091523858</v>
      </c>
      <c r="AC324">
        <f t="shared" ca="1" si="146"/>
        <v>218.42623328002162</v>
      </c>
      <c r="AD324" s="476">
        <v>220.9876826038234</v>
      </c>
    </row>
    <row r="325" spans="2:30" x14ac:dyDescent="0.2">
      <c r="B325">
        <v>247</v>
      </c>
      <c r="C325" s="193">
        <f t="shared" ca="1" si="152"/>
        <v>0.32467478602256494</v>
      </c>
      <c r="D325" s="193">
        <f t="shared" ca="1" si="152"/>
        <v>-0.18639141126347522</v>
      </c>
      <c r="E325" s="193">
        <f t="shared" ca="1" si="152"/>
        <v>0.11990255944635031</v>
      </c>
      <c r="F325" s="193">
        <f t="shared" ca="1" si="152"/>
        <v>9.7842514682020737E-2</v>
      </c>
      <c r="G325" s="193">
        <f t="shared" ca="1" si="152"/>
        <v>0.16015053030617113</v>
      </c>
      <c r="H325" s="193">
        <f t="shared" ca="1" si="152"/>
        <v>7.2794316195402498E-2</v>
      </c>
      <c r="I325" s="193">
        <f t="shared" ca="1" si="152"/>
        <v>6.2842322781478777E-2</v>
      </c>
      <c r="J325" s="193">
        <f t="shared" ca="1" si="152"/>
        <v>5.8439620464053987E-2</v>
      </c>
      <c r="K325" s="193">
        <f t="shared" ca="1" si="152"/>
        <v>7.7770345286239745E-2</v>
      </c>
      <c r="L325" s="193">
        <f t="shared" ca="1" si="152"/>
        <v>7.511269304925329E-2</v>
      </c>
      <c r="M325" s="193">
        <f t="shared" ca="1" si="152"/>
        <v>4.240269876050512E-2</v>
      </c>
      <c r="O325" s="473">
        <f t="shared" ca="1" si="147"/>
        <v>12977.838878663069</v>
      </c>
      <c r="P325" s="473">
        <f t="shared" ca="1" si="133"/>
        <v>10589.11578240587</v>
      </c>
      <c r="Q325" s="194">
        <f t="shared" ca="1" si="134"/>
        <v>12303.361164003556</v>
      </c>
      <c r="R325" s="194">
        <f t="shared" ca="1" si="135"/>
        <v>13385.695407250771</v>
      </c>
      <c r="S325" s="194">
        <f t="shared" ca="1" si="136"/>
        <v>15518.779263537208</v>
      </c>
      <c r="T325" s="194">
        <f t="shared" ca="1" si="137"/>
        <v>15762.811885356217</v>
      </c>
      <c r="U325" s="194">
        <f t="shared" ca="1" si="138"/>
        <v>17049.199750050921</v>
      </c>
      <c r="V325" s="194">
        <f t="shared" ca="1" si="139"/>
        <v>18329.141035326313</v>
      </c>
      <c r="W325" s="194">
        <f t="shared" ca="1" si="140"/>
        <v>19771.358205695618</v>
      </c>
      <c r="X325" s="194">
        <f t="shared" ca="1" si="141"/>
        <v>20892.003696796288</v>
      </c>
      <c r="Y325" s="194">
        <f t="shared" ca="1" si="142"/>
        <v>21251.730578920404</v>
      </c>
      <c r="Z325" s="194">
        <f t="shared" ca="1" si="143"/>
        <v>377140.85087665787</v>
      </c>
      <c r="AA325" s="194">
        <f t="shared" ca="1" si="144"/>
        <v>398392.58145557827</v>
      </c>
      <c r="AB325" s="77">
        <f t="shared" ca="1" si="145"/>
        <v>244978.71905345435</v>
      </c>
      <c r="AC325">
        <f t="shared" ca="1" si="146"/>
        <v>222.96243930755918</v>
      </c>
      <c r="AD325" s="476">
        <v>218.45284843973968</v>
      </c>
    </row>
    <row r="326" spans="2:30" x14ac:dyDescent="0.2">
      <c r="B326">
        <v>248</v>
      </c>
      <c r="C326" s="193">
        <f t="shared" ca="1" si="152"/>
        <v>0.35915286533923957</v>
      </c>
      <c r="D326" s="193">
        <f t="shared" ca="1" si="152"/>
        <v>-0.18509282214660203</v>
      </c>
      <c r="E326" s="193">
        <f t="shared" ca="1" si="152"/>
        <v>7.5845099467504895E-2</v>
      </c>
      <c r="F326" s="193">
        <f t="shared" ca="1" si="152"/>
        <v>0.11771194367427674</v>
      </c>
      <c r="G326" s="193">
        <f t="shared" ca="1" si="152"/>
        <v>5.6127736579121762E-2</v>
      </c>
      <c r="H326" s="193">
        <f t="shared" ca="1" si="152"/>
        <v>0.10944775388913303</v>
      </c>
      <c r="I326" s="193">
        <f t="shared" ca="1" si="152"/>
        <v>2.9697364807100723E-2</v>
      </c>
      <c r="J326" s="193">
        <f t="shared" ca="1" si="152"/>
        <v>4.4024806591637558E-2</v>
      </c>
      <c r="K326" s="193">
        <f t="shared" ca="1" si="152"/>
        <v>2.9746044271436789E-2</v>
      </c>
      <c r="L326" s="193">
        <f t="shared" ca="1" si="152"/>
        <v>5.2657571258721045E-2</v>
      </c>
      <c r="M326" s="193">
        <f t="shared" ca="1" si="152"/>
        <v>4.3520312691704408E-2</v>
      </c>
      <c r="O326" s="473">
        <f t="shared" ca="1" si="147"/>
        <v>13315.620621728529</v>
      </c>
      <c r="P326" s="473">
        <f t="shared" ca="1" si="133"/>
        <v>10606.016919761974</v>
      </c>
      <c r="Q326" s="194">
        <f t="shared" ca="1" si="134"/>
        <v>11819.341516476055</v>
      </c>
      <c r="R326" s="194">
        <f t="shared" ca="1" si="135"/>
        <v>13627.957954792366</v>
      </c>
      <c r="S326" s="194">
        <f t="shared" ca="1" si="136"/>
        <v>14127.316059361008</v>
      </c>
      <c r="T326" s="194">
        <f t="shared" ca="1" si="137"/>
        <v>16301.369216053952</v>
      </c>
      <c r="U326" s="194">
        <f t="shared" ca="1" si="138"/>
        <v>16517.516924574655</v>
      </c>
      <c r="V326" s="194">
        <f t="shared" ca="1" si="139"/>
        <v>18079.517767869958</v>
      </c>
      <c r="W326" s="194">
        <f t="shared" ca="1" si="140"/>
        <v>18890.367499192515</v>
      </c>
      <c r="X326" s="194">
        <f t="shared" ca="1" si="141"/>
        <v>20455.647126463879</v>
      </c>
      <c r="Y326" s="194">
        <f t="shared" ca="1" si="142"/>
        <v>21274.515660142217</v>
      </c>
      <c r="Z326" s="194">
        <f t="shared" ca="1" si="143"/>
        <v>377545.20311928471</v>
      </c>
      <c r="AA326" s="194">
        <f t="shared" ca="1" si="144"/>
        <v>398819.71877942694</v>
      </c>
      <c r="AB326" s="77">
        <f t="shared" ca="1" si="145"/>
        <v>243698.92528274353</v>
      </c>
      <c r="AC326">
        <f t="shared" ca="1" si="146"/>
        <v>221.6181181198377</v>
      </c>
      <c r="AD326" s="476">
        <v>226.15258696348729</v>
      </c>
    </row>
    <row r="327" spans="2:30" x14ac:dyDescent="0.2">
      <c r="B327">
        <v>249</v>
      </c>
      <c r="C327" s="193">
        <f t="shared" ca="1" si="152"/>
        <v>0.3593430499614601</v>
      </c>
      <c r="D327" s="193">
        <f t="shared" ca="1" si="152"/>
        <v>-0.17811679086359578</v>
      </c>
      <c r="E327" s="193">
        <f t="shared" ca="1" si="152"/>
        <v>0.12269179173303126</v>
      </c>
      <c r="F327" s="193">
        <f t="shared" ca="1" si="152"/>
        <v>0.12225388428792405</v>
      </c>
      <c r="G327" s="193">
        <f t="shared" ca="1" si="152"/>
        <v>0.13021432474680417</v>
      </c>
      <c r="H327" s="193">
        <f t="shared" ca="1" si="152"/>
        <v>9.4872024715349862E-2</v>
      </c>
      <c r="I327" s="193">
        <f t="shared" ca="1" si="152"/>
        <v>6.7227983479015332E-2</v>
      </c>
      <c r="J327" s="193">
        <f t="shared" ca="1" si="152"/>
        <v>5.5895043064271621E-2</v>
      </c>
      <c r="K327" s="193">
        <f t="shared" ca="1" si="152"/>
        <v>2.9547518490013396E-2</v>
      </c>
      <c r="L327" s="193">
        <f t="shared" ca="1" si="152"/>
        <v>7.1557385154274927E-2</v>
      </c>
      <c r="M327" s="193">
        <f t="shared" ca="1" si="152"/>
        <v>4.0212488625543552E-2</v>
      </c>
      <c r="O327" s="473">
        <f t="shared" ca="1" si="147"/>
        <v>13317.483860472425</v>
      </c>
      <c r="P327" s="473">
        <f t="shared" ca="1" si="133"/>
        <v>10696.809966910301</v>
      </c>
      <c r="Q327" s="194">
        <f t="shared" ca="1" si="134"/>
        <v>12334.003947970672</v>
      </c>
      <c r="R327" s="194">
        <f t="shared" ca="1" si="135"/>
        <v>13683.336602275071</v>
      </c>
      <c r="S327" s="194">
        <f t="shared" ca="1" si="136"/>
        <v>15118.33694684828</v>
      </c>
      <c r="T327" s="194">
        <f t="shared" ca="1" si="137"/>
        <v>16087.204698597287</v>
      </c>
      <c r="U327" s="194">
        <f t="shared" ca="1" si="138"/>
        <v>17119.550735954992</v>
      </c>
      <c r="V327" s="194">
        <f t="shared" ca="1" si="139"/>
        <v>18285.076246807279</v>
      </c>
      <c r="W327" s="194">
        <f t="shared" ca="1" si="140"/>
        <v>18886.725606135467</v>
      </c>
      <c r="X327" s="194">
        <f t="shared" ca="1" si="141"/>
        <v>20822.915585228682</v>
      </c>
      <c r="Y327" s="194">
        <f t="shared" ca="1" si="142"/>
        <v>21207.078204406436</v>
      </c>
      <c r="Z327" s="194">
        <f t="shared" ca="1" si="143"/>
        <v>376348.43378594972</v>
      </c>
      <c r="AA327" s="194">
        <f t="shared" ca="1" si="144"/>
        <v>397555.51199035614</v>
      </c>
      <c r="AB327" s="77">
        <f t="shared" ca="1" si="145"/>
        <v>244818.48480878235</v>
      </c>
      <c r="AC327">
        <f t="shared" ca="1" si="146"/>
        <v>222.79412602534069</v>
      </c>
      <c r="AD327" s="476">
        <v>220.21930525572108</v>
      </c>
    </row>
    <row r="328" spans="2:30" x14ac:dyDescent="0.2">
      <c r="B328">
        <v>250</v>
      </c>
      <c r="C328" s="193">
        <f t="shared" ca="1" si="152"/>
        <v>0.29782682298490148</v>
      </c>
      <c r="D328" s="193">
        <f t="shared" ca="1" si="152"/>
        <v>-0.11552423566330311</v>
      </c>
      <c r="E328" s="193">
        <f t="shared" ca="1" si="152"/>
        <v>0.126971429142333</v>
      </c>
      <c r="F328" s="193">
        <f t="shared" ca="1" si="152"/>
        <v>0.1144976747669291</v>
      </c>
      <c r="G328" s="193">
        <f t="shared" ca="1" si="152"/>
        <v>9.5564119791279059E-2</v>
      </c>
      <c r="H328" s="193">
        <f t="shared" ca="1" si="152"/>
        <v>9.014940446591363E-2</v>
      </c>
      <c r="I328" s="193">
        <f t="shared" ca="1" si="152"/>
        <v>3.0851067282737843E-2</v>
      </c>
      <c r="J328" s="193">
        <f t="shared" ca="1" si="152"/>
        <v>7.7828420532964071E-2</v>
      </c>
      <c r="K328" s="193">
        <f t="shared" ca="1" si="152"/>
        <v>5.2239485205724571E-2</v>
      </c>
      <c r="L328" s="193">
        <f t="shared" ca="1" si="152"/>
        <v>6.3892515875972639E-2</v>
      </c>
      <c r="M328" s="193">
        <f t="shared" ca="1" si="152"/>
        <v>1.2505953756136553E-2</v>
      </c>
      <c r="O328" s="473">
        <f t="shared" ca="1" si="147"/>
        <v>12714.809384783081</v>
      </c>
      <c r="P328" s="473">
        <f t="shared" ca="1" si="133"/>
        <v>11511.45207284211</v>
      </c>
      <c r="Q328" s="194">
        <f t="shared" ca="1" si="134"/>
        <v>12381.020471197166</v>
      </c>
      <c r="R328" s="194">
        <f t="shared" ca="1" si="135"/>
        <v>13588.767247586773</v>
      </c>
      <c r="S328" s="194">
        <f t="shared" ca="1" si="136"/>
        <v>14654.837712831461</v>
      </c>
      <c r="T328" s="194">
        <f t="shared" ca="1" si="137"/>
        <v>16017.814160752307</v>
      </c>
      <c r="U328" s="194">
        <f t="shared" ca="1" si="138"/>
        <v>16536.023624522197</v>
      </c>
      <c r="V328" s="194">
        <f t="shared" ca="1" si="139"/>
        <v>18664.899489656455</v>
      </c>
      <c r="W328" s="194">
        <f t="shared" ca="1" si="140"/>
        <v>19303.002602705543</v>
      </c>
      <c r="X328" s="194">
        <f t="shared" ca="1" si="141"/>
        <v>20673.968894957939</v>
      </c>
      <c r="Y328" s="194">
        <f t="shared" ca="1" si="142"/>
        <v>20642.217987697248</v>
      </c>
      <c r="Z328" s="194">
        <f t="shared" ca="1" si="143"/>
        <v>366324.22131228965</v>
      </c>
      <c r="AA328" s="194">
        <f t="shared" ca="1" si="144"/>
        <v>386966.43929998687</v>
      </c>
      <c r="AB328" s="77">
        <f t="shared" ca="1" si="145"/>
        <v>240581.24702459769</v>
      </c>
      <c r="AC328">
        <f t="shared" ca="1" si="146"/>
        <v>218.34324599993664</v>
      </c>
      <c r="AD328" s="476">
        <v>220.5291955021568</v>
      </c>
    </row>
    <row r="329" spans="2:30" x14ac:dyDescent="0.2">
      <c r="B329">
        <v>251</v>
      </c>
      <c r="C329" s="193">
        <f t="shared" ref="C329:M344" ca="1" si="153">C$75+_xlfn.NORM.INV(RAND(),0, $AH$80)</f>
        <v>0.29092168543085384</v>
      </c>
      <c r="D329" s="193">
        <f t="shared" ca="1" si="153"/>
        <v>-0.16600824803823228</v>
      </c>
      <c r="E329" s="193">
        <f t="shared" ca="1" si="153"/>
        <v>0.10215043891330111</v>
      </c>
      <c r="F329" s="193">
        <f t="shared" ca="1" si="153"/>
        <v>8.372951549441944E-2</v>
      </c>
      <c r="G329" s="193">
        <f t="shared" ca="1" si="153"/>
        <v>8.4424986225085319E-2</v>
      </c>
      <c r="H329" s="193">
        <f t="shared" ca="1" si="153"/>
        <v>0.10656898128214602</v>
      </c>
      <c r="I329" s="193">
        <f t="shared" ca="1" si="152"/>
        <v>6.9487386631887429E-2</v>
      </c>
      <c r="J329" s="193">
        <f t="shared" ca="1" si="152"/>
        <v>2.6941626613484301E-2</v>
      </c>
      <c r="K329" s="193">
        <f t="shared" ca="1" si="152"/>
        <v>3.1883494476365688E-2</v>
      </c>
      <c r="L329" s="193">
        <f t="shared" ca="1" si="152"/>
        <v>5.4323696025202879E-2</v>
      </c>
      <c r="M329" s="193">
        <f t="shared" ca="1" si="152"/>
        <v>4.8020568632189044E-2</v>
      </c>
      <c r="O329" s="473">
        <f t="shared" ca="1" si="147"/>
        <v>12647.159752166075</v>
      </c>
      <c r="P329" s="473">
        <f t="shared" ca="1" si="133"/>
        <v>10854.402651782406</v>
      </c>
      <c r="Q329" s="194">
        <f t="shared" ca="1" si="134"/>
        <v>12108.334598073567</v>
      </c>
      <c r="R329" s="194">
        <f t="shared" ca="1" si="135"/>
        <v>13213.619443821057</v>
      </c>
      <c r="S329" s="194">
        <f t="shared" ca="1" si="136"/>
        <v>14505.834845974867</v>
      </c>
      <c r="T329" s="194">
        <f t="shared" ca="1" si="137"/>
        <v>16259.070752704909</v>
      </c>
      <c r="U329" s="194">
        <f t="shared" ca="1" si="138"/>
        <v>17155.79413240575</v>
      </c>
      <c r="V329" s="194">
        <f t="shared" ca="1" si="139"/>
        <v>17783.686046251154</v>
      </c>
      <c r="W329" s="194">
        <f t="shared" ca="1" si="140"/>
        <v>18929.578351331209</v>
      </c>
      <c r="X329" s="194">
        <f t="shared" ca="1" si="141"/>
        <v>20488.02390427118</v>
      </c>
      <c r="Y329" s="194">
        <f t="shared" ca="1" si="142"/>
        <v>21366.26352965281</v>
      </c>
      <c r="Z329" s="194">
        <f t="shared" ca="1" si="143"/>
        <v>379173.39379509102</v>
      </c>
      <c r="AA329" s="194">
        <f t="shared" ca="1" si="144"/>
        <v>400539.65732474381</v>
      </c>
      <c r="AB329" s="77">
        <f t="shared" ca="1" si="145"/>
        <v>244322.49427615097</v>
      </c>
      <c r="AC329">
        <f t="shared" ca="1" si="146"/>
        <v>222.27312756669428</v>
      </c>
      <c r="AD329" s="476">
        <v>223.91363616085169</v>
      </c>
    </row>
    <row r="330" spans="2:30" x14ac:dyDescent="0.2">
      <c r="B330">
        <v>252</v>
      </c>
      <c r="C330" s="193">
        <f t="shared" ca="1" si="153"/>
        <v>0.29968718209911582</v>
      </c>
      <c r="D330" s="193">
        <f t="shared" ca="1" si="153"/>
        <v>-0.18057892689055471</v>
      </c>
      <c r="E330" s="193">
        <f t="shared" ca="1" si="153"/>
        <v>0.11017567417345465</v>
      </c>
      <c r="F330" s="193">
        <f t="shared" ca="1" si="153"/>
        <v>5.9639905307051162E-2</v>
      </c>
      <c r="G330" s="193">
        <f t="shared" ca="1" si="153"/>
        <v>0.10131128877806196</v>
      </c>
      <c r="H330" s="193">
        <f t="shared" ca="1" si="153"/>
        <v>8.0669577401995707E-2</v>
      </c>
      <c r="I330" s="193">
        <f t="shared" ca="1" si="152"/>
        <v>8.3807559913505331E-2</v>
      </c>
      <c r="J330" s="193">
        <f t="shared" ca="1" si="152"/>
        <v>7.7532628176194496E-2</v>
      </c>
      <c r="K330" s="193">
        <f t="shared" ca="1" si="152"/>
        <v>4.9255478879854181E-2</v>
      </c>
      <c r="L330" s="193">
        <f t="shared" ca="1" si="152"/>
        <v>6.4591255912963108E-2</v>
      </c>
      <c r="M330" s="193">
        <f t="shared" ca="1" si="152"/>
        <v>5.0826766133380441E-2</v>
      </c>
      <c r="O330" s="473">
        <f t="shared" ca="1" si="147"/>
        <v>12733.035323025038</v>
      </c>
      <c r="P330" s="473">
        <f t="shared" ca="1" si="133"/>
        <v>10664.765266519431</v>
      </c>
      <c r="Q330" s="194">
        <f t="shared" ca="1" si="134"/>
        <v>12196.500632697667</v>
      </c>
      <c r="R330" s="194">
        <f t="shared" ca="1" si="135"/>
        <v>12919.901373938406</v>
      </c>
      <c r="S330" s="194">
        <f t="shared" ca="1" si="136"/>
        <v>14731.714846070881</v>
      </c>
      <c r="T330" s="194">
        <f t="shared" ca="1" si="137"/>
        <v>15878.524896763485</v>
      </c>
      <c r="U330" s="194">
        <f t="shared" ca="1" si="138"/>
        <v>17385.505999820576</v>
      </c>
      <c r="V330" s="194">
        <f t="shared" ca="1" si="139"/>
        <v>18659.777213695146</v>
      </c>
      <c r="W330" s="194">
        <f t="shared" ca="1" si="140"/>
        <v>19248.261944628543</v>
      </c>
      <c r="X330" s="194">
        <f t="shared" ca="1" si="141"/>
        <v>20687.547080324257</v>
      </c>
      <c r="Y330" s="194">
        <f t="shared" ca="1" si="142"/>
        <v>21423.474196238258</v>
      </c>
      <c r="Z330" s="194">
        <f t="shared" ca="1" si="143"/>
        <v>380188.67485162098</v>
      </c>
      <c r="AA330" s="194">
        <f t="shared" ca="1" si="144"/>
        <v>401612.14904785925</v>
      </c>
      <c r="AB330" s="77">
        <f t="shared" ca="1" si="145"/>
        <v>245211.08465143945</v>
      </c>
      <c r="AC330">
        <f t="shared" ca="1" si="146"/>
        <v>223.20652081804772</v>
      </c>
      <c r="AD330" s="476">
        <v>221.51911391666394</v>
      </c>
    </row>
    <row r="331" spans="2:30" x14ac:dyDescent="0.2">
      <c r="B331">
        <v>253</v>
      </c>
      <c r="C331" s="193">
        <f t="shared" ca="1" si="153"/>
        <v>0.34629852054654658</v>
      </c>
      <c r="D331" s="193">
        <f t="shared" ca="1" si="153"/>
        <v>-0.16557306459436452</v>
      </c>
      <c r="E331" s="193">
        <f t="shared" ca="1" si="153"/>
        <v>8.6472318557533165E-2</v>
      </c>
      <c r="F331" s="193">
        <f t="shared" ca="1" si="153"/>
        <v>9.4338116343850198E-2</v>
      </c>
      <c r="G331" s="193">
        <f t="shared" ca="1" si="153"/>
        <v>6.6450169878284476E-2</v>
      </c>
      <c r="H331" s="193">
        <f t="shared" ca="1" si="153"/>
        <v>0.11653249104722943</v>
      </c>
      <c r="I331" s="193">
        <f t="shared" ca="1" si="152"/>
        <v>8.8629483036777271E-2</v>
      </c>
      <c r="J331" s="193">
        <f t="shared" ca="1" si="152"/>
        <v>3.9685691140718682E-2</v>
      </c>
      <c r="K331" s="193">
        <f t="shared" ca="1" si="152"/>
        <v>2.3487621759450253E-2</v>
      </c>
      <c r="L331" s="193">
        <f t="shared" ca="1" si="152"/>
        <v>3.8522935019187222E-2</v>
      </c>
      <c r="M331" s="193">
        <f t="shared" ca="1" si="152"/>
        <v>4.248231130210682E-2</v>
      </c>
      <c r="O331" s="473">
        <f t="shared" ca="1" si="147"/>
        <v>13189.686605794517</v>
      </c>
      <c r="P331" s="473">
        <f t="shared" ca="1" si="133"/>
        <v>10860.066564304347</v>
      </c>
      <c r="Q331" s="194">
        <f t="shared" ca="1" si="134"/>
        <v>11936.093204853525</v>
      </c>
      <c r="R331" s="194">
        <f t="shared" ca="1" si="135"/>
        <v>13342.967230747226</v>
      </c>
      <c r="S331" s="194">
        <f t="shared" ca="1" si="136"/>
        <v>14265.394317007467</v>
      </c>
      <c r="T331" s="194">
        <f t="shared" ca="1" si="137"/>
        <v>16405.466877082134</v>
      </c>
      <c r="U331" s="194">
        <f t="shared" ca="1" si="138"/>
        <v>17462.8551312448</v>
      </c>
      <c r="V331" s="194">
        <f t="shared" ca="1" si="139"/>
        <v>18004.376722948011</v>
      </c>
      <c r="W331" s="194">
        <f t="shared" ca="1" si="140"/>
        <v>18775.558705437648</v>
      </c>
      <c r="X331" s="194">
        <f t="shared" ca="1" si="141"/>
        <v>20180.977434181041</v>
      </c>
      <c r="Y331" s="194">
        <f t="shared" ca="1" si="142"/>
        <v>21253.353660179535</v>
      </c>
      <c r="Z331" s="194">
        <f t="shared" ca="1" si="143"/>
        <v>377169.65466018207</v>
      </c>
      <c r="AA331" s="194">
        <f t="shared" ca="1" si="144"/>
        <v>398423.00832036161</v>
      </c>
      <c r="AB331" s="77">
        <f t="shared" ca="1" si="145"/>
        <v>243992.67806002946</v>
      </c>
      <c r="AC331">
        <f t="shared" ca="1" si="146"/>
        <v>221.92668196152465</v>
      </c>
      <c r="AD331" s="476">
        <v>224.06007108448389</v>
      </c>
    </row>
    <row r="332" spans="2:30" x14ac:dyDescent="0.2">
      <c r="B332">
        <v>254</v>
      </c>
      <c r="C332" s="193">
        <f t="shared" ca="1" si="153"/>
        <v>0.34353362500839202</v>
      </c>
      <c r="D332" s="193">
        <f t="shared" ca="1" si="153"/>
        <v>-0.14171126653790431</v>
      </c>
      <c r="E332" s="193">
        <f t="shared" ca="1" si="153"/>
        <v>0.10867804909359641</v>
      </c>
      <c r="F332" s="193">
        <f t="shared" ca="1" si="153"/>
        <v>5.9750224633461212E-2</v>
      </c>
      <c r="G332" s="193">
        <f t="shared" ca="1" si="153"/>
        <v>6.2127247084517952E-2</v>
      </c>
      <c r="H332" s="193">
        <f t="shared" ca="1" si="153"/>
        <v>6.0481642045345153E-2</v>
      </c>
      <c r="I332" s="193">
        <f t="shared" ca="1" si="152"/>
        <v>8.7679317314411268E-2</v>
      </c>
      <c r="J332" s="193">
        <f t="shared" ca="1" si="152"/>
        <v>4.2406017039604782E-2</v>
      </c>
      <c r="K332" s="193">
        <f t="shared" ca="1" si="152"/>
        <v>4.2454359929800838E-2</v>
      </c>
      <c r="L332" s="193">
        <f t="shared" ca="1" si="152"/>
        <v>2.0885718836995023E-2</v>
      </c>
      <c r="M332" s="193">
        <f t="shared" ca="1" si="152"/>
        <v>3.9606136021332429E-2</v>
      </c>
      <c r="O332" s="473">
        <f t="shared" ca="1" si="147"/>
        <v>13162.598924207217</v>
      </c>
      <c r="P332" s="473">
        <f t="shared" ca="1" si="133"/>
        <v>11170.627866009176</v>
      </c>
      <c r="Q332" s="194">
        <f t="shared" ca="1" si="134"/>
        <v>12180.047574268301</v>
      </c>
      <c r="R332" s="194">
        <f t="shared" ca="1" si="135"/>
        <v>12921.246467502473</v>
      </c>
      <c r="S332" s="194">
        <f t="shared" ca="1" si="136"/>
        <v>14207.568644512994</v>
      </c>
      <c r="T332" s="194">
        <f t="shared" ca="1" si="137"/>
        <v>15581.898952184327</v>
      </c>
      <c r="U332" s="194">
        <f t="shared" ca="1" si="138"/>
        <v>17447.613392325449</v>
      </c>
      <c r="V332" s="194">
        <f t="shared" ca="1" si="139"/>
        <v>18051.484971825616</v>
      </c>
      <c r="W332" s="194">
        <f t="shared" ca="1" si="140"/>
        <v>19123.497555304639</v>
      </c>
      <c r="X332" s="194">
        <f t="shared" ca="1" si="141"/>
        <v>19838.244260196767</v>
      </c>
      <c r="Y332" s="194">
        <f t="shared" ca="1" si="142"/>
        <v>21194.716338693845</v>
      </c>
      <c r="Z332" s="194">
        <f t="shared" ca="1" si="143"/>
        <v>376129.05567290826</v>
      </c>
      <c r="AA332" s="194">
        <f t="shared" ca="1" si="144"/>
        <v>397323.77201160212</v>
      </c>
      <c r="AB332" s="77">
        <f t="shared" ca="1" si="145"/>
        <v>243213.19315357326</v>
      </c>
      <c r="AC332">
        <f t="shared" ca="1" si="146"/>
        <v>221.10789529507903</v>
      </c>
      <c r="AD332" s="476">
        <v>218.11393878408555</v>
      </c>
    </row>
    <row r="333" spans="2:30" x14ac:dyDescent="0.2">
      <c r="B333">
        <v>255</v>
      </c>
      <c r="C333" s="193">
        <f t="shared" ca="1" si="153"/>
        <v>0.34595643273669696</v>
      </c>
      <c r="D333" s="193">
        <f t="shared" ca="1" si="153"/>
        <v>-0.16788022828011642</v>
      </c>
      <c r="E333" s="193">
        <f t="shared" ca="1" si="153"/>
        <v>9.5820848189191732E-2</v>
      </c>
      <c r="F333" s="193">
        <f t="shared" ca="1" si="153"/>
        <v>0.10815895391719844</v>
      </c>
      <c r="G333" s="193">
        <f t="shared" ca="1" si="153"/>
        <v>0.10169449863761237</v>
      </c>
      <c r="H333" s="193">
        <f t="shared" ca="1" si="153"/>
        <v>0.10830282437558714</v>
      </c>
      <c r="I333" s="193">
        <f t="shared" ca="1" si="152"/>
        <v>7.2724288760120395E-2</v>
      </c>
      <c r="J333" s="193">
        <f t="shared" ca="1" si="152"/>
        <v>5.7735744920135001E-2</v>
      </c>
      <c r="K333" s="193">
        <f t="shared" ca="1" si="152"/>
        <v>4.3549357460886784E-2</v>
      </c>
      <c r="L333" s="193">
        <f t="shared" ca="1" si="152"/>
        <v>6.8674007031584924E-2</v>
      </c>
      <c r="M333" s="193">
        <f t="shared" ca="1" si="152"/>
        <v>4.6741334161587246E-2</v>
      </c>
      <c r="O333" s="473">
        <f t="shared" ca="1" si="147"/>
        <v>13186.335171521419</v>
      </c>
      <c r="P333" s="473">
        <f t="shared" ca="1" si="133"/>
        <v>10830.038828934285</v>
      </c>
      <c r="Q333" s="194">
        <f t="shared" ca="1" si="134"/>
        <v>12038.797083365551</v>
      </c>
      <c r="R333" s="194">
        <f t="shared" ca="1" si="135"/>
        <v>13511.480947018737</v>
      </c>
      <c r="S333" s="194">
        <f t="shared" ca="1" si="136"/>
        <v>14736.840861244447</v>
      </c>
      <c r="T333" s="194">
        <f t="shared" ca="1" si="137"/>
        <v>16284.546505240176</v>
      </c>
      <c r="U333" s="194">
        <f t="shared" ca="1" si="138"/>
        <v>17207.717724243139</v>
      </c>
      <c r="V333" s="194">
        <f t="shared" ca="1" si="139"/>
        <v>18316.95192801554</v>
      </c>
      <c r="W333" s="194">
        <f t="shared" ca="1" si="140"/>
        <v>19143.584940818761</v>
      </c>
      <c r="X333" s="194">
        <f t="shared" ca="1" si="141"/>
        <v>20766.884671643569</v>
      </c>
      <c r="Y333" s="194">
        <f t="shared" ca="1" si="142"/>
        <v>21340.183449134191</v>
      </c>
      <c r="Z333" s="194">
        <f t="shared" ca="1" si="143"/>
        <v>378710.56731038669</v>
      </c>
      <c r="AA333" s="194">
        <f t="shared" ca="1" si="144"/>
        <v>400050.75075952086</v>
      </c>
      <c r="AB333" s="77">
        <f t="shared" ca="1" si="145"/>
        <v>245432.10639021583</v>
      </c>
      <c r="AC333">
        <f t="shared" ca="1" si="146"/>
        <v>223.43868651003973</v>
      </c>
      <c r="AD333" s="476">
        <v>221.92223092230796</v>
      </c>
    </row>
    <row r="334" spans="2:30" x14ac:dyDescent="0.2">
      <c r="B334">
        <v>256</v>
      </c>
      <c r="C334" s="193">
        <f t="shared" ca="1" si="153"/>
        <v>0.33080387826160673</v>
      </c>
      <c r="D334" s="193">
        <f t="shared" ca="1" si="153"/>
        <v>-0.11434416766533023</v>
      </c>
      <c r="E334" s="193">
        <f t="shared" ca="1" si="153"/>
        <v>9.5112906201894651E-2</v>
      </c>
      <c r="F334" s="193">
        <f t="shared" ca="1" si="153"/>
        <v>0.10398169113913482</v>
      </c>
      <c r="G334" s="193">
        <f t="shared" ca="1" si="153"/>
        <v>9.3744263931434119E-2</v>
      </c>
      <c r="H334" s="193">
        <f t="shared" ca="1" si="153"/>
        <v>9.6350076454893213E-2</v>
      </c>
      <c r="I334" s="193">
        <f t="shared" ca="1" si="152"/>
        <v>6.8427004712639322E-2</v>
      </c>
      <c r="J334" s="193">
        <f t="shared" ca="1" si="152"/>
        <v>8.618058007051152E-2</v>
      </c>
      <c r="K334" s="193">
        <f t="shared" ca="1" si="152"/>
        <v>3.7219460487276826E-2</v>
      </c>
      <c r="L334" s="193">
        <f t="shared" ca="1" si="152"/>
        <v>3.0884969430330006E-2</v>
      </c>
      <c r="M334" s="193">
        <f t="shared" ca="1" si="152"/>
        <v>2.8293633486236071E-2</v>
      </c>
      <c r="O334" s="473">
        <f t="shared" ca="1" si="147"/>
        <v>13037.88559532896</v>
      </c>
      <c r="P334" s="473">
        <f t="shared" ca="1" si="133"/>
        <v>11526.810657835726</v>
      </c>
      <c r="Q334" s="194">
        <f t="shared" ca="1" si="134"/>
        <v>12031.019562116573</v>
      </c>
      <c r="R334" s="194">
        <f t="shared" ca="1" si="135"/>
        <v>13460.548717272286</v>
      </c>
      <c r="S334" s="194">
        <f t="shared" ca="1" si="136"/>
        <v>14630.494370616261</v>
      </c>
      <c r="T334" s="194">
        <f t="shared" ca="1" si="137"/>
        <v>16108.922050353838</v>
      </c>
      <c r="U334" s="194">
        <f t="shared" ca="1" si="138"/>
        <v>17138.784400326873</v>
      </c>
      <c r="V334" s="194">
        <f t="shared" ca="1" si="139"/>
        <v>18809.534957899923</v>
      </c>
      <c r="W334" s="194">
        <f t="shared" ca="1" si="140"/>
        <v>19027.464970532186</v>
      </c>
      <c r="X334" s="194">
        <f t="shared" ca="1" si="141"/>
        <v>20032.553546759689</v>
      </c>
      <c r="Y334" s="194">
        <f t="shared" ca="1" si="142"/>
        <v>20964.085454549848</v>
      </c>
      <c r="Z334" s="194">
        <f t="shared" ca="1" si="143"/>
        <v>372036.19709080388</v>
      </c>
      <c r="AA334" s="194">
        <f t="shared" ca="1" si="144"/>
        <v>393000.28254535375</v>
      </c>
      <c r="AB334" s="77">
        <f t="shared" ca="1" si="145"/>
        <v>242854.56150035115</v>
      </c>
      <c r="AC334">
        <f t="shared" ca="1" si="146"/>
        <v>220.73118137362727</v>
      </c>
      <c r="AD334" s="476">
        <v>223.76631342603633</v>
      </c>
    </row>
    <row r="335" spans="2:30" x14ac:dyDescent="0.2">
      <c r="B335">
        <v>257</v>
      </c>
      <c r="C335" s="193">
        <f t="shared" ca="1" si="153"/>
        <v>0.35331964933334636</v>
      </c>
      <c r="D335" s="193">
        <f t="shared" ca="1" si="153"/>
        <v>-0.13788277951088454</v>
      </c>
      <c r="E335" s="193">
        <f t="shared" ca="1" si="153"/>
        <v>0.10462834754534617</v>
      </c>
      <c r="F335" s="193">
        <f t="shared" ca="1" si="153"/>
        <v>0.10312595765004492</v>
      </c>
      <c r="G335" s="193">
        <f t="shared" ca="1" si="153"/>
        <v>9.3475435112747612E-2</v>
      </c>
      <c r="H335" s="193">
        <f t="shared" ca="1" si="153"/>
        <v>9.9138168019083248E-2</v>
      </c>
      <c r="I335" s="193">
        <f t="shared" ca="1" si="153"/>
        <v>9.2686914501662276E-2</v>
      </c>
      <c r="J335" s="193">
        <f t="shared" ca="1" si="153"/>
        <v>3.9409404217019557E-2</v>
      </c>
      <c r="K335" s="193">
        <f t="shared" ca="1" si="153"/>
        <v>3.4449320322836804E-2</v>
      </c>
      <c r="L335" s="193">
        <f t="shared" ca="1" si="153"/>
        <v>6.0569695787565561E-2</v>
      </c>
      <c r="M335" s="193">
        <f t="shared" ca="1" si="153"/>
        <v>1.6458664163051109E-2</v>
      </c>
      <c r="O335" s="473">
        <f t="shared" ca="1" si="147"/>
        <v>13258.472604518794</v>
      </c>
      <c r="P335" s="473">
        <f t="shared" ref="P335:P398" ca="1" si="154">$C$74*(1+$D335)</f>
        <v>11220.455624665838</v>
      </c>
      <c r="Q335" s="194">
        <f t="shared" ref="Q335:Q398" ca="1" si="155">$D$74*(1+$E335)</f>
        <v>12135.557149334209</v>
      </c>
      <c r="R335" s="194">
        <f t="shared" ref="R335:R398" ca="1" si="156">$E$74*(1+$F335)</f>
        <v>13450.114991413109</v>
      </c>
      <c r="S335" s="194">
        <f t="shared" ref="S335:S398" ca="1" si="157">$F$74*(1+$G335)</f>
        <v>14626.898375969107</v>
      </c>
      <c r="T335" s="194">
        <f t="shared" ref="T335:T398" ca="1" si="158">$G$74*(1+$H335)</f>
        <v>16149.888116431943</v>
      </c>
      <c r="U335" s="194">
        <f t="shared" ca="1" si="138"/>
        <v>17527.940946924336</v>
      </c>
      <c r="V335" s="194">
        <f t="shared" ca="1" si="139"/>
        <v>17999.592225190383</v>
      </c>
      <c r="W335" s="194">
        <f t="shared" ca="1" si="140"/>
        <v>18976.647619961474</v>
      </c>
      <c r="X335" s="194">
        <f t="shared" ca="1" si="141"/>
        <v>20609.39857593966</v>
      </c>
      <c r="Y335" s="194">
        <f t="shared" ca="1" si="142"/>
        <v>20722.802906293611</v>
      </c>
      <c r="Z335" s="194">
        <f t="shared" ca="1" si="143"/>
        <v>367754.3102480775</v>
      </c>
      <c r="AA335" s="194">
        <f t="shared" ca="1" si="144"/>
        <v>388477.11315437109</v>
      </c>
      <c r="AB335" s="77">
        <f t="shared" ca="1" si="145"/>
        <v>241212.03163799376</v>
      </c>
      <c r="AC335">
        <f t="shared" ca="1" si="146"/>
        <v>219.00583487955436</v>
      </c>
      <c r="AD335" s="476">
        <v>219.50157129211897</v>
      </c>
    </row>
    <row r="336" spans="2:30" x14ac:dyDescent="0.2">
      <c r="B336">
        <v>258</v>
      </c>
      <c r="C336" s="193">
        <f t="shared" ca="1" si="153"/>
        <v>0.31146953953499013</v>
      </c>
      <c r="D336" s="193">
        <f t="shared" ca="1" si="153"/>
        <v>-0.14922450903477591</v>
      </c>
      <c r="E336" s="193">
        <f t="shared" ca="1" si="153"/>
        <v>0.10395429108525656</v>
      </c>
      <c r="F336" s="193">
        <f t="shared" ca="1" si="153"/>
        <v>7.5539338870407896E-2</v>
      </c>
      <c r="G336" s="193">
        <f t="shared" ca="1" si="153"/>
        <v>9.2983121664262272E-2</v>
      </c>
      <c r="H336" s="193">
        <f t="shared" ca="1" si="153"/>
        <v>7.6188978032989782E-2</v>
      </c>
      <c r="I336" s="193">
        <f t="shared" ca="1" si="153"/>
        <v>0.10426593358967687</v>
      </c>
      <c r="J336" s="193">
        <f t="shared" ca="1" si="153"/>
        <v>4.9567878400447851E-2</v>
      </c>
      <c r="K336" s="193">
        <f t="shared" ca="1" si="153"/>
        <v>6.1885516621197789E-2</v>
      </c>
      <c r="L336" s="193">
        <f t="shared" ca="1" si="153"/>
        <v>3.2159270930756878E-2</v>
      </c>
      <c r="M336" s="193">
        <f t="shared" ca="1" si="153"/>
        <v>4.5206390104907679E-2</v>
      </c>
      <c r="O336" s="473">
        <f t="shared" ca="1" si="147"/>
        <v>12848.4670788243</v>
      </c>
      <c r="P336" s="473">
        <f t="shared" ca="1" si="154"/>
        <v>11072.843014912392</v>
      </c>
      <c r="Q336" s="194">
        <f t="shared" ca="1" si="155"/>
        <v>12128.151897865266</v>
      </c>
      <c r="R336" s="194">
        <f t="shared" ca="1" si="156"/>
        <v>13113.758846190296</v>
      </c>
      <c r="S336" s="194">
        <f t="shared" ca="1" si="157"/>
        <v>14620.312934221734</v>
      </c>
      <c r="T336" s="194">
        <f t="shared" ca="1" si="158"/>
        <v>15812.690426985757</v>
      </c>
      <c r="U336" s="194">
        <f t="shared" ref="U336:U399" ca="1" si="159">$H$74*(1+$I336)</f>
        <v>17713.681583244295</v>
      </c>
      <c r="V336" s="194">
        <f t="shared" ref="V336:V399" ca="1" si="160">$I$74*(1+$J336)</f>
        <v>18175.507886709311</v>
      </c>
      <c r="W336" s="194">
        <f t="shared" ref="W336:W399" ca="1" si="161">$J$74*(1+$K336)</f>
        <v>19479.956016958244</v>
      </c>
      <c r="X336" s="194">
        <f t="shared" ref="X336:X399" ca="1" si="162">$K$74*(1+$L336)</f>
        <v>20057.316264035631</v>
      </c>
      <c r="Y336" s="194">
        <f t="shared" ref="Y336:Y399" ca="1" si="163">$L$74*(1+$M336)</f>
        <v>21308.890151846055</v>
      </c>
      <c r="Z336" s="194">
        <f t="shared" ref="Z336:Z399" ca="1" si="164">($Y336*(1+$AH$79))/($AH$73-$AH$79)</f>
        <v>378155.22520673281</v>
      </c>
      <c r="AA336" s="194">
        <f t="shared" ref="AA336:AA399" ca="1" si="165">SUM(Y336:Z336)</f>
        <v>399464.11535857886</v>
      </c>
      <c r="AB336" s="77">
        <f t="shared" ref="AB336:AB399" ca="1" si="166">NPV($AH$73,O336:X336,AA336)</f>
        <v>244603.37230103745</v>
      </c>
      <c r="AC336">
        <f t="shared" ref="AC336:AC399" ca="1" si="167">((AB336+$AH$82-$AH$83)-$AH$85)/($AH$87-($AH$87*$AH$85/(AB336+$AH$82-$AH$83)))</f>
        <v>222.56816750880193</v>
      </c>
      <c r="AD336" s="476">
        <v>222.24958377002525</v>
      </c>
    </row>
    <row r="337" spans="2:30" x14ac:dyDescent="0.2">
      <c r="B337">
        <v>259</v>
      </c>
      <c r="C337" s="193">
        <f t="shared" ca="1" si="153"/>
        <v>0.35857642174572385</v>
      </c>
      <c r="D337" s="193">
        <f t="shared" ca="1" si="153"/>
        <v>-0.13445855997227563</v>
      </c>
      <c r="E337" s="193">
        <f t="shared" ca="1" si="153"/>
        <v>0.11546263793326365</v>
      </c>
      <c r="F337" s="193">
        <f t="shared" ca="1" si="153"/>
        <v>0.10803588827378817</v>
      </c>
      <c r="G337" s="193">
        <f t="shared" ca="1" si="153"/>
        <v>0.12191955162790431</v>
      </c>
      <c r="H337" s="193">
        <f t="shared" ca="1" si="153"/>
        <v>9.2438651863314819E-2</v>
      </c>
      <c r="I337" s="193">
        <f t="shared" ca="1" si="153"/>
        <v>9.1043975268642996E-2</v>
      </c>
      <c r="J337" s="193">
        <f t="shared" ca="1" si="153"/>
        <v>6.4879396172927789E-2</v>
      </c>
      <c r="K337" s="193">
        <f t="shared" ca="1" si="153"/>
        <v>1.8918663433573409E-2</v>
      </c>
      <c r="L337" s="193">
        <f t="shared" ca="1" si="153"/>
        <v>4.1550811578372225E-2</v>
      </c>
      <c r="M337" s="193">
        <f t="shared" ca="1" si="153"/>
        <v>5.2886252435932674E-2</v>
      </c>
      <c r="O337" s="473">
        <f t="shared" ref="O337:O400" ca="1" si="168">$B$74*(1+$C337)</f>
        <v>13309.973203842857</v>
      </c>
      <c r="P337" s="473">
        <f t="shared" ca="1" si="154"/>
        <v>11265.021841960834</v>
      </c>
      <c r="Q337" s="194">
        <f t="shared" ca="1" si="155"/>
        <v>12254.583743633752</v>
      </c>
      <c r="R337" s="194">
        <f t="shared" ca="1" si="156"/>
        <v>13509.98044107571</v>
      </c>
      <c r="S337" s="194">
        <f t="shared" ca="1" si="157"/>
        <v>15007.381730511519</v>
      </c>
      <c r="T337" s="194">
        <f t="shared" ca="1" si="158"/>
        <v>16051.450595565133</v>
      </c>
      <c r="U337" s="194">
        <f t="shared" ca="1" si="159"/>
        <v>17501.586332923234</v>
      </c>
      <c r="V337" s="194">
        <f t="shared" ca="1" si="160"/>
        <v>18440.659496012868</v>
      </c>
      <c r="W337" s="194">
        <f t="shared" ca="1" si="161"/>
        <v>18691.742601122947</v>
      </c>
      <c r="X337" s="194">
        <f t="shared" ca="1" si="162"/>
        <v>20239.816297006222</v>
      </c>
      <c r="Y337" s="194">
        <f t="shared" ca="1" si="163"/>
        <v>21465.461470527607</v>
      </c>
      <c r="Z337" s="194">
        <f t="shared" ca="1" si="164"/>
        <v>380933.79611563619</v>
      </c>
      <c r="AA337" s="194">
        <f t="shared" ca="1" si="165"/>
        <v>402399.25758616382</v>
      </c>
      <c r="AB337" s="77">
        <f t="shared" ca="1" si="166"/>
        <v>246795.53915447291</v>
      </c>
      <c r="AC337">
        <f t="shared" ca="1" si="167"/>
        <v>224.870863783419</v>
      </c>
      <c r="AD337" s="476">
        <v>227.30303931194982</v>
      </c>
    </row>
    <row r="338" spans="2:30" x14ac:dyDescent="0.2">
      <c r="B338">
        <v>260</v>
      </c>
      <c r="C338" s="193">
        <f t="shared" ca="1" si="153"/>
        <v>0.31515430334648686</v>
      </c>
      <c r="D338" s="193">
        <f t="shared" ca="1" si="153"/>
        <v>-0.15688088508203737</v>
      </c>
      <c r="E338" s="193">
        <f t="shared" ca="1" si="153"/>
        <v>0.13651906410269371</v>
      </c>
      <c r="F338" s="193">
        <f t="shared" ca="1" si="153"/>
        <v>9.8123724165749909E-2</v>
      </c>
      <c r="G338" s="193">
        <f t="shared" ca="1" si="153"/>
        <v>8.8112324975183426E-2</v>
      </c>
      <c r="H338" s="193">
        <f t="shared" ca="1" si="153"/>
        <v>9.1660747275512947E-2</v>
      </c>
      <c r="I338" s="193">
        <f t="shared" ca="1" si="153"/>
        <v>9.5706201123578083E-2</v>
      </c>
      <c r="J338" s="193">
        <f t="shared" ca="1" si="153"/>
        <v>9.6176158539773821E-2</v>
      </c>
      <c r="K338" s="193">
        <f t="shared" ca="1" si="153"/>
        <v>5.9170559023766181E-2</v>
      </c>
      <c r="L338" s="193">
        <f t="shared" ca="1" si="153"/>
        <v>8.5718928112336279E-2</v>
      </c>
      <c r="M338" s="193">
        <f t="shared" ca="1" si="153"/>
        <v>1.5565624582721614E-2</v>
      </c>
      <c r="O338" s="473">
        <f t="shared" ca="1" si="168"/>
        <v>12884.56670988553</v>
      </c>
      <c r="P338" s="473">
        <f t="shared" ca="1" si="154"/>
        <v>10973.195280657284</v>
      </c>
      <c r="Q338" s="194">
        <f t="shared" ca="1" si="155"/>
        <v>12485.911740699628</v>
      </c>
      <c r="R338" s="194">
        <f t="shared" ca="1" si="156"/>
        <v>13389.124118058095</v>
      </c>
      <c r="S338" s="194">
        <f t="shared" ca="1" si="157"/>
        <v>14555.158614432357</v>
      </c>
      <c r="T338" s="194">
        <f t="shared" ca="1" si="158"/>
        <v>16040.020665803979</v>
      </c>
      <c r="U338" s="194">
        <f t="shared" ca="1" si="159"/>
        <v>17576.373738521292</v>
      </c>
      <c r="V338" s="194">
        <f t="shared" ca="1" si="160"/>
        <v>18982.629732462927</v>
      </c>
      <c r="W338" s="194">
        <f t="shared" ca="1" si="161"/>
        <v>19430.150973233609</v>
      </c>
      <c r="X338" s="194">
        <f t="shared" ca="1" si="162"/>
        <v>21098.108139223208</v>
      </c>
      <c r="Y338" s="194">
        <f t="shared" ca="1" si="163"/>
        <v>20704.596279833375</v>
      </c>
      <c r="Z338" s="194">
        <f t="shared" ca="1" si="164"/>
        <v>367431.2089096097</v>
      </c>
      <c r="AA338" s="194">
        <f t="shared" ca="1" si="165"/>
        <v>388135.80518944305</v>
      </c>
      <c r="AB338" s="77">
        <f t="shared" ca="1" si="166"/>
        <v>241565.18698349423</v>
      </c>
      <c r="AC338">
        <f t="shared" ca="1" si="167"/>
        <v>219.37679637692881</v>
      </c>
      <c r="AD338" s="476">
        <v>220.83652627573127</v>
      </c>
    </row>
    <row r="339" spans="2:30" x14ac:dyDescent="0.2">
      <c r="B339">
        <v>261</v>
      </c>
      <c r="C339" s="193">
        <f t="shared" ref="C339:M354" ca="1" si="169">C$75+_xlfn.NORM.INV(RAND(),0, $AH$80)</f>
        <v>0.32064158914302177</v>
      </c>
      <c r="D339" s="193">
        <f t="shared" ca="1" si="169"/>
        <v>-0.1621969593536858</v>
      </c>
      <c r="E339" s="193">
        <f t="shared" ca="1" si="169"/>
        <v>0.145580290551233</v>
      </c>
      <c r="F339" s="193">
        <f t="shared" ca="1" si="169"/>
        <v>0.10218127025741222</v>
      </c>
      <c r="G339" s="193">
        <f t="shared" ca="1" si="169"/>
        <v>0.10633586534203059</v>
      </c>
      <c r="H339" s="193">
        <f t="shared" ca="1" si="169"/>
        <v>9.1089255513133419E-2</v>
      </c>
      <c r="I339" s="193">
        <f t="shared" ca="1" si="153"/>
        <v>7.1265864930740649E-2</v>
      </c>
      <c r="J339" s="193">
        <f t="shared" ca="1" si="153"/>
        <v>4.1212190651611531E-2</v>
      </c>
      <c r="K339" s="193">
        <f t="shared" ca="1" si="153"/>
        <v>3.4788276731514037E-2</v>
      </c>
      <c r="L339" s="193">
        <f t="shared" ca="1" si="153"/>
        <v>8.5553956688914176E-2</v>
      </c>
      <c r="M339" s="193">
        <f t="shared" ca="1" si="153"/>
        <v>3.6631624703661596E-2</v>
      </c>
      <c r="O339" s="473">
        <f t="shared" ca="1" si="168"/>
        <v>12938.325648834183</v>
      </c>
      <c r="P339" s="473">
        <f t="shared" ca="1" si="154"/>
        <v>10904.006574011779</v>
      </c>
      <c r="Q339" s="194">
        <f t="shared" ca="1" si="155"/>
        <v>12585.459277799924</v>
      </c>
      <c r="R339" s="194">
        <f t="shared" ca="1" si="156"/>
        <v>13438.596674784141</v>
      </c>
      <c r="S339" s="194">
        <f t="shared" ca="1" si="157"/>
        <v>14798.92620576262</v>
      </c>
      <c r="T339" s="194">
        <f t="shared" ca="1" si="158"/>
        <v>16031.623606825922</v>
      </c>
      <c r="U339" s="194">
        <f t="shared" ca="1" si="159"/>
        <v>17184.322947186974</v>
      </c>
      <c r="V339" s="194">
        <f t="shared" ca="1" si="160"/>
        <v>18030.811319957189</v>
      </c>
      <c r="W339" s="194">
        <f t="shared" ca="1" si="161"/>
        <v>18982.865668733535</v>
      </c>
      <c r="X339" s="194">
        <f t="shared" ca="1" si="162"/>
        <v>21094.902351020457</v>
      </c>
      <c r="Y339" s="194">
        <f t="shared" ca="1" si="163"/>
        <v>21134.074215258959</v>
      </c>
      <c r="Z339" s="194">
        <f t="shared" ca="1" si="164"/>
        <v>375052.87874951522</v>
      </c>
      <c r="AA339" s="194">
        <f t="shared" ca="1" si="165"/>
        <v>396186.95296477416</v>
      </c>
      <c r="AB339" s="77">
        <f t="shared" ca="1" si="166"/>
        <v>243976.63773390732</v>
      </c>
      <c r="AC339">
        <f t="shared" ca="1" si="167"/>
        <v>221.90983287946355</v>
      </c>
      <c r="AD339" s="476">
        <v>222.53597584579634</v>
      </c>
    </row>
    <row r="340" spans="2:30" x14ac:dyDescent="0.2">
      <c r="B340">
        <v>262</v>
      </c>
      <c r="C340" s="193">
        <f t="shared" ca="1" si="169"/>
        <v>0.30523020909922061</v>
      </c>
      <c r="D340" s="193">
        <f t="shared" ca="1" si="169"/>
        <v>-0.14064457566843275</v>
      </c>
      <c r="E340" s="193">
        <f t="shared" ca="1" si="169"/>
        <v>0.10941837927922991</v>
      </c>
      <c r="F340" s="193">
        <f t="shared" ca="1" si="169"/>
        <v>0.11046924857872026</v>
      </c>
      <c r="G340" s="193">
        <f t="shared" ca="1" si="169"/>
        <v>0.10307964244489032</v>
      </c>
      <c r="H340" s="193">
        <f t="shared" ca="1" si="169"/>
        <v>0.14347078452548606</v>
      </c>
      <c r="I340" s="193">
        <f t="shared" ca="1" si="153"/>
        <v>5.4936260964013939E-2</v>
      </c>
      <c r="J340" s="193">
        <f t="shared" ca="1" si="153"/>
        <v>5.4227029369645782E-2</v>
      </c>
      <c r="K340" s="193">
        <f t="shared" ca="1" si="153"/>
        <v>6.7625535557967562E-2</v>
      </c>
      <c r="L340" s="193">
        <f t="shared" ca="1" si="153"/>
        <v>5.0730738360175456E-2</v>
      </c>
      <c r="M340" s="193">
        <f t="shared" ca="1" si="153"/>
        <v>4.9973835823701115E-2</v>
      </c>
      <c r="O340" s="473">
        <f t="shared" ca="1" si="168"/>
        <v>12787.340358545063</v>
      </c>
      <c r="P340" s="473">
        <f t="shared" ca="1" si="154"/>
        <v>11184.510847675348</v>
      </c>
      <c r="Q340" s="194">
        <f t="shared" ca="1" si="155"/>
        <v>12188.180915493063</v>
      </c>
      <c r="R340" s="194">
        <f t="shared" ca="1" si="156"/>
        <v>13539.649741929257</v>
      </c>
      <c r="S340" s="194">
        <f t="shared" ca="1" si="157"/>
        <v>14755.369268060527</v>
      </c>
      <c r="T340" s="194">
        <f t="shared" ca="1" si="158"/>
        <v>16801.277375143101</v>
      </c>
      <c r="U340" s="194">
        <f t="shared" ca="1" si="159"/>
        <v>16922.37752602671</v>
      </c>
      <c r="V340" s="194">
        <f t="shared" ca="1" si="160"/>
        <v>18256.191029675811</v>
      </c>
      <c r="W340" s="194">
        <f t="shared" ca="1" si="161"/>
        <v>19585.25486007701</v>
      </c>
      <c r="X340" s="194">
        <f t="shared" ca="1" si="162"/>
        <v>20418.204167879368</v>
      </c>
      <c r="Y340" s="194">
        <f t="shared" ca="1" si="163"/>
        <v>21406.085287743055</v>
      </c>
      <c r="Z340" s="194">
        <f t="shared" ca="1" si="164"/>
        <v>379880.08503013127</v>
      </c>
      <c r="AA340" s="194">
        <f t="shared" ca="1" si="165"/>
        <v>401286.17031787435</v>
      </c>
      <c r="AB340" s="77">
        <f t="shared" ca="1" si="166"/>
        <v>246152.13143073861</v>
      </c>
      <c r="AC340">
        <f t="shared" ca="1" si="167"/>
        <v>224.19501533411827</v>
      </c>
      <c r="AD340" s="476">
        <v>222.31204166248273</v>
      </c>
    </row>
    <row r="341" spans="2:30" x14ac:dyDescent="0.2">
      <c r="B341">
        <v>263</v>
      </c>
      <c r="C341" s="193">
        <f t="shared" ca="1" si="169"/>
        <v>0.30700317745587247</v>
      </c>
      <c r="D341" s="193">
        <f t="shared" ca="1" si="169"/>
        <v>-0.18014684970907366</v>
      </c>
      <c r="E341" s="193">
        <f t="shared" ca="1" si="169"/>
        <v>0.11609931706805324</v>
      </c>
      <c r="F341" s="193">
        <f t="shared" ca="1" si="169"/>
        <v>9.5394450201435735E-2</v>
      </c>
      <c r="G341" s="193">
        <f t="shared" ca="1" si="169"/>
        <v>0.10486455760222586</v>
      </c>
      <c r="H341" s="193">
        <f t="shared" ca="1" si="169"/>
        <v>0.12712883848650705</v>
      </c>
      <c r="I341" s="193">
        <f t="shared" ca="1" si="153"/>
        <v>9.1969693313305609E-2</v>
      </c>
      <c r="J341" s="193">
        <f t="shared" ca="1" si="153"/>
        <v>3.3801916610181552E-2</v>
      </c>
      <c r="K341" s="193">
        <f t="shared" ca="1" si="153"/>
        <v>6.7196153308579837E-2</v>
      </c>
      <c r="L341" s="193">
        <f t="shared" ca="1" si="153"/>
        <v>4.9674760536145258E-2</v>
      </c>
      <c r="M341" s="193">
        <f t="shared" ca="1" si="153"/>
        <v>4.0558209889145158E-2</v>
      </c>
      <c r="O341" s="473">
        <f t="shared" ca="1" si="168"/>
        <v>12804.710129535184</v>
      </c>
      <c r="P341" s="473">
        <f t="shared" ca="1" si="154"/>
        <v>10670.388751036406</v>
      </c>
      <c r="Q341" s="194">
        <f t="shared" ca="1" si="155"/>
        <v>12261.578364080708</v>
      </c>
      <c r="R341" s="194">
        <f t="shared" ca="1" si="156"/>
        <v>13355.846822379821</v>
      </c>
      <c r="S341" s="194">
        <f t="shared" ca="1" si="157"/>
        <v>14779.245225194747</v>
      </c>
      <c r="T341" s="194">
        <f t="shared" ca="1" si="158"/>
        <v>16561.161429929471</v>
      </c>
      <c r="U341" s="194">
        <f t="shared" ca="1" si="159"/>
        <v>17516.43590328507</v>
      </c>
      <c r="V341" s="194">
        <f t="shared" ca="1" si="160"/>
        <v>17902.486609326799</v>
      </c>
      <c r="W341" s="194">
        <f t="shared" ca="1" si="161"/>
        <v>19577.377977680921</v>
      </c>
      <c r="X341" s="194">
        <f t="shared" ca="1" si="162"/>
        <v>20397.684000322977</v>
      </c>
      <c r="Y341" s="194">
        <f t="shared" ca="1" si="163"/>
        <v>21214.126512280352</v>
      </c>
      <c r="Z341" s="194">
        <f t="shared" ca="1" si="164"/>
        <v>376473.51559135551</v>
      </c>
      <c r="AA341" s="194">
        <f t="shared" ca="1" si="165"/>
        <v>397687.64210363588</v>
      </c>
      <c r="AB341" s="77">
        <f t="shared" ca="1" si="166"/>
        <v>244313.41024402491</v>
      </c>
      <c r="AC341">
        <f t="shared" ca="1" si="167"/>
        <v>222.26358551614169</v>
      </c>
      <c r="AD341" s="476">
        <v>228.26141005636771</v>
      </c>
    </row>
    <row r="342" spans="2:30" x14ac:dyDescent="0.2">
      <c r="B342">
        <v>264</v>
      </c>
      <c r="C342" s="193">
        <f t="shared" ca="1" si="169"/>
        <v>0.31496386043996638</v>
      </c>
      <c r="D342" s="193">
        <f t="shared" ca="1" si="169"/>
        <v>-0.13873373776923126</v>
      </c>
      <c r="E342" s="193">
        <f t="shared" ca="1" si="169"/>
        <v>0.11542449835915181</v>
      </c>
      <c r="F342" s="193">
        <f t="shared" ca="1" si="169"/>
        <v>0.10522173889327462</v>
      </c>
      <c r="G342" s="193">
        <f t="shared" ca="1" si="169"/>
        <v>0.10589327821206349</v>
      </c>
      <c r="H342" s="193">
        <f t="shared" ca="1" si="169"/>
        <v>8.3593515835165916E-2</v>
      </c>
      <c r="I342" s="193">
        <f t="shared" ca="1" si="153"/>
        <v>5.3511225897808851E-2</v>
      </c>
      <c r="J342" s="193">
        <f t="shared" ca="1" si="153"/>
        <v>6.817859514226346E-2</v>
      </c>
      <c r="K342" s="193">
        <f t="shared" ca="1" si="153"/>
        <v>4.1592697089040849E-2</v>
      </c>
      <c r="L342" s="193">
        <f t="shared" ca="1" si="153"/>
        <v>4.6472117486475797E-2</v>
      </c>
      <c r="M342" s="193">
        <f t="shared" ca="1" si="153"/>
        <v>5.3939795457223313E-2</v>
      </c>
      <c r="O342" s="473">
        <f t="shared" ca="1" si="168"/>
        <v>12882.700940730352</v>
      </c>
      <c r="P342" s="473">
        <f t="shared" ca="1" si="154"/>
        <v>11209.380402933455</v>
      </c>
      <c r="Q342" s="194">
        <f t="shared" ca="1" si="155"/>
        <v>12254.164738470326</v>
      </c>
      <c r="R342" s="194">
        <f t="shared" ca="1" si="156"/>
        <v>13475.668282515364</v>
      </c>
      <c r="S342" s="194">
        <f t="shared" ca="1" si="157"/>
        <v>14793.005929216239</v>
      </c>
      <c r="T342" s="194">
        <f t="shared" ca="1" si="158"/>
        <v>15921.486991911304</v>
      </c>
      <c r="U342" s="194">
        <f t="shared" ca="1" si="159"/>
        <v>16899.51834270874</v>
      </c>
      <c r="V342" s="194">
        <f t="shared" ca="1" si="160"/>
        <v>18497.792167582786</v>
      </c>
      <c r="W342" s="194">
        <f t="shared" ca="1" si="161"/>
        <v>19107.690621339796</v>
      </c>
      <c r="X342" s="194">
        <f t="shared" ca="1" si="162"/>
        <v>20335.449007781459</v>
      </c>
      <c r="Y342" s="194">
        <f t="shared" ca="1" si="163"/>
        <v>21486.940321712849</v>
      </c>
      <c r="Z342" s="194">
        <f t="shared" ca="1" si="164"/>
        <v>381314.96753044281</v>
      </c>
      <c r="AA342" s="194">
        <f t="shared" ca="1" si="165"/>
        <v>402801.90785215568</v>
      </c>
      <c r="AB342" s="77">
        <f t="shared" ca="1" si="166"/>
        <v>246202.5252598176</v>
      </c>
      <c r="AC342">
        <f t="shared" ca="1" si="167"/>
        <v>224.24795002852898</v>
      </c>
      <c r="AD342" s="476">
        <v>224.69463639664141</v>
      </c>
    </row>
    <row r="343" spans="2:30" x14ac:dyDescent="0.2">
      <c r="B343">
        <v>265</v>
      </c>
      <c r="C343" s="193">
        <f t="shared" ca="1" si="169"/>
        <v>0.3019043857145931</v>
      </c>
      <c r="D343" s="193">
        <f t="shared" ca="1" si="169"/>
        <v>-0.15750486363773253</v>
      </c>
      <c r="E343" s="193">
        <f t="shared" ca="1" si="169"/>
        <v>0.12327211474845781</v>
      </c>
      <c r="F343" s="193">
        <f t="shared" ca="1" si="169"/>
        <v>0.13574424703755841</v>
      </c>
      <c r="G343" s="193">
        <f t="shared" ca="1" si="169"/>
        <v>7.1575877474228541E-2</v>
      </c>
      <c r="H343" s="193">
        <f t="shared" ca="1" si="169"/>
        <v>9.9663770915025193E-2</v>
      </c>
      <c r="I343" s="193">
        <f t="shared" ca="1" si="153"/>
        <v>4.4104204684821693E-2</v>
      </c>
      <c r="J343" s="193">
        <f t="shared" ca="1" si="153"/>
        <v>7.4988655162004356E-2</v>
      </c>
      <c r="K343" s="193">
        <f t="shared" ca="1" si="153"/>
        <v>5.7879459594767778E-2</v>
      </c>
      <c r="L343" s="193">
        <f t="shared" ca="1" si="153"/>
        <v>4.0891238227526015E-2</v>
      </c>
      <c r="M343" s="193">
        <f t="shared" ca="1" si="153"/>
        <v>2.7930142260489933E-2</v>
      </c>
      <c r="O343" s="473">
        <f t="shared" ca="1" si="168"/>
        <v>12754.757266845869</v>
      </c>
      <c r="P343" s="473">
        <f t="shared" ca="1" si="154"/>
        <v>10965.07419975491</v>
      </c>
      <c r="Q343" s="194">
        <f t="shared" ca="1" si="155"/>
        <v>12340.379434472021</v>
      </c>
      <c r="R343" s="194">
        <f t="shared" ca="1" si="156"/>
        <v>13847.820928838277</v>
      </c>
      <c r="S343" s="194">
        <f t="shared" ca="1" si="157"/>
        <v>14333.958458188268</v>
      </c>
      <c r="T343" s="194">
        <f t="shared" ca="1" si="158"/>
        <v>16157.610919815646</v>
      </c>
      <c r="U343" s="194">
        <f t="shared" ca="1" si="159"/>
        <v>16748.619022766849</v>
      </c>
      <c r="V343" s="194">
        <f t="shared" ca="1" si="160"/>
        <v>18615.722891402569</v>
      </c>
      <c r="W343" s="194">
        <f t="shared" ca="1" si="161"/>
        <v>19406.466160043547</v>
      </c>
      <c r="X343" s="194">
        <f t="shared" ca="1" si="162"/>
        <v>20226.999213761577</v>
      </c>
      <c r="Y343" s="194">
        <f t="shared" ca="1" si="163"/>
        <v>20956.674865910212</v>
      </c>
      <c r="Z343" s="194">
        <f t="shared" ca="1" si="164"/>
        <v>371904.68612068926</v>
      </c>
      <c r="AA343" s="194">
        <f t="shared" ca="1" si="165"/>
        <v>392861.36098659947</v>
      </c>
      <c r="AB343" s="77">
        <f t="shared" ca="1" si="166"/>
        <v>242365.18847562728</v>
      </c>
      <c r="AC343">
        <f t="shared" ca="1" si="167"/>
        <v>220.21713407874921</v>
      </c>
      <c r="AD343" s="476">
        <v>217.86052735027155</v>
      </c>
    </row>
    <row r="344" spans="2:30" x14ac:dyDescent="0.2">
      <c r="B344">
        <v>266</v>
      </c>
      <c r="C344" s="193">
        <f t="shared" ca="1" si="169"/>
        <v>0.37041055658017369</v>
      </c>
      <c r="D344" s="193">
        <f t="shared" ca="1" si="169"/>
        <v>-0.15958276479601827</v>
      </c>
      <c r="E344" s="193">
        <f t="shared" ca="1" si="169"/>
        <v>9.9369790355954335E-2</v>
      </c>
      <c r="F344" s="193">
        <f t="shared" ca="1" si="169"/>
        <v>9.2636943035225308E-2</v>
      </c>
      <c r="G344" s="193">
        <f t="shared" ca="1" si="169"/>
        <v>6.3550576429428143E-2</v>
      </c>
      <c r="H344" s="193">
        <f t="shared" ca="1" si="169"/>
        <v>6.9117559079333174E-2</v>
      </c>
      <c r="I344" s="193">
        <f t="shared" ca="1" si="153"/>
        <v>9.8106752545354087E-2</v>
      </c>
      <c r="J344" s="193">
        <f t="shared" ca="1" si="153"/>
        <v>5.3909283822780305E-2</v>
      </c>
      <c r="K344" s="193">
        <f t="shared" ca="1" si="153"/>
        <v>6.6104224734318789E-2</v>
      </c>
      <c r="L344" s="193">
        <f t="shared" ca="1" si="153"/>
        <v>2.8444653485674359E-2</v>
      </c>
      <c r="M344" s="193">
        <f t="shared" ca="1" si="153"/>
        <v>2.4387738623497093E-2</v>
      </c>
      <c r="O344" s="473">
        <f t="shared" ca="1" si="168"/>
        <v>13425.912222815961</v>
      </c>
      <c r="P344" s="473">
        <f t="shared" ca="1" si="154"/>
        <v>10938.030316179822</v>
      </c>
      <c r="Q344" s="194">
        <f t="shared" ca="1" si="155"/>
        <v>12077.786115812647</v>
      </c>
      <c r="R344" s="194">
        <f t="shared" ca="1" si="156"/>
        <v>13322.22528694412</v>
      </c>
      <c r="S344" s="194">
        <f t="shared" ca="1" si="157"/>
        <v>14226.607841018938</v>
      </c>
      <c r="T344" s="194">
        <f t="shared" ca="1" si="158"/>
        <v>15708.788453376932</v>
      </c>
      <c r="U344" s="194">
        <f t="shared" ca="1" si="159"/>
        <v>17614.881313749403</v>
      </c>
      <c r="V344" s="194">
        <f t="shared" ca="1" si="160"/>
        <v>18250.688587373726</v>
      </c>
      <c r="W344" s="194">
        <f t="shared" ca="1" si="161"/>
        <v>19557.346891215078</v>
      </c>
      <c r="X344" s="194">
        <f t="shared" ca="1" si="162"/>
        <v>19985.132387967027</v>
      </c>
      <c r="Y344" s="194">
        <f t="shared" ca="1" si="163"/>
        <v>20884.454976433073</v>
      </c>
      <c r="Z344" s="194">
        <f t="shared" ca="1" si="164"/>
        <v>370623.04599888931</v>
      </c>
      <c r="AA344" s="194">
        <f t="shared" ca="1" si="165"/>
        <v>391507.50097532239</v>
      </c>
      <c r="AB344" s="77">
        <f t="shared" ca="1" si="166"/>
        <v>241797.16070136061</v>
      </c>
      <c r="AC344">
        <f t="shared" ca="1" si="167"/>
        <v>219.62046624863717</v>
      </c>
      <c r="AD344" s="476">
        <v>228.07296497558318</v>
      </c>
    </row>
    <row r="345" spans="2:30" x14ac:dyDescent="0.2">
      <c r="B345">
        <v>267</v>
      </c>
      <c r="C345" s="193">
        <f t="shared" ca="1" si="169"/>
        <v>0.30115629636512353</v>
      </c>
      <c r="D345" s="193">
        <f t="shared" ca="1" si="169"/>
        <v>-0.13270647338568994</v>
      </c>
      <c r="E345" s="193">
        <f t="shared" ca="1" si="169"/>
        <v>0.10035467743737331</v>
      </c>
      <c r="F345" s="193">
        <f t="shared" ca="1" si="169"/>
        <v>9.6873356363449445E-2</v>
      </c>
      <c r="G345" s="193">
        <f t="shared" ca="1" si="169"/>
        <v>8.0508974656971349E-2</v>
      </c>
      <c r="H345" s="193">
        <f t="shared" ca="1" si="169"/>
        <v>8.3756913286786736E-2</v>
      </c>
      <c r="I345" s="193">
        <f t="shared" ca="1" si="169"/>
        <v>9.8289019283835197E-2</v>
      </c>
      <c r="J345" s="193">
        <f t="shared" ca="1" si="169"/>
        <v>6.7414876122766532E-2</v>
      </c>
      <c r="K345" s="193">
        <f t="shared" ca="1" si="169"/>
        <v>3.9699933457294292E-2</v>
      </c>
      <c r="L345" s="193">
        <f t="shared" ca="1" si="169"/>
        <v>9.2268739987834122E-2</v>
      </c>
      <c r="M345" s="193">
        <f t="shared" ca="1" si="169"/>
        <v>2.4478554901024199E-2</v>
      </c>
      <c r="O345" s="473">
        <f t="shared" ca="1" si="168"/>
        <v>12747.428235489115</v>
      </c>
      <c r="P345" s="473">
        <f t="shared" ca="1" si="154"/>
        <v>11287.825248885245</v>
      </c>
      <c r="Q345" s="194">
        <f t="shared" ca="1" si="155"/>
        <v>12088.606183475009</v>
      </c>
      <c r="R345" s="194">
        <f t="shared" ca="1" si="156"/>
        <v>13373.878723272597</v>
      </c>
      <c r="S345" s="194">
        <f t="shared" ca="1" si="157"/>
        <v>14453.45223050256</v>
      </c>
      <c r="T345" s="194">
        <f t="shared" ca="1" si="158"/>
        <v>15923.887827983572</v>
      </c>
      <c r="U345" s="194">
        <f t="shared" ca="1" si="159"/>
        <v>17617.805079547536</v>
      </c>
      <c r="V345" s="194">
        <f t="shared" ca="1" si="160"/>
        <v>18484.566742769621</v>
      </c>
      <c r="W345" s="194">
        <f t="shared" ca="1" si="161"/>
        <v>19072.968467473118</v>
      </c>
      <c r="X345" s="194">
        <f t="shared" ca="1" si="162"/>
        <v>21225.386604821186</v>
      </c>
      <c r="Y345" s="194">
        <f t="shared" ca="1" si="163"/>
        <v>20886.30647112364</v>
      </c>
      <c r="Z345" s="194">
        <f t="shared" ca="1" si="164"/>
        <v>370655.90328928275</v>
      </c>
      <c r="AA345" s="194">
        <f t="shared" ca="1" si="165"/>
        <v>391542.2097604064</v>
      </c>
      <c r="AB345" s="77">
        <f t="shared" ca="1" si="166"/>
        <v>242209.10734308281</v>
      </c>
      <c r="AC345">
        <f t="shared" ca="1" si="167"/>
        <v>220.05318330926974</v>
      </c>
      <c r="AD345" s="476">
        <v>221.60783048046562</v>
      </c>
    </row>
    <row r="346" spans="2:30" x14ac:dyDescent="0.2">
      <c r="B346">
        <v>268</v>
      </c>
      <c r="C346" s="193">
        <f t="shared" ca="1" si="169"/>
        <v>0.35820676517044875</v>
      </c>
      <c r="D346" s="193">
        <f t="shared" ca="1" si="169"/>
        <v>-0.18535980978654137</v>
      </c>
      <c r="E346" s="193">
        <f t="shared" ca="1" si="169"/>
        <v>9.9213071244726697E-2</v>
      </c>
      <c r="F346" s="193">
        <f t="shared" ca="1" si="169"/>
        <v>6.1041173689399E-2</v>
      </c>
      <c r="G346" s="193">
        <f t="shared" ca="1" si="169"/>
        <v>9.794072505467008E-2</v>
      </c>
      <c r="H346" s="193">
        <f t="shared" ca="1" si="169"/>
        <v>9.768001816033503E-2</v>
      </c>
      <c r="I346" s="193">
        <f t="shared" ca="1" si="169"/>
        <v>8.6351351125231748E-2</v>
      </c>
      <c r="J346" s="193">
        <f t="shared" ca="1" si="169"/>
        <v>5.0667040098579377E-2</v>
      </c>
      <c r="K346" s="193">
        <f t="shared" ca="1" si="169"/>
        <v>8.7417177361281503E-2</v>
      </c>
      <c r="L346" s="193">
        <f t="shared" ca="1" si="169"/>
        <v>1.5053459767075457E-2</v>
      </c>
      <c r="M346" s="193">
        <f t="shared" ca="1" si="169"/>
        <v>8.0308422038124813E-2</v>
      </c>
      <c r="O346" s="473">
        <f t="shared" ca="1" si="168"/>
        <v>13306.351678374887</v>
      </c>
      <c r="P346" s="473">
        <f t="shared" ca="1" si="154"/>
        <v>10602.542075628164</v>
      </c>
      <c r="Q346" s="194">
        <f t="shared" ca="1" si="155"/>
        <v>12076.064384032978</v>
      </c>
      <c r="R346" s="194">
        <f t="shared" ca="1" si="156"/>
        <v>12936.986658484298</v>
      </c>
      <c r="S346" s="194">
        <f t="shared" ca="1" si="157"/>
        <v>14686.628425774023</v>
      </c>
      <c r="T346" s="194">
        <f t="shared" ca="1" si="158"/>
        <v>16128.463187554971</v>
      </c>
      <c r="U346" s="194">
        <f t="shared" ca="1" si="159"/>
        <v>17426.311304202554</v>
      </c>
      <c r="V346" s="194">
        <f t="shared" ca="1" si="160"/>
        <v>18194.542217431783</v>
      </c>
      <c r="W346" s="194">
        <f t="shared" ca="1" si="161"/>
        <v>19948.326307796433</v>
      </c>
      <c r="X346" s="194">
        <f t="shared" ca="1" si="162"/>
        <v>19724.909556925941</v>
      </c>
      <c r="Y346" s="194">
        <f t="shared" ca="1" si="163"/>
        <v>22024.524259762711</v>
      </c>
      <c r="Z346" s="194">
        <f t="shared" ca="1" si="164"/>
        <v>390855.12535715889</v>
      </c>
      <c r="AA346" s="194">
        <f t="shared" ca="1" si="165"/>
        <v>412879.64961692161</v>
      </c>
      <c r="AB346" s="77">
        <f t="shared" ca="1" si="166"/>
        <v>249687.25716176152</v>
      </c>
      <c r="AC346">
        <f t="shared" ca="1" si="167"/>
        <v>227.90838269863815</v>
      </c>
      <c r="AD346" s="476">
        <v>220.29378277826029</v>
      </c>
    </row>
    <row r="347" spans="2:30" x14ac:dyDescent="0.2">
      <c r="B347">
        <v>269</v>
      </c>
      <c r="C347" s="193">
        <f t="shared" ca="1" si="169"/>
        <v>0.32290102519323244</v>
      </c>
      <c r="D347" s="193">
        <f t="shared" ca="1" si="169"/>
        <v>-0.13429403526879627</v>
      </c>
      <c r="E347" s="193">
        <f t="shared" ca="1" si="169"/>
        <v>0.10926093294473016</v>
      </c>
      <c r="F347" s="193">
        <f t="shared" ca="1" si="169"/>
        <v>6.5867625948806768E-2</v>
      </c>
      <c r="G347" s="193">
        <f t="shared" ca="1" si="169"/>
        <v>8.9264262469144012E-2</v>
      </c>
      <c r="H347" s="193">
        <f t="shared" ca="1" si="169"/>
        <v>9.314264649427012E-2</v>
      </c>
      <c r="I347" s="193">
        <f t="shared" ca="1" si="169"/>
        <v>0.108882863815098</v>
      </c>
      <c r="J347" s="193">
        <f t="shared" ca="1" si="169"/>
        <v>4.8172194873490413E-2</v>
      </c>
      <c r="K347" s="193">
        <f t="shared" ca="1" si="169"/>
        <v>6.6476628886549566E-2</v>
      </c>
      <c r="L347" s="193">
        <f t="shared" ca="1" si="169"/>
        <v>4.2260874601222756E-2</v>
      </c>
      <c r="M347" s="193">
        <f t="shared" ca="1" si="169"/>
        <v>6.453124477438342E-2</v>
      </c>
      <c r="O347" s="473">
        <f t="shared" ca="1" si="168"/>
        <v>12960.461343818099</v>
      </c>
      <c r="P347" s="473">
        <f t="shared" ca="1" si="154"/>
        <v>11267.163130976616</v>
      </c>
      <c r="Q347" s="194">
        <f t="shared" ca="1" si="155"/>
        <v>12186.451194366027</v>
      </c>
      <c r="R347" s="194">
        <f t="shared" ca="1" si="156"/>
        <v>12995.834279138506</v>
      </c>
      <c r="S347" s="194">
        <f t="shared" ca="1" si="157"/>
        <v>14570.567531833318</v>
      </c>
      <c r="T347" s="194">
        <f t="shared" ca="1" si="158"/>
        <v>16061.794549451282</v>
      </c>
      <c r="U347" s="194">
        <f t="shared" ca="1" si="159"/>
        <v>17787.742395425026</v>
      </c>
      <c r="V347" s="194">
        <f t="shared" ca="1" si="160"/>
        <v>18151.338647659974</v>
      </c>
      <c r="W347" s="194">
        <f t="shared" ca="1" si="161"/>
        <v>19564.178528328906</v>
      </c>
      <c r="X347" s="194">
        <f t="shared" ca="1" si="162"/>
        <v>20253.614514992354</v>
      </c>
      <c r="Y347" s="194">
        <f t="shared" ca="1" si="163"/>
        <v>21702.87090937942</v>
      </c>
      <c r="Z347" s="194">
        <f t="shared" ca="1" si="164"/>
        <v>385146.94936648413</v>
      </c>
      <c r="AA347" s="194">
        <f t="shared" ca="1" si="165"/>
        <v>406849.82027586357</v>
      </c>
      <c r="AB347" s="77">
        <f t="shared" ca="1" si="166"/>
        <v>247880.89399629284</v>
      </c>
      <c r="AC347">
        <f t="shared" ca="1" si="167"/>
        <v>226.01094239877611</v>
      </c>
      <c r="AD347" s="476">
        <v>226.17353923935684</v>
      </c>
    </row>
    <row r="348" spans="2:30" x14ac:dyDescent="0.2">
      <c r="B348">
        <v>270</v>
      </c>
      <c r="C348" s="193">
        <f t="shared" ca="1" si="169"/>
        <v>0.32510641533147844</v>
      </c>
      <c r="D348" s="193">
        <f t="shared" ca="1" si="169"/>
        <v>-0.13699277616843328</v>
      </c>
      <c r="E348" s="193">
        <f t="shared" ca="1" si="169"/>
        <v>9.6988757007348533E-2</v>
      </c>
      <c r="F348" s="193">
        <f t="shared" ca="1" si="169"/>
        <v>8.4738093851882079E-2</v>
      </c>
      <c r="G348" s="193">
        <f t="shared" ca="1" si="169"/>
        <v>0.10357718441520389</v>
      </c>
      <c r="H348" s="193">
        <f t="shared" ca="1" si="169"/>
        <v>0.11328546260049678</v>
      </c>
      <c r="I348" s="193">
        <f t="shared" ca="1" si="169"/>
        <v>0.12149676216408033</v>
      </c>
      <c r="J348" s="193">
        <f t="shared" ca="1" si="169"/>
        <v>6.8362639923352383E-2</v>
      </c>
      <c r="K348" s="193">
        <f t="shared" ca="1" si="169"/>
        <v>8.162799299616233E-2</v>
      </c>
      <c r="L348" s="193">
        <f t="shared" ca="1" si="169"/>
        <v>3.8664890761989118E-2</v>
      </c>
      <c r="M348" s="193">
        <f t="shared" ca="1" si="169"/>
        <v>3.7603638687659674E-2</v>
      </c>
      <c r="O348" s="473">
        <f t="shared" ca="1" si="168"/>
        <v>12982.067551002494</v>
      </c>
      <c r="P348" s="473">
        <f t="shared" ca="1" si="154"/>
        <v>11232.039018167841</v>
      </c>
      <c r="Q348" s="194">
        <f t="shared" ca="1" si="155"/>
        <v>12051.627846073612</v>
      </c>
      <c r="R348" s="194">
        <f t="shared" ca="1" si="156"/>
        <v>13225.916765619757</v>
      </c>
      <c r="S348" s="194">
        <f t="shared" ca="1" si="157"/>
        <v>14762.024649245936</v>
      </c>
      <c r="T348" s="194">
        <f t="shared" ca="1" si="158"/>
        <v>16357.757546579935</v>
      </c>
      <c r="U348" s="194">
        <f t="shared" ca="1" si="159"/>
        <v>17990.083672177941</v>
      </c>
      <c r="V348" s="194">
        <f t="shared" ca="1" si="160"/>
        <v>18500.979295770514</v>
      </c>
      <c r="W348" s="194">
        <f t="shared" ca="1" si="161"/>
        <v>19842.125540348909</v>
      </c>
      <c r="X348" s="194">
        <f t="shared" ca="1" si="162"/>
        <v>20183.7359728185</v>
      </c>
      <c r="Y348" s="194">
        <f t="shared" ca="1" si="163"/>
        <v>21153.890913096981</v>
      </c>
      <c r="Z348" s="194">
        <f t="shared" ca="1" si="164"/>
        <v>375404.55299347587</v>
      </c>
      <c r="AA348" s="194">
        <f t="shared" ca="1" si="165"/>
        <v>396558.44390657282</v>
      </c>
      <c r="AB348" s="77">
        <f t="shared" ca="1" si="166"/>
        <v>244717.73012872558</v>
      </c>
      <c r="AC348">
        <f t="shared" ca="1" si="167"/>
        <v>222.68829127738192</v>
      </c>
      <c r="AD348" s="476">
        <v>220.92111047003962</v>
      </c>
    </row>
    <row r="349" spans="2:30" x14ac:dyDescent="0.2">
      <c r="B349">
        <v>271</v>
      </c>
      <c r="C349" s="193">
        <f t="shared" ref="C349:M364" ca="1" si="170">C$75+_xlfn.NORM.INV(RAND(),0, $AH$80)</f>
        <v>0.33223657442654786</v>
      </c>
      <c r="D349" s="193">
        <f t="shared" ca="1" si="170"/>
        <v>-0.14559264338585087</v>
      </c>
      <c r="E349" s="193">
        <f t="shared" ca="1" si="170"/>
        <v>0.15054309416917575</v>
      </c>
      <c r="F349" s="193">
        <f t="shared" ca="1" si="170"/>
        <v>0.10597124091538479</v>
      </c>
      <c r="G349" s="193">
        <f t="shared" ca="1" si="170"/>
        <v>0.10044302012188336</v>
      </c>
      <c r="H349" s="193">
        <f t="shared" ca="1" si="170"/>
        <v>0.12805281492786971</v>
      </c>
      <c r="I349" s="193">
        <f t="shared" ca="1" si="169"/>
        <v>7.5406101362902045E-2</v>
      </c>
      <c r="J349" s="193">
        <f t="shared" ca="1" si="169"/>
        <v>4.8624485191106639E-2</v>
      </c>
      <c r="K349" s="193">
        <f t="shared" ca="1" si="169"/>
        <v>3.1878551249159268E-2</v>
      </c>
      <c r="L349" s="193">
        <f t="shared" ca="1" si="169"/>
        <v>5.4066573773553575E-2</v>
      </c>
      <c r="M349" s="193">
        <f t="shared" ca="1" si="169"/>
        <v>4.7467410569535809E-2</v>
      </c>
      <c r="O349" s="473">
        <f t="shared" ca="1" si="168"/>
        <v>13051.92171965689</v>
      </c>
      <c r="P349" s="473">
        <f t="shared" ca="1" si="154"/>
        <v>11120.11174633315</v>
      </c>
      <c r="Q349" s="194">
        <f t="shared" ca="1" si="155"/>
        <v>12639.981133101119</v>
      </c>
      <c r="R349" s="194">
        <f t="shared" ca="1" si="156"/>
        <v>13484.806756969499</v>
      </c>
      <c r="S349" s="194">
        <f t="shared" ca="1" si="157"/>
        <v>14720.10043116118</v>
      </c>
      <c r="T349" s="194">
        <f t="shared" ca="1" si="158"/>
        <v>16574.737626793893</v>
      </c>
      <c r="U349" s="194">
        <f t="shared" ca="1" si="159"/>
        <v>17250.737048725223</v>
      </c>
      <c r="V349" s="194">
        <f t="shared" ca="1" si="160"/>
        <v>18159.171019823883</v>
      </c>
      <c r="W349" s="194">
        <f t="shared" ca="1" si="161"/>
        <v>18929.487669381924</v>
      </c>
      <c r="X349" s="194">
        <f t="shared" ca="1" si="162"/>
        <v>20483.027405702502</v>
      </c>
      <c r="Y349" s="194">
        <f t="shared" ca="1" si="163"/>
        <v>21354.986154671871</v>
      </c>
      <c r="Z349" s="194">
        <f t="shared" ca="1" si="164"/>
        <v>378973.26144444919</v>
      </c>
      <c r="AA349" s="194">
        <f t="shared" ca="1" si="165"/>
        <v>400328.24759912107</v>
      </c>
      <c r="AB349" s="77">
        <f t="shared" ca="1" si="166"/>
        <v>245990.77334727295</v>
      </c>
      <c r="AC349">
        <f t="shared" ca="1" si="167"/>
        <v>224.02552154896526</v>
      </c>
      <c r="AD349" s="476">
        <v>218.7751090898422</v>
      </c>
    </row>
    <row r="350" spans="2:30" x14ac:dyDescent="0.2">
      <c r="B350">
        <v>272</v>
      </c>
      <c r="C350" s="193">
        <f t="shared" ca="1" si="170"/>
        <v>0.33627602963575653</v>
      </c>
      <c r="D350" s="193">
        <f t="shared" ca="1" si="170"/>
        <v>-0.17228927810959535</v>
      </c>
      <c r="E350" s="193">
        <f t="shared" ca="1" si="170"/>
        <v>0.11412792899823183</v>
      </c>
      <c r="F350" s="193">
        <f t="shared" ca="1" si="170"/>
        <v>0.10042162207545816</v>
      </c>
      <c r="G350" s="193">
        <f t="shared" ca="1" si="170"/>
        <v>4.9397285839963938E-2</v>
      </c>
      <c r="H350" s="193">
        <f t="shared" ca="1" si="170"/>
        <v>6.1701113139776442E-2</v>
      </c>
      <c r="I350" s="193">
        <f t="shared" ca="1" si="169"/>
        <v>3.9587391960279793E-2</v>
      </c>
      <c r="J350" s="193">
        <f t="shared" ca="1" si="169"/>
        <v>0.10458080122394479</v>
      </c>
      <c r="K350" s="193">
        <f t="shared" ca="1" si="169"/>
        <v>5.0318886356041335E-2</v>
      </c>
      <c r="L350" s="193">
        <f t="shared" ca="1" si="169"/>
        <v>5.2571823231889435E-2</v>
      </c>
      <c r="M350" s="193">
        <f t="shared" ca="1" si="169"/>
        <v>5.0396113796381418E-2</v>
      </c>
      <c r="O350" s="473">
        <f t="shared" ca="1" si="168"/>
        <v>13091.496262341507</v>
      </c>
      <c r="P350" s="473">
        <f t="shared" ca="1" si="154"/>
        <v>10772.655045403617</v>
      </c>
      <c r="Q350" s="194">
        <f t="shared" ca="1" si="155"/>
        <v>12239.920498212972</v>
      </c>
      <c r="R350" s="194">
        <f t="shared" ca="1" si="156"/>
        <v>13417.141762742969</v>
      </c>
      <c r="S350" s="194">
        <f t="shared" ca="1" si="157"/>
        <v>14037.286035983319</v>
      </c>
      <c r="T350" s="194">
        <f t="shared" ca="1" si="158"/>
        <v>15599.816919469351</v>
      </c>
      <c r="U350" s="194">
        <f t="shared" ca="1" si="159"/>
        <v>16676.164209175353</v>
      </c>
      <c r="V350" s="194">
        <f t="shared" ca="1" si="160"/>
        <v>19128.174058403933</v>
      </c>
      <c r="W350" s="194">
        <f t="shared" ca="1" si="161"/>
        <v>19267.769820515336</v>
      </c>
      <c r="X350" s="194">
        <f t="shared" ca="1" si="162"/>
        <v>20453.980837799314</v>
      </c>
      <c r="Y350" s="194">
        <f t="shared" ca="1" si="163"/>
        <v>21414.694376836436</v>
      </c>
      <c r="Z350" s="194">
        <f t="shared" ca="1" si="164"/>
        <v>380032.86502016045</v>
      </c>
      <c r="AA350" s="194">
        <f t="shared" ca="1" si="165"/>
        <v>401447.55939699686</v>
      </c>
      <c r="AB350" s="77">
        <f t="shared" ca="1" si="166"/>
        <v>245101.18754134196</v>
      </c>
      <c r="AC350">
        <f t="shared" ca="1" si="167"/>
        <v>223.09108267718901</v>
      </c>
      <c r="AD350" s="476">
        <v>219.57629784409289</v>
      </c>
    </row>
    <row r="351" spans="2:30" x14ac:dyDescent="0.2">
      <c r="B351">
        <v>273</v>
      </c>
      <c r="C351" s="193">
        <f t="shared" ca="1" si="170"/>
        <v>0.34727894233505174</v>
      </c>
      <c r="D351" s="193">
        <f t="shared" ca="1" si="170"/>
        <v>-0.18363409534876016</v>
      </c>
      <c r="E351" s="193">
        <f t="shared" ca="1" si="170"/>
        <v>0.118883354095752</v>
      </c>
      <c r="F351" s="193">
        <f t="shared" ca="1" si="170"/>
        <v>0.11406986258089084</v>
      </c>
      <c r="G351" s="193">
        <f t="shared" ca="1" si="170"/>
        <v>9.5516063755953146E-2</v>
      </c>
      <c r="H351" s="193">
        <f t="shared" ca="1" si="170"/>
        <v>8.6391527680194813E-2</v>
      </c>
      <c r="I351" s="193">
        <f t="shared" ca="1" si="169"/>
        <v>0.10146921223219305</v>
      </c>
      <c r="J351" s="193">
        <f t="shared" ca="1" si="169"/>
        <v>7.8780094158098446E-2</v>
      </c>
      <c r="K351" s="193">
        <f t="shared" ca="1" si="169"/>
        <v>6.0363845228650202E-2</v>
      </c>
      <c r="L351" s="193">
        <f t="shared" ca="1" si="169"/>
        <v>4.7980746512336941E-2</v>
      </c>
      <c r="M351" s="193">
        <f t="shared" ca="1" si="169"/>
        <v>1.0271471820324989E-2</v>
      </c>
      <c r="O351" s="473">
        <f t="shared" ca="1" si="168"/>
        <v>13199.291798056502</v>
      </c>
      <c r="P351" s="473">
        <f t="shared" ca="1" si="154"/>
        <v>10625.002249035886</v>
      </c>
      <c r="Q351" s="194">
        <f t="shared" ca="1" si="155"/>
        <v>12292.164072414715</v>
      </c>
      <c r="R351" s="194">
        <f t="shared" ca="1" si="156"/>
        <v>13583.55104987423</v>
      </c>
      <c r="S351" s="194">
        <f t="shared" ca="1" si="157"/>
        <v>14654.194890210583</v>
      </c>
      <c r="T351" s="194">
        <f t="shared" ca="1" si="158"/>
        <v>15962.5988189413</v>
      </c>
      <c r="U351" s="194">
        <f t="shared" ca="1" si="159"/>
        <v>17668.818991637861</v>
      </c>
      <c r="V351" s="194">
        <f t="shared" ca="1" si="160"/>
        <v>18681.379749614072</v>
      </c>
      <c r="W351" s="194">
        <f t="shared" ca="1" si="161"/>
        <v>19452.041433573202</v>
      </c>
      <c r="X351" s="194">
        <f t="shared" ca="1" si="162"/>
        <v>20364.76526773184</v>
      </c>
      <c r="Y351" s="194">
        <f t="shared" ca="1" si="163"/>
        <v>20596.663032649842</v>
      </c>
      <c r="Z351" s="194">
        <f t="shared" ca="1" si="164"/>
        <v>365515.78670295631</v>
      </c>
      <c r="AA351" s="194">
        <f t="shared" ca="1" si="165"/>
        <v>386112.44973560615</v>
      </c>
      <c r="AB351" s="77">
        <f t="shared" ca="1" si="166"/>
        <v>240412.20780448616</v>
      </c>
      <c r="AC351">
        <f t="shared" ca="1" si="167"/>
        <v>218.16568379393712</v>
      </c>
      <c r="AD351" s="476">
        <v>222.7996221948371</v>
      </c>
    </row>
    <row r="352" spans="2:30" x14ac:dyDescent="0.2">
      <c r="B352">
        <v>274</v>
      </c>
      <c r="C352" s="193">
        <f t="shared" ca="1" si="170"/>
        <v>0.34137379971915577</v>
      </c>
      <c r="D352" s="193">
        <f t="shared" ca="1" si="170"/>
        <v>-0.17870966900000382</v>
      </c>
      <c r="E352" s="193">
        <f t="shared" ca="1" si="170"/>
        <v>0.10270117801270134</v>
      </c>
      <c r="F352" s="193">
        <f t="shared" ca="1" si="170"/>
        <v>6.5920671604928552E-2</v>
      </c>
      <c r="G352" s="193">
        <f t="shared" ca="1" si="170"/>
        <v>0.11903167661738569</v>
      </c>
      <c r="H352" s="193">
        <f t="shared" ca="1" si="170"/>
        <v>0.10363826836087146</v>
      </c>
      <c r="I352" s="193">
        <f t="shared" ca="1" si="169"/>
        <v>8.6682524876885297E-2</v>
      </c>
      <c r="J352" s="193">
        <f t="shared" ca="1" si="169"/>
        <v>4.9017711031931047E-2</v>
      </c>
      <c r="K352" s="193">
        <f t="shared" ca="1" si="169"/>
        <v>4.4239380756454741E-2</v>
      </c>
      <c r="L352" s="193">
        <f t="shared" ca="1" si="169"/>
        <v>4.9901779956071417E-2</v>
      </c>
      <c r="M352" s="193">
        <f t="shared" ca="1" si="169"/>
        <v>2.0549534460281297E-2</v>
      </c>
      <c r="O352" s="473">
        <f t="shared" ca="1" si="168"/>
        <v>13141.439115848569</v>
      </c>
      <c r="P352" s="473">
        <f t="shared" ca="1" si="154"/>
        <v>10689.09365796495</v>
      </c>
      <c r="Q352" s="194">
        <f t="shared" ca="1" si="155"/>
        <v>12114.385072724155</v>
      </c>
      <c r="R352" s="194">
        <f t="shared" ca="1" si="156"/>
        <v>12996.481050406725</v>
      </c>
      <c r="S352" s="194">
        <f t="shared" ca="1" si="157"/>
        <v>14968.752006472954</v>
      </c>
      <c r="T352" s="194">
        <f t="shared" ca="1" si="158"/>
        <v>16216.009118456263</v>
      </c>
      <c r="U352" s="194">
        <f t="shared" ca="1" si="159"/>
        <v>17431.623707861017</v>
      </c>
      <c r="V352" s="194">
        <f t="shared" ca="1" si="160"/>
        <v>18165.980564511981</v>
      </c>
      <c r="W352" s="194">
        <f t="shared" ca="1" si="161"/>
        <v>19156.243201278994</v>
      </c>
      <c r="X352" s="194">
        <f t="shared" ca="1" si="162"/>
        <v>20402.095529078062</v>
      </c>
      <c r="Y352" s="194">
        <f t="shared" ca="1" si="163"/>
        <v>20806.204525930072</v>
      </c>
      <c r="Z352" s="194">
        <f t="shared" ca="1" si="164"/>
        <v>369234.38537313044</v>
      </c>
      <c r="AA352" s="194">
        <f t="shared" ca="1" si="165"/>
        <v>390040.58989906049</v>
      </c>
      <c r="AB352" s="77">
        <f t="shared" ca="1" si="166"/>
        <v>241199.57561917359</v>
      </c>
      <c r="AC352">
        <f t="shared" ca="1" si="167"/>
        <v>218.9927508261718</v>
      </c>
      <c r="AD352" s="476">
        <v>221.13137216972115</v>
      </c>
    </row>
    <row r="353" spans="2:30" x14ac:dyDescent="0.2">
      <c r="B353">
        <v>275</v>
      </c>
      <c r="C353" s="193">
        <f t="shared" ca="1" si="170"/>
        <v>0.30867894330373524</v>
      </c>
      <c r="D353" s="193">
        <f t="shared" ca="1" si="170"/>
        <v>-0.18181027622025134</v>
      </c>
      <c r="E353" s="193">
        <f t="shared" ca="1" si="170"/>
        <v>0.11031166202291807</v>
      </c>
      <c r="F353" s="193">
        <f t="shared" ca="1" si="170"/>
        <v>7.0035397876327093E-2</v>
      </c>
      <c r="G353" s="193">
        <f t="shared" ca="1" si="170"/>
        <v>9.3067856127959342E-2</v>
      </c>
      <c r="H353" s="193">
        <f t="shared" ca="1" si="170"/>
        <v>9.3288631311619144E-2</v>
      </c>
      <c r="I353" s="193">
        <f t="shared" ca="1" si="169"/>
        <v>0.10398632707858438</v>
      </c>
      <c r="J353" s="193">
        <f t="shared" ca="1" si="169"/>
        <v>6.5138530804957948E-2</v>
      </c>
      <c r="K353" s="193">
        <f t="shared" ca="1" si="169"/>
        <v>4.5786379187696485E-2</v>
      </c>
      <c r="L353" s="193">
        <f t="shared" ca="1" si="169"/>
        <v>6.2177849142534172E-2</v>
      </c>
      <c r="M353" s="193">
        <f t="shared" ca="1" si="169"/>
        <v>1.0162364184461363E-2</v>
      </c>
      <c r="O353" s="473">
        <f t="shared" ca="1" si="168"/>
        <v>12821.127607546694</v>
      </c>
      <c r="P353" s="473">
        <f t="shared" ca="1" si="154"/>
        <v>10648.739254993428</v>
      </c>
      <c r="Q353" s="194">
        <f t="shared" ca="1" si="155"/>
        <v>12197.994608768844</v>
      </c>
      <c r="R353" s="194">
        <f t="shared" ca="1" si="156"/>
        <v>13046.650789523728</v>
      </c>
      <c r="S353" s="194">
        <f t="shared" ca="1" si="157"/>
        <v>14621.446386652069</v>
      </c>
      <c r="T353" s="194">
        <f t="shared" ca="1" si="158"/>
        <v>16063.939537711614</v>
      </c>
      <c r="U353" s="194">
        <f t="shared" ca="1" si="159"/>
        <v>17709.196376777774</v>
      </c>
      <c r="V353" s="194">
        <f t="shared" ca="1" si="160"/>
        <v>18445.146965232449</v>
      </c>
      <c r="W353" s="194">
        <f t="shared" ca="1" si="161"/>
        <v>19184.62240122776</v>
      </c>
      <c r="X353" s="194">
        <f t="shared" ca="1" si="162"/>
        <v>20640.648830963371</v>
      </c>
      <c r="Y353" s="194">
        <f t="shared" ca="1" si="163"/>
        <v>20594.438627355961</v>
      </c>
      <c r="Z353" s="194">
        <f t="shared" ca="1" si="164"/>
        <v>365476.3116069347</v>
      </c>
      <c r="AA353" s="194">
        <f t="shared" ca="1" si="165"/>
        <v>386070.75023429067</v>
      </c>
      <c r="AB353" s="77">
        <f t="shared" ca="1" si="166"/>
        <v>239558.44503071977</v>
      </c>
      <c r="AC353">
        <f t="shared" ca="1" si="167"/>
        <v>217.26887415762789</v>
      </c>
      <c r="AD353" s="476">
        <v>228.00298972088811</v>
      </c>
    </row>
    <row r="354" spans="2:30" x14ac:dyDescent="0.2">
      <c r="B354">
        <v>276</v>
      </c>
      <c r="C354" s="193">
        <f t="shared" ca="1" si="170"/>
        <v>0.3110833457793048</v>
      </c>
      <c r="D354" s="193">
        <f t="shared" ca="1" si="170"/>
        <v>-0.18794082938620726</v>
      </c>
      <c r="E354" s="193">
        <f t="shared" ca="1" si="170"/>
        <v>0.134110985311192</v>
      </c>
      <c r="F354" s="193">
        <f t="shared" ca="1" si="170"/>
        <v>9.3481721810385721E-2</v>
      </c>
      <c r="G354" s="193">
        <f t="shared" ca="1" si="170"/>
        <v>6.9482205942238889E-2</v>
      </c>
      <c r="H354" s="193">
        <f t="shared" ca="1" si="170"/>
        <v>9.4186094490673986E-2</v>
      </c>
      <c r="I354" s="193">
        <f t="shared" ca="1" si="169"/>
        <v>8.5275798695723548E-2</v>
      </c>
      <c r="J354" s="193">
        <f t="shared" ca="1" si="169"/>
        <v>7.0879038751575266E-2</v>
      </c>
      <c r="K354" s="193">
        <f t="shared" ca="1" si="169"/>
        <v>4.0318275572509388E-2</v>
      </c>
      <c r="L354" s="193">
        <f t="shared" ca="1" si="169"/>
        <v>4.9810258975239476E-2</v>
      </c>
      <c r="M354" s="193">
        <f t="shared" ca="1" si="169"/>
        <v>2.6417870302409677E-2</v>
      </c>
      <c r="O354" s="473">
        <f t="shared" ca="1" si="168"/>
        <v>12844.683538599849</v>
      </c>
      <c r="P354" s="473">
        <f t="shared" ca="1" si="154"/>
        <v>10568.950105538512</v>
      </c>
      <c r="Q354" s="194">
        <f t="shared" ca="1" si="155"/>
        <v>12459.456347028708</v>
      </c>
      <c r="R354" s="194">
        <f t="shared" ca="1" si="156"/>
        <v>13332.525444953653</v>
      </c>
      <c r="S354" s="194">
        <f t="shared" ca="1" si="157"/>
        <v>14305.952414570182</v>
      </c>
      <c r="T354" s="194">
        <f t="shared" ca="1" si="158"/>
        <v>16077.126169158028</v>
      </c>
      <c r="U354" s="194">
        <f t="shared" ca="1" si="159"/>
        <v>17409.058219883944</v>
      </c>
      <c r="V354" s="194">
        <f t="shared" ca="1" si="160"/>
        <v>18544.556112182021</v>
      </c>
      <c r="W354" s="194">
        <f t="shared" ca="1" si="161"/>
        <v>19084.311759211523</v>
      </c>
      <c r="X354" s="194">
        <f t="shared" ca="1" si="162"/>
        <v>20400.317058149165</v>
      </c>
      <c r="Y354" s="194">
        <f t="shared" ca="1" si="163"/>
        <v>20925.843790498195</v>
      </c>
      <c r="Z354" s="194">
        <f t="shared" ca="1" si="164"/>
        <v>371357.54677261831</v>
      </c>
      <c r="AA354" s="194">
        <f t="shared" ca="1" si="165"/>
        <v>392283.39056311653</v>
      </c>
      <c r="AB354" s="77">
        <f t="shared" ca="1" si="166"/>
        <v>241808.39424697842</v>
      </c>
      <c r="AC354">
        <f t="shared" ca="1" si="167"/>
        <v>219.63226619151305</v>
      </c>
      <c r="AD354" s="476">
        <v>219.12826027163825</v>
      </c>
    </row>
    <row r="355" spans="2:30" x14ac:dyDescent="0.2">
      <c r="B355">
        <v>277</v>
      </c>
      <c r="C355" s="193">
        <f t="shared" ca="1" si="170"/>
        <v>0.33810829305891799</v>
      </c>
      <c r="D355" s="193">
        <f t="shared" ca="1" si="170"/>
        <v>-0.14278489935012362</v>
      </c>
      <c r="E355" s="193">
        <f t="shared" ca="1" si="170"/>
        <v>0.10466886646241237</v>
      </c>
      <c r="F355" s="193">
        <f t="shared" ca="1" si="170"/>
        <v>0.1134691225973108</v>
      </c>
      <c r="G355" s="193">
        <f t="shared" ca="1" si="170"/>
        <v>9.008279381903414E-2</v>
      </c>
      <c r="H355" s="193">
        <f t="shared" ca="1" si="170"/>
        <v>0.11314523841474666</v>
      </c>
      <c r="I355" s="193">
        <f t="shared" ca="1" si="170"/>
        <v>9.1784028797020342E-2</v>
      </c>
      <c r="J355" s="193">
        <f t="shared" ca="1" si="170"/>
        <v>6.1558626773418265E-2</v>
      </c>
      <c r="K355" s="193">
        <f t="shared" ca="1" si="170"/>
        <v>7.3422706799658718E-2</v>
      </c>
      <c r="L355" s="193">
        <f t="shared" ca="1" si="170"/>
        <v>2.4250456671873477E-2</v>
      </c>
      <c r="M355" s="193">
        <f t="shared" ca="1" si="170"/>
        <v>4.1512083821929703E-2</v>
      </c>
      <c r="O355" s="473">
        <f t="shared" ca="1" si="168"/>
        <v>13109.44694709822</v>
      </c>
      <c r="P355" s="473">
        <f t="shared" ca="1" si="154"/>
        <v>11156.654534958141</v>
      </c>
      <c r="Q355" s="194">
        <f t="shared" ca="1" si="155"/>
        <v>12136.002294196531</v>
      </c>
      <c r="R355" s="194">
        <f t="shared" ca="1" si="156"/>
        <v>13576.226390524989</v>
      </c>
      <c r="S355" s="194">
        <f t="shared" ca="1" si="157"/>
        <v>14581.516634563872</v>
      </c>
      <c r="T355" s="194">
        <f t="shared" ca="1" si="158"/>
        <v>16355.697200595258</v>
      </c>
      <c r="U355" s="194">
        <f t="shared" ca="1" si="159"/>
        <v>17513.457633266276</v>
      </c>
      <c r="V355" s="194">
        <f t="shared" ca="1" si="160"/>
        <v>18383.153286407149</v>
      </c>
      <c r="W355" s="194">
        <f t="shared" ca="1" si="161"/>
        <v>19691.602144264711</v>
      </c>
      <c r="X355" s="194">
        <f t="shared" ca="1" si="162"/>
        <v>19903.629140999965</v>
      </c>
      <c r="Y355" s="194">
        <f t="shared" ca="1" si="163"/>
        <v>21233.573384252093</v>
      </c>
      <c r="Z355" s="194">
        <f t="shared" ca="1" si="164"/>
        <v>376818.62677254033</v>
      </c>
      <c r="AA355" s="194">
        <f t="shared" ca="1" si="165"/>
        <v>398052.20015679242</v>
      </c>
      <c r="AB355" s="77">
        <f t="shared" ca="1" si="166"/>
        <v>245030.69614822714</v>
      </c>
      <c r="AC355">
        <f t="shared" ca="1" si="167"/>
        <v>223.01703709618607</v>
      </c>
      <c r="AD355" s="476">
        <v>220.46194536000755</v>
      </c>
    </row>
    <row r="356" spans="2:30" x14ac:dyDescent="0.2">
      <c r="B356">
        <v>278</v>
      </c>
      <c r="C356" s="193">
        <f t="shared" ca="1" si="170"/>
        <v>0.33674678740122777</v>
      </c>
      <c r="D356" s="193">
        <f t="shared" ca="1" si="170"/>
        <v>-0.17782870417948449</v>
      </c>
      <c r="E356" s="193">
        <f t="shared" ca="1" si="170"/>
        <v>0.11294044941138463</v>
      </c>
      <c r="F356" s="193">
        <f t="shared" ca="1" si="170"/>
        <v>0.12858649967093533</v>
      </c>
      <c r="G356" s="193">
        <f t="shared" ca="1" si="170"/>
        <v>0.11605914436348835</v>
      </c>
      <c r="H356" s="193">
        <f t="shared" ca="1" si="170"/>
        <v>9.0875603548654274E-2</v>
      </c>
      <c r="I356" s="193">
        <f t="shared" ca="1" si="170"/>
        <v>7.4527982780846588E-2</v>
      </c>
      <c r="J356" s="193">
        <f t="shared" ca="1" si="170"/>
        <v>6.1964894249221733E-2</v>
      </c>
      <c r="K356" s="193">
        <f t="shared" ca="1" si="170"/>
        <v>5.6640982850055609E-2</v>
      </c>
      <c r="L356" s="193">
        <f t="shared" ca="1" si="170"/>
        <v>5.538717711603236E-2</v>
      </c>
      <c r="M356" s="193">
        <f t="shared" ca="1" si="170"/>
        <v>3.6792384497719099E-2</v>
      </c>
      <c r="O356" s="473">
        <f t="shared" ca="1" si="168"/>
        <v>13096.108276169829</v>
      </c>
      <c r="P356" s="473">
        <f t="shared" ca="1" si="154"/>
        <v>10700.55941510401</v>
      </c>
      <c r="Q356" s="194">
        <f t="shared" ca="1" si="155"/>
        <v>12226.874729089019</v>
      </c>
      <c r="R356" s="194">
        <f t="shared" ca="1" si="156"/>
        <v>13760.548460546757</v>
      </c>
      <c r="S356" s="194">
        <f t="shared" ca="1" si="157"/>
        <v>14928.989862943352</v>
      </c>
      <c r="T356" s="194">
        <f t="shared" ca="1" si="158"/>
        <v>16028.484369719439</v>
      </c>
      <c r="U356" s="194">
        <f t="shared" ca="1" si="159"/>
        <v>17236.651027883941</v>
      </c>
      <c r="V356" s="194">
        <f t="shared" ca="1" si="160"/>
        <v>18390.188674839417</v>
      </c>
      <c r="W356" s="194">
        <f t="shared" ca="1" si="161"/>
        <v>19383.746693455676</v>
      </c>
      <c r="X356" s="194">
        <f t="shared" ca="1" si="162"/>
        <v>20508.689878196263</v>
      </c>
      <c r="Y356" s="194">
        <f t="shared" ca="1" si="163"/>
        <v>21137.351666320144</v>
      </c>
      <c r="Z356" s="194">
        <f t="shared" ca="1" si="164"/>
        <v>375111.04157429468</v>
      </c>
      <c r="AA356" s="194">
        <f t="shared" ca="1" si="165"/>
        <v>396248.39324061479</v>
      </c>
      <c r="AB356" s="77">
        <f t="shared" ca="1" si="166"/>
        <v>244150.50654045571</v>
      </c>
      <c r="AC356">
        <f t="shared" ca="1" si="167"/>
        <v>222.09246818045975</v>
      </c>
      <c r="AD356" s="476">
        <v>225.60337448974576</v>
      </c>
    </row>
    <row r="357" spans="2:30" x14ac:dyDescent="0.2">
      <c r="B357">
        <v>279</v>
      </c>
      <c r="C357" s="193">
        <f t="shared" ca="1" si="170"/>
        <v>0.32635720508664362</v>
      </c>
      <c r="D357" s="193">
        <f t="shared" ca="1" si="170"/>
        <v>-0.15612025801318979</v>
      </c>
      <c r="E357" s="193">
        <f t="shared" ca="1" si="170"/>
        <v>9.9048880714705523E-2</v>
      </c>
      <c r="F357" s="193">
        <f t="shared" ca="1" si="170"/>
        <v>0.11104826932212146</v>
      </c>
      <c r="G357" s="193">
        <f t="shared" ca="1" si="170"/>
        <v>5.3536557209030763E-2</v>
      </c>
      <c r="H357" s="193">
        <f t="shared" ca="1" si="170"/>
        <v>7.209850498663975E-2</v>
      </c>
      <c r="I357" s="193">
        <f t="shared" ca="1" si="170"/>
        <v>0.10204867403393375</v>
      </c>
      <c r="J357" s="193">
        <f t="shared" ca="1" si="170"/>
        <v>5.3208980592369698E-2</v>
      </c>
      <c r="K357" s="193">
        <f t="shared" ca="1" si="170"/>
        <v>5.287367539334998E-2</v>
      </c>
      <c r="L357" s="193">
        <f t="shared" ca="1" si="170"/>
        <v>8.460394023490847E-2</v>
      </c>
      <c r="M357" s="193">
        <f t="shared" ca="1" si="170"/>
        <v>8.0452630647614196E-2</v>
      </c>
      <c r="O357" s="473">
        <f t="shared" ca="1" si="168"/>
        <v>12994.321538233848</v>
      </c>
      <c r="P357" s="473">
        <f t="shared" ca="1" si="154"/>
        <v>10983.094841958335</v>
      </c>
      <c r="Q357" s="194">
        <f t="shared" ca="1" si="155"/>
        <v>12074.260570501592</v>
      </c>
      <c r="R357" s="194">
        <f t="shared" ca="1" si="156"/>
        <v>13546.709584485905</v>
      </c>
      <c r="S357" s="194">
        <f t="shared" ca="1" si="157"/>
        <v>14092.655091127806</v>
      </c>
      <c r="T357" s="194">
        <f t="shared" ca="1" si="158"/>
        <v>15752.588172361216</v>
      </c>
      <c r="U357" s="194">
        <f t="shared" ca="1" si="159"/>
        <v>17678.11421802624</v>
      </c>
      <c r="V357" s="194">
        <f t="shared" ca="1" si="160"/>
        <v>18238.56134229567</v>
      </c>
      <c r="W357" s="194">
        <f t="shared" ca="1" si="161"/>
        <v>19314.63662235075</v>
      </c>
      <c r="X357" s="194">
        <f t="shared" ca="1" si="162"/>
        <v>21076.441265594327</v>
      </c>
      <c r="Y357" s="194">
        <f t="shared" ca="1" si="163"/>
        <v>22027.464277588519</v>
      </c>
      <c r="Z357" s="194">
        <f t="shared" ca="1" si="164"/>
        <v>390907.29997043568</v>
      </c>
      <c r="AA357" s="194">
        <f t="shared" ca="1" si="165"/>
        <v>412934.76424802421</v>
      </c>
      <c r="AB357" s="77">
        <f t="shared" ca="1" si="166"/>
        <v>249994.41025998577</v>
      </c>
      <c r="AC357">
        <f t="shared" ca="1" si="167"/>
        <v>228.23102250769722</v>
      </c>
      <c r="AD357" s="476">
        <v>227.30120903819301</v>
      </c>
    </row>
    <row r="358" spans="2:30" x14ac:dyDescent="0.2">
      <c r="B358">
        <v>280</v>
      </c>
      <c r="C358" s="193">
        <f t="shared" ca="1" si="170"/>
        <v>0.31081237142611751</v>
      </c>
      <c r="D358" s="193">
        <f t="shared" ca="1" si="170"/>
        <v>-0.11651504588911146</v>
      </c>
      <c r="E358" s="193">
        <f t="shared" ca="1" si="170"/>
        <v>9.2295181242270763E-2</v>
      </c>
      <c r="F358" s="193">
        <f t="shared" ca="1" si="170"/>
        <v>8.9617181241754218E-2</v>
      </c>
      <c r="G358" s="193">
        <f t="shared" ca="1" si="170"/>
        <v>9.6746877508323836E-2</v>
      </c>
      <c r="H358" s="193">
        <f t="shared" ca="1" si="170"/>
        <v>0.11472842247233161</v>
      </c>
      <c r="I358" s="193">
        <f t="shared" ca="1" si="170"/>
        <v>8.4351445599539429E-2</v>
      </c>
      <c r="J358" s="193">
        <f t="shared" ca="1" si="170"/>
        <v>8.2747934982450241E-2</v>
      </c>
      <c r="K358" s="193">
        <f t="shared" ca="1" si="170"/>
        <v>5.4464073211376758E-2</v>
      </c>
      <c r="L358" s="193">
        <f t="shared" ca="1" si="170"/>
        <v>4.7030564155331384E-2</v>
      </c>
      <c r="M358" s="193">
        <f t="shared" ca="1" si="170"/>
        <v>2.1202274421489392E-2</v>
      </c>
      <c r="O358" s="473">
        <f t="shared" ca="1" si="168"/>
        <v>12842.028802861672</v>
      </c>
      <c r="P358" s="473">
        <f t="shared" ca="1" si="154"/>
        <v>11498.556677753215</v>
      </c>
      <c r="Q358" s="194">
        <f t="shared" ca="1" si="155"/>
        <v>12000.063754803998</v>
      </c>
      <c r="R358" s="194">
        <f t="shared" ca="1" si="156"/>
        <v>13285.406152114414</v>
      </c>
      <c r="S358" s="194">
        <f t="shared" ca="1" si="157"/>
        <v>14670.658897629108</v>
      </c>
      <c r="T358" s="194">
        <f t="shared" ca="1" si="158"/>
        <v>16378.959285510202</v>
      </c>
      <c r="U358" s="194">
        <f t="shared" ca="1" si="159"/>
        <v>17394.230544848215</v>
      </c>
      <c r="V358" s="194">
        <f t="shared" ca="1" si="160"/>
        <v>18750.09138197283</v>
      </c>
      <c r="W358" s="194">
        <f t="shared" ca="1" si="161"/>
        <v>19343.811970408235</v>
      </c>
      <c r="X358" s="194">
        <f t="shared" ca="1" si="162"/>
        <v>20346.300958414751</v>
      </c>
      <c r="Y358" s="194">
        <f t="shared" ca="1" si="163"/>
        <v>20819.512102560664</v>
      </c>
      <c r="Z358" s="194">
        <f t="shared" ca="1" si="164"/>
        <v>369470.54641210701</v>
      </c>
      <c r="AA358" s="194">
        <f t="shared" ca="1" si="165"/>
        <v>390290.05851466767</v>
      </c>
      <c r="AB358" s="77">
        <f t="shared" ca="1" si="166"/>
        <v>242046.34561670441</v>
      </c>
      <c r="AC358">
        <f t="shared" ca="1" si="167"/>
        <v>219.88221510929245</v>
      </c>
      <c r="AD358" s="476">
        <v>222.85038654359312</v>
      </c>
    </row>
    <row r="359" spans="2:30" x14ac:dyDescent="0.2">
      <c r="B359">
        <v>281</v>
      </c>
      <c r="C359" s="193">
        <f t="shared" ref="C359:M374" ca="1" si="171">C$75+_xlfn.NORM.INV(RAND(),0, $AH$80)</f>
        <v>0.32056991138579927</v>
      </c>
      <c r="D359" s="193">
        <f t="shared" ca="1" si="171"/>
        <v>-0.17015102745500879</v>
      </c>
      <c r="E359" s="193">
        <f t="shared" ca="1" si="171"/>
        <v>0.1023755576648806</v>
      </c>
      <c r="F359" s="193">
        <f t="shared" ca="1" si="171"/>
        <v>6.6550088839954863E-2</v>
      </c>
      <c r="G359" s="193">
        <f t="shared" ca="1" si="171"/>
        <v>8.5229391671082164E-2</v>
      </c>
      <c r="H359" s="193">
        <f t="shared" ca="1" si="171"/>
        <v>8.375285919097436E-2</v>
      </c>
      <c r="I359" s="193">
        <f t="shared" ca="1" si="170"/>
        <v>7.4411709651397928E-2</v>
      </c>
      <c r="J359" s="193">
        <f t="shared" ca="1" si="170"/>
        <v>7.8581685579657709E-2</v>
      </c>
      <c r="K359" s="193">
        <f t="shared" ca="1" si="170"/>
        <v>5.2156516069000416E-2</v>
      </c>
      <c r="L359" s="193">
        <f t="shared" ca="1" si="170"/>
        <v>9.4930725206119587E-2</v>
      </c>
      <c r="M359" s="193">
        <f t="shared" ca="1" si="170"/>
        <v>4.1566938647342726E-2</v>
      </c>
      <c r="O359" s="473">
        <f t="shared" ca="1" si="168"/>
        <v>12937.623421846674</v>
      </c>
      <c r="P359" s="473">
        <f t="shared" ca="1" si="154"/>
        <v>10800.484377673061</v>
      </c>
      <c r="Q359" s="194">
        <f t="shared" ca="1" si="155"/>
        <v>12110.807775121077</v>
      </c>
      <c r="R359" s="194">
        <f t="shared" ca="1" si="156"/>
        <v>13004.155363688877</v>
      </c>
      <c r="S359" s="194">
        <f t="shared" ca="1" si="157"/>
        <v>14516.594993239134</v>
      </c>
      <c r="T359" s="194">
        <f t="shared" ca="1" si="158"/>
        <v>15923.828260227954</v>
      </c>
      <c r="U359" s="194">
        <f t="shared" ca="1" si="159"/>
        <v>17234.7858746368</v>
      </c>
      <c r="V359" s="194">
        <f t="shared" ca="1" si="160"/>
        <v>18677.943881618823</v>
      </c>
      <c r="W359" s="194">
        <f t="shared" ca="1" si="161"/>
        <v>19301.48055997226</v>
      </c>
      <c r="X359" s="194">
        <f t="shared" ca="1" si="162"/>
        <v>21277.115326266659</v>
      </c>
      <c r="Y359" s="194">
        <f t="shared" ca="1" si="163"/>
        <v>21234.691723615582</v>
      </c>
      <c r="Z359" s="194">
        <f t="shared" ca="1" si="164"/>
        <v>376838.47322492918</v>
      </c>
      <c r="AA359" s="194">
        <f t="shared" ca="1" si="165"/>
        <v>398073.16494854476</v>
      </c>
      <c r="AB359" s="77">
        <f t="shared" ca="1" si="166"/>
        <v>244252.63949417035</v>
      </c>
      <c r="AC359">
        <f t="shared" ca="1" si="167"/>
        <v>222.19975069486588</v>
      </c>
      <c r="AD359" s="476">
        <v>220.84889478391145</v>
      </c>
    </row>
    <row r="360" spans="2:30" x14ac:dyDescent="0.2">
      <c r="B360">
        <v>282</v>
      </c>
      <c r="C360" s="193">
        <f t="shared" ca="1" si="171"/>
        <v>0.36497595340689581</v>
      </c>
      <c r="D360" s="193">
        <f t="shared" ca="1" si="171"/>
        <v>-0.1477405346111722</v>
      </c>
      <c r="E360" s="193">
        <f t="shared" ca="1" si="171"/>
        <v>0.11268168866595434</v>
      </c>
      <c r="F360" s="193">
        <f t="shared" ca="1" si="171"/>
        <v>8.4496633679409613E-2</v>
      </c>
      <c r="G360" s="193">
        <f t="shared" ca="1" si="171"/>
        <v>8.6901954462550113E-2</v>
      </c>
      <c r="H360" s="193">
        <f t="shared" ca="1" si="171"/>
        <v>8.7973418665981684E-2</v>
      </c>
      <c r="I360" s="193">
        <f t="shared" ca="1" si="170"/>
        <v>9.0188605368509561E-2</v>
      </c>
      <c r="J360" s="193">
        <f t="shared" ca="1" si="170"/>
        <v>7.715521950250441E-2</v>
      </c>
      <c r="K360" s="193">
        <f t="shared" ca="1" si="170"/>
        <v>3.5297804044483905E-2</v>
      </c>
      <c r="L360" s="193">
        <f t="shared" ca="1" si="170"/>
        <v>4.9205733670450273E-2</v>
      </c>
      <c r="M360" s="193">
        <f t="shared" ca="1" si="170"/>
        <v>7.3910125351279443E-2</v>
      </c>
      <c r="O360" s="473">
        <f t="shared" ca="1" si="168"/>
        <v>13372.66941552736</v>
      </c>
      <c r="P360" s="473">
        <f t="shared" ca="1" si="154"/>
        <v>11092.156942035594</v>
      </c>
      <c r="Q360" s="194">
        <f t="shared" ca="1" si="155"/>
        <v>12224.031957743206</v>
      </c>
      <c r="R360" s="194">
        <f t="shared" ca="1" si="156"/>
        <v>13222.972707361423</v>
      </c>
      <c r="S360" s="194">
        <f t="shared" ca="1" si="157"/>
        <v>14538.968066462954</v>
      </c>
      <c r="T360" s="194">
        <f t="shared" ca="1" si="158"/>
        <v>15985.841904457013</v>
      </c>
      <c r="U360" s="194">
        <f t="shared" ca="1" si="159"/>
        <v>17487.865226814669</v>
      </c>
      <c r="V360" s="194">
        <f t="shared" ca="1" si="160"/>
        <v>18653.241577014251</v>
      </c>
      <c r="W360" s="194">
        <f t="shared" ca="1" si="161"/>
        <v>18992.212787128814</v>
      </c>
      <c r="X360" s="194">
        <f t="shared" ca="1" si="162"/>
        <v>20388.569689725267</v>
      </c>
      <c r="Y360" s="194">
        <f t="shared" ca="1" si="163"/>
        <v>21894.080547832073</v>
      </c>
      <c r="Z360" s="194">
        <f t="shared" ca="1" si="164"/>
        <v>388540.22435056383</v>
      </c>
      <c r="AA360" s="194">
        <f t="shared" ca="1" si="165"/>
        <v>410434.3048983959</v>
      </c>
      <c r="AB360" s="77">
        <f t="shared" ca="1" si="166"/>
        <v>249472.04649193521</v>
      </c>
      <c r="AC360">
        <f t="shared" ca="1" si="167"/>
        <v>227.6823210706693</v>
      </c>
      <c r="AD360" s="476">
        <v>222.82264613443186</v>
      </c>
    </row>
    <row r="361" spans="2:30" x14ac:dyDescent="0.2">
      <c r="B361">
        <v>283</v>
      </c>
      <c r="C361" s="193">
        <f t="shared" ca="1" si="171"/>
        <v>0.36243404392001766</v>
      </c>
      <c r="D361" s="193">
        <f t="shared" ca="1" si="171"/>
        <v>-0.17403075614678348</v>
      </c>
      <c r="E361" s="193">
        <f t="shared" ca="1" si="171"/>
        <v>0.1474083763401241</v>
      </c>
      <c r="F361" s="193">
        <f t="shared" ca="1" si="171"/>
        <v>0.110298187255275</v>
      </c>
      <c r="G361" s="193">
        <f t="shared" ca="1" si="171"/>
        <v>0.10722423626210467</v>
      </c>
      <c r="H361" s="193">
        <f t="shared" ca="1" si="171"/>
        <v>6.2624058274257599E-2</v>
      </c>
      <c r="I361" s="193">
        <f t="shared" ca="1" si="170"/>
        <v>8.0766314496111449E-2</v>
      </c>
      <c r="J361" s="193">
        <f t="shared" ca="1" si="170"/>
        <v>6.6129537015355414E-2</v>
      </c>
      <c r="K361" s="193">
        <f t="shared" ca="1" si="170"/>
        <v>5.0401614093788127E-2</v>
      </c>
      <c r="L361" s="193">
        <f t="shared" ca="1" si="170"/>
        <v>3.0800710316612134E-2</v>
      </c>
      <c r="M361" s="193">
        <f t="shared" ca="1" si="170"/>
        <v>7.0641597627798258E-2</v>
      </c>
      <c r="O361" s="473">
        <f t="shared" ca="1" si="168"/>
        <v>13347.766328284413</v>
      </c>
      <c r="P361" s="473">
        <f t="shared" ca="1" si="154"/>
        <v>10749.989708749612</v>
      </c>
      <c r="Q361" s="194">
        <f t="shared" ca="1" si="155"/>
        <v>12605.542810523189</v>
      </c>
      <c r="R361" s="194">
        <f t="shared" ca="1" si="156"/>
        <v>13537.564037703947</v>
      </c>
      <c r="S361" s="194">
        <f t="shared" ca="1" si="157"/>
        <v>14810.809519050541</v>
      </c>
      <c r="T361" s="194">
        <f t="shared" ca="1" si="158"/>
        <v>15613.377963106241</v>
      </c>
      <c r="U361" s="194">
        <f t="shared" ca="1" si="159"/>
        <v>17336.720964167893</v>
      </c>
      <c r="V361" s="194">
        <f t="shared" ca="1" si="160"/>
        <v>18462.308352850665</v>
      </c>
      <c r="W361" s="194">
        <f t="shared" ca="1" si="161"/>
        <v>19269.28743486026</v>
      </c>
      <c r="X361" s="194">
        <f t="shared" ca="1" si="162"/>
        <v>20030.916191227883</v>
      </c>
      <c r="Y361" s="194">
        <f t="shared" ca="1" si="163"/>
        <v>21827.444236690757</v>
      </c>
      <c r="Z361" s="194">
        <f t="shared" ca="1" si="164"/>
        <v>387357.67241721466</v>
      </c>
      <c r="AA361" s="194">
        <f t="shared" ca="1" si="165"/>
        <v>409185.11665390542</v>
      </c>
      <c r="AB361" s="77">
        <f t="shared" ca="1" si="166"/>
        <v>248961.82064645569</v>
      </c>
      <c r="AC361">
        <f t="shared" ca="1" si="167"/>
        <v>227.14636955230847</v>
      </c>
      <c r="AD361" s="476">
        <v>218.98481355728049</v>
      </c>
    </row>
    <row r="362" spans="2:30" x14ac:dyDescent="0.2">
      <c r="B362">
        <v>284</v>
      </c>
      <c r="C362" s="193">
        <f t="shared" ca="1" si="171"/>
        <v>0.31770410114254638</v>
      </c>
      <c r="D362" s="193">
        <f t="shared" ca="1" si="171"/>
        <v>-0.1359648086068376</v>
      </c>
      <c r="E362" s="193">
        <f t="shared" ca="1" si="171"/>
        <v>9.2222391585339264E-2</v>
      </c>
      <c r="F362" s="193">
        <f t="shared" ca="1" si="171"/>
        <v>6.8173194427256223E-2</v>
      </c>
      <c r="G362" s="193">
        <f t="shared" ca="1" si="171"/>
        <v>0.11599886139992034</v>
      </c>
      <c r="H362" s="193">
        <f t="shared" ca="1" si="171"/>
        <v>7.8324337495713423E-2</v>
      </c>
      <c r="I362" s="193">
        <f t="shared" ca="1" si="170"/>
        <v>9.3372465448179079E-2</v>
      </c>
      <c r="J362" s="193">
        <f t="shared" ca="1" si="170"/>
        <v>8.9600652797625385E-2</v>
      </c>
      <c r="K362" s="193">
        <f t="shared" ca="1" si="170"/>
        <v>2.8708918932417348E-2</v>
      </c>
      <c r="L362" s="193">
        <f t="shared" ca="1" si="170"/>
        <v>8.1552275448523837E-2</v>
      </c>
      <c r="M362" s="193">
        <f t="shared" ca="1" si="170"/>
        <v>5.1688856747758277E-2</v>
      </c>
      <c r="O362" s="473">
        <f t="shared" ca="1" si="168"/>
        <v>12909.547078893527</v>
      </c>
      <c r="P362" s="473">
        <f t="shared" ca="1" si="154"/>
        <v>11245.41801598201</v>
      </c>
      <c r="Q362" s="194">
        <f t="shared" ca="1" si="155"/>
        <v>11999.264080376364</v>
      </c>
      <c r="R362" s="194">
        <f t="shared" ca="1" si="156"/>
        <v>13023.945448983321</v>
      </c>
      <c r="S362" s="194">
        <f t="shared" ca="1" si="157"/>
        <v>14928.183486546042</v>
      </c>
      <c r="T362" s="194">
        <f t="shared" ca="1" si="158"/>
        <v>15844.065751230481</v>
      </c>
      <c r="U362" s="194">
        <f t="shared" ca="1" si="159"/>
        <v>17538.937963862292</v>
      </c>
      <c r="V362" s="194">
        <f t="shared" ca="1" si="160"/>
        <v>18868.760816564263</v>
      </c>
      <c r="W362" s="194">
        <f t="shared" ca="1" si="161"/>
        <v>18871.341760850726</v>
      </c>
      <c r="X362" s="194">
        <f t="shared" ca="1" si="162"/>
        <v>21017.140140781346</v>
      </c>
      <c r="Y362" s="194">
        <f t="shared" ca="1" si="163"/>
        <v>21441.049858209546</v>
      </c>
      <c r="Z362" s="194">
        <f t="shared" ca="1" si="164"/>
        <v>380500.57886743546</v>
      </c>
      <c r="AA362" s="194">
        <f t="shared" ca="1" si="165"/>
        <v>401941.62872564502</v>
      </c>
      <c r="AB362" s="77">
        <f t="shared" ca="1" si="166"/>
        <v>246162.75892317487</v>
      </c>
      <c r="AC362">
        <f t="shared" ca="1" si="167"/>
        <v>224.20617866650929</v>
      </c>
      <c r="AD362" s="476">
        <v>222.60418747098092</v>
      </c>
    </row>
    <row r="363" spans="2:30" x14ac:dyDescent="0.2">
      <c r="B363">
        <v>285</v>
      </c>
      <c r="C363" s="193">
        <f t="shared" ca="1" si="171"/>
        <v>0.33049787137787912</v>
      </c>
      <c r="D363" s="193">
        <f t="shared" ca="1" si="171"/>
        <v>-0.1590838319303641</v>
      </c>
      <c r="E363" s="193">
        <f t="shared" ca="1" si="171"/>
        <v>0.11097311091978626</v>
      </c>
      <c r="F363" s="193">
        <f t="shared" ca="1" si="171"/>
        <v>8.6506738869964309E-2</v>
      </c>
      <c r="G363" s="193">
        <f t="shared" ca="1" si="171"/>
        <v>8.0557797071228607E-2</v>
      </c>
      <c r="H363" s="193">
        <f t="shared" ca="1" si="171"/>
        <v>8.6465054309918174E-2</v>
      </c>
      <c r="I363" s="193">
        <f t="shared" ca="1" si="170"/>
        <v>9.750569258105718E-2</v>
      </c>
      <c r="J363" s="193">
        <f t="shared" ca="1" si="170"/>
        <v>6.4283035055074961E-2</v>
      </c>
      <c r="K363" s="193">
        <f t="shared" ca="1" si="170"/>
        <v>1.9225426902049723E-2</v>
      </c>
      <c r="L363" s="193">
        <f t="shared" ca="1" si="170"/>
        <v>1.5684532205123017E-2</v>
      </c>
      <c r="M363" s="193">
        <f t="shared" ca="1" si="170"/>
        <v>6.4620981349707771E-2</v>
      </c>
      <c r="O363" s="473">
        <f t="shared" ca="1" si="168"/>
        <v>13034.887645889081</v>
      </c>
      <c r="P363" s="473">
        <f t="shared" ca="1" si="154"/>
        <v>10944.523927426311</v>
      </c>
      <c r="Q363" s="194">
        <f t="shared" ca="1" si="155"/>
        <v>12205.261352291356</v>
      </c>
      <c r="R363" s="194">
        <f t="shared" ca="1" si="156"/>
        <v>13247.481373638657</v>
      </c>
      <c r="S363" s="194">
        <f t="shared" ca="1" si="157"/>
        <v>14454.105304608185</v>
      </c>
      <c r="T363" s="194">
        <f t="shared" ca="1" si="158"/>
        <v>15963.679162503338</v>
      </c>
      <c r="U363" s="194">
        <f t="shared" ca="1" si="159"/>
        <v>17605.239628267555</v>
      </c>
      <c r="V363" s="194">
        <f t="shared" ca="1" si="160"/>
        <v>18430.332230455369</v>
      </c>
      <c r="W363" s="194">
        <f t="shared" ca="1" si="161"/>
        <v>18697.370080526322</v>
      </c>
      <c r="X363" s="194">
        <f t="shared" ca="1" si="162"/>
        <v>19737.172799462165</v>
      </c>
      <c r="Y363" s="194">
        <f t="shared" ca="1" si="163"/>
        <v>21704.700391904877</v>
      </c>
      <c r="Z363" s="194">
        <f t="shared" ca="1" si="164"/>
        <v>385179.41602108208</v>
      </c>
      <c r="AA363" s="194">
        <f t="shared" ca="1" si="165"/>
        <v>406884.11641298694</v>
      </c>
      <c r="AB363" s="77">
        <f t="shared" ca="1" si="166"/>
        <v>247185.63406658592</v>
      </c>
      <c r="AC363">
        <f t="shared" ca="1" si="167"/>
        <v>225.28062734656294</v>
      </c>
      <c r="AD363" s="476">
        <v>226.68853947189828</v>
      </c>
    </row>
    <row r="364" spans="2:30" x14ac:dyDescent="0.2">
      <c r="B364">
        <v>286</v>
      </c>
      <c r="C364" s="193">
        <f t="shared" ca="1" si="171"/>
        <v>0.34971056318641347</v>
      </c>
      <c r="D364" s="193">
        <f t="shared" ca="1" si="171"/>
        <v>-0.16149115886927998</v>
      </c>
      <c r="E364" s="193">
        <f t="shared" ca="1" si="171"/>
        <v>0.10428419093172094</v>
      </c>
      <c r="F364" s="193">
        <f t="shared" ca="1" si="171"/>
        <v>0.11285347532678543</v>
      </c>
      <c r="G364" s="193">
        <f t="shared" ca="1" si="171"/>
        <v>8.9543133510021314E-2</v>
      </c>
      <c r="H364" s="193">
        <f t="shared" ca="1" si="171"/>
        <v>0.11660578443286533</v>
      </c>
      <c r="I364" s="193">
        <f t="shared" ca="1" si="170"/>
        <v>5.389819250946086E-2</v>
      </c>
      <c r="J364" s="193">
        <f t="shared" ca="1" si="170"/>
        <v>9.6821949653421668E-2</v>
      </c>
      <c r="K364" s="193">
        <f t="shared" ca="1" si="170"/>
        <v>3.6820472459829008E-2</v>
      </c>
      <c r="L364" s="193">
        <f t="shared" ca="1" si="170"/>
        <v>3.8370033612856444E-2</v>
      </c>
      <c r="M364" s="193">
        <f t="shared" ca="1" si="170"/>
        <v>5.6590897645524538E-2</v>
      </c>
      <c r="O364" s="473">
        <f t="shared" ca="1" si="168"/>
        <v>13223.114387537293</v>
      </c>
      <c r="P364" s="473">
        <f t="shared" ca="1" si="154"/>
        <v>10913.19256731632</v>
      </c>
      <c r="Q364" s="194">
        <f t="shared" ca="1" si="155"/>
        <v>12131.776210467075</v>
      </c>
      <c r="R364" s="194">
        <f t="shared" ca="1" si="156"/>
        <v>13568.719970677561</v>
      </c>
      <c r="S364" s="194">
        <f t="shared" ca="1" si="157"/>
        <v>14574.297856488021</v>
      </c>
      <c r="T364" s="194">
        <f t="shared" ca="1" si="158"/>
        <v>16406.543793535529</v>
      </c>
      <c r="U364" s="194">
        <f t="shared" ca="1" si="159"/>
        <v>16905.725727301207</v>
      </c>
      <c r="V364" s="194">
        <f t="shared" ca="1" si="160"/>
        <v>18993.812983895092</v>
      </c>
      <c r="W364" s="194">
        <f t="shared" ca="1" si="161"/>
        <v>19020.145660583683</v>
      </c>
      <c r="X364" s="194">
        <f t="shared" ca="1" si="162"/>
        <v>20178.006195196554</v>
      </c>
      <c r="Y364" s="194">
        <f t="shared" ca="1" si="163"/>
        <v>21540.989020464258</v>
      </c>
      <c r="Z364" s="194">
        <f t="shared" ca="1" si="164"/>
        <v>382274.13516905857</v>
      </c>
      <c r="AA364" s="194">
        <f t="shared" ca="1" si="165"/>
        <v>403815.12418952282</v>
      </c>
      <c r="AB364" s="77">
        <f t="shared" ca="1" si="166"/>
        <v>246907.9190879449</v>
      </c>
      <c r="AC364">
        <f t="shared" ca="1" si="167"/>
        <v>224.98890993202406</v>
      </c>
      <c r="AD364" s="476">
        <v>220.34966236083105</v>
      </c>
    </row>
    <row r="365" spans="2:30" x14ac:dyDescent="0.2">
      <c r="B365">
        <v>287</v>
      </c>
      <c r="C365" s="193">
        <f t="shared" ca="1" si="171"/>
        <v>0.29633090215139818</v>
      </c>
      <c r="D365" s="193">
        <f t="shared" ca="1" si="171"/>
        <v>-0.12294136957555557</v>
      </c>
      <c r="E365" s="193">
        <f t="shared" ca="1" si="171"/>
        <v>0.12575420165411624</v>
      </c>
      <c r="F365" s="193">
        <f t="shared" ca="1" si="171"/>
        <v>0.11342117732960956</v>
      </c>
      <c r="G365" s="193">
        <f t="shared" ca="1" si="171"/>
        <v>7.3570776220947071E-2</v>
      </c>
      <c r="H365" s="193">
        <f t="shared" ca="1" si="171"/>
        <v>6.652209665028716E-2</v>
      </c>
      <c r="I365" s="193">
        <f t="shared" ca="1" si="171"/>
        <v>9.6454555684182749E-2</v>
      </c>
      <c r="J365" s="193">
        <f t="shared" ca="1" si="171"/>
        <v>6.6749963117847602E-2</v>
      </c>
      <c r="K365" s="193">
        <f t="shared" ca="1" si="171"/>
        <v>5.7646134917153508E-2</v>
      </c>
      <c r="L365" s="193">
        <f t="shared" ca="1" si="171"/>
        <v>3.3908215779339182E-2</v>
      </c>
      <c r="M365" s="193">
        <f t="shared" ca="1" si="171"/>
        <v>1.0038697375131959E-2</v>
      </c>
      <c r="O365" s="473">
        <f t="shared" ca="1" si="168"/>
        <v>12700.153848377249</v>
      </c>
      <c r="P365" s="473">
        <f t="shared" ca="1" si="154"/>
        <v>11414.918074974144</v>
      </c>
      <c r="Q365" s="194">
        <f t="shared" ca="1" si="155"/>
        <v>12367.647888663121</v>
      </c>
      <c r="R365" s="194">
        <f t="shared" ca="1" si="156"/>
        <v>13575.641806906588</v>
      </c>
      <c r="S365" s="194">
        <f t="shared" ca="1" si="157"/>
        <v>14360.643265456563</v>
      </c>
      <c r="T365" s="194">
        <f t="shared" ca="1" si="158"/>
        <v>15670.652731172833</v>
      </c>
      <c r="U365" s="194">
        <f t="shared" ca="1" si="159"/>
        <v>17588.378196862977</v>
      </c>
      <c r="V365" s="194">
        <f t="shared" ca="1" si="160"/>
        <v>18473.052354978619</v>
      </c>
      <c r="W365" s="194">
        <f t="shared" ca="1" si="161"/>
        <v>19402.185892174315</v>
      </c>
      <c r="X365" s="194">
        <f t="shared" ca="1" si="162"/>
        <v>20091.302433558416</v>
      </c>
      <c r="Y365" s="194">
        <f t="shared" ca="1" si="163"/>
        <v>20591.917400466824</v>
      </c>
      <c r="Z365" s="194">
        <f t="shared" ca="1" si="164"/>
        <v>365431.56900817592</v>
      </c>
      <c r="AA365" s="194">
        <f t="shared" ca="1" si="165"/>
        <v>386023.48640864273</v>
      </c>
      <c r="AB365" s="77">
        <f t="shared" ca="1" si="166"/>
        <v>239994.46358104769</v>
      </c>
      <c r="AC365">
        <f t="shared" ca="1" si="167"/>
        <v>217.72687683654379</v>
      </c>
      <c r="AD365" s="476">
        <v>224.30247637330066</v>
      </c>
    </row>
    <row r="366" spans="2:30" x14ac:dyDescent="0.2">
      <c r="B366">
        <v>288</v>
      </c>
      <c r="C366" s="193">
        <f t="shared" ca="1" si="171"/>
        <v>0.32399965129838271</v>
      </c>
      <c r="D366" s="193">
        <f t="shared" ca="1" si="171"/>
        <v>-0.13316961701259047</v>
      </c>
      <c r="E366" s="193">
        <f t="shared" ca="1" si="171"/>
        <v>8.3062042826386961E-2</v>
      </c>
      <c r="F366" s="193">
        <f t="shared" ca="1" si="171"/>
        <v>0.11611132666959935</v>
      </c>
      <c r="G366" s="193">
        <f t="shared" ca="1" si="171"/>
        <v>0.11706145667700001</v>
      </c>
      <c r="H366" s="193">
        <f t="shared" ca="1" si="171"/>
        <v>9.2153754473593696E-2</v>
      </c>
      <c r="I366" s="193">
        <f t="shared" ca="1" si="171"/>
        <v>9.5163624645490719E-2</v>
      </c>
      <c r="J366" s="193">
        <f t="shared" ca="1" si="171"/>
        <v>5.4514096642845518E-2</v>
      </c>
      <c r="K366" s="193">
        <f t="shared" ca="1" si="171"/>
        <v>2.1023153783658308E-2</v>
      </c>
      <c r="L366" s="193">
        <f t="shared" ca="1" si="171"/>
        <v>1.0921261775240484E-2</v>
      </c>
      <c r="M366" s="193">
        <f t="shared" ca="1" si="171"/>
        <v>2.4879082739932265E-2</v>
      </c>
      <c r="O366" s="473">
        <f t="shared" ca="1" si="168"/>
        <v>12971.224583770256</v>
      </c>
      <c r="P366" s="473">
        <f t="shared" ca="1" si="154"/>
        <v>11281.797434581134</v>
      </c>
      <c r="Q366" s="194">
        <f t="shared" ca="1" si="155"/>
        <v>11898.627575692117</v>
      </c>
      <c r="R366" s="194">
        <f t="shared" ca="1" si="156"/>
        <v>13608.442066673855</v>
      </c>
      <c r="S366" s="194">
        <f t="shared" ca="1" si="157"/>
        <v>14942.397315804152</v>
      </c>
      <c r="T366" s="194">
        <f t="shared" ca="1" si="158"/>
        <v>16047.264533155023</v>
      </c>
      <c r="U366" s="194">
        <f t="shared" ca="1" si="159"/>
        <v>17567.67019467823</v>
      </c>
      <c r="V366" s="194">
        <f t="shared" ca="1" si="160"/>
        <v>18261.162212193332</v>
      </c>
      <c r="W366" s="194">
        <f t="shared" ca="1" si="161"/>
        <v>18730.34881508489</v>
      </c>
      <c r="X366" s="194">
        <f t="shared" ca="1" si="162"/>
        <v>19644.611094932661</v>
      </c>
      <c r="Y366" s="194">
        <f t="shared" ca="1" si="163"/>
        <v>20894.472134673775</v>
      </c>
      <c r="Z366" s="194">
        <f t="shared" ca="1" si="164"/>
        <v>370800.81409020943</v>
      </c>
      <c r="AA366" s="194">
        <f t="shared" ca="1" si="165"/>
        <v>391695.28622488322</v>
      </c>
      <c r="AB366" s="77">
        <f t="shared" ca="1" si="166"/>
        <v>241928.61852593074</v>
      </c>
      <c r="AC366">
        <f t="shared" ca="1" si="167"/>
        <v>219.75855219881589</v>
      </c>
      <c r="AD366" s="476">
        <v>218.92231389768344</v>
      </c>
    </row>
    <row r="367" spans="2:30" x14ac:dyDescent="0.2">
      <c r="B367">
        <v>289</v>
      </c>
      <c r="C367" s="193">
        <f t="shared" ca="1" si="171"/>
        <v>0.32376968132813733</v>
      </c>
      <c r="D367" s="193">
        <f t="shared" ca="1" si="171"/>
        <v>-0.16900560218914518</v>
      </c>
      <c r="E367" s="193">
        <f t="shared" ca="1" si="171"/>
        <v>0.10028371507218986</v>
      </c>
      <c r="F367" s="193">
        <f t="shared" ca="1" si="171"/>
        <v>0.12692151158500398</v>
      </c>
      <c r="G367" s="193">
        <f t="shared" ca="1" si="171"/>
        <v>6.5450409257597791E-2</v>
      </c>
      <c r="H367" s="193">
        <f t="shared" ca="1" si="171"/>
        <v>0.11001355534362738</v>
      </c>
      <c r="I367" s="193">
        <f t="shared" ca="1" si="171"/>
        <v>8.7435250043842533E-2</v>
      </c>
      <c r="J367" s="193">
        <f t="shared" ca="1" si="171"/>
        <v>6.4146612654279025E-2</v>
      </c>
      <c r="K367" s="193">
        <f t="shared" ca="1" si="171"/>
        <v>5.5770684749087918E-2</v>
      </c>
      <c r="L367" s="193">
        <f t="shared" ca="1" si="171"/>
        <v>5.3294319952344113E-2</v>
      </c>
      <c r="M367" s="193">
        <f t="shared" ca="1" si="171"/>
        <v>6.1723467398173845E-2</v>
      </c>
      <c r="O367" s="473">
        <f t="shared" ca="1" si="168"/>
        <v>12968.971567971763</v>
      </c>
      <c r="P367" s="473">
        <f t="shared" ca="1" si="154"/>
        <v>10815.392087508275</v>
      </c>
      <c r="Q367" s="194">
        <f t="shared" ca="1" si="155"/>
        <v>12087.826583856684</v>
      </c>
      <c r="R367" s="194">
        <f t="shared" ca="1" si="156"/>
        <v>13740.247713329445</v>
      </c>
      <c r="S367" s="194">
        <f t="shared" ca="1" si="157"/>
        <v>14252.020996922256</v>
      </c>
      <c r="T367" s="194">
        <f t="shared" ca="1" si="158"/>
        <v>16309.682666038741</v>
      </c>
      <c r="U367" s="194">
        <f t="shared" ca="1" si="159"/>
        <v>17443.69827569979</v>
      </c>
      <c r="V367" s="194">
        <f t="shared" ca="1" si="160"/>
        <v>18427.969785421927</v>
      </c>
      <c r="W367" s="194">
        <f t="shared" ca="1" si="161"/>
        <v>19367.781348356672</v>
      </c>
      <c r="X367" s="194">
        <f t="shared" ca="1" si="162"/>
        <v>20468.020672183422</v>
      </c>
      <c r="Y367" s="194">
        <f t="shared" ca="1" si="163"/>
        <v>21645.628033477675</v>
      </c>
      <c r="Z367" s="194">
        <f t="shared" ca="1" si="164"/>
        <v>384131.09671184787</v>
      </c>
      <c r="AA367" s="194">
        <f t="shared" ca="1" si="165"/>
        <v>405776.72474532557</v>
      </c>
      <c r="AB367" s="77">
        <f t="shared" ca="1" si="166"/>
        <v>247443.97506660645</v>
      </c>
      <c r="AC367">
        <f t="shared" ca="1" si="167"/>
        <v>225.55199394322315</v>
      </c>
      <c r="AD367" s="476">
        <v>223.8580787598911</v>
      </c>
    </row>
    <row r="368" spans="2:30" x14ac:dyDescent="0.2">
      <c r="B368">
        <v>290</v>
      </c>
      <c r="C368" s="193">
        <f t="shared" ca="1" si="171"/>
        <v>0.306513965635829</v>
      </c>
      <c r="D368" s="193">
        <f t="shared" ca="1" si="171"/>
        <v>-0.11783766682640795</v>
      </c>
      <c r="E368" s="193">
        <f t="shared" ca="1" si="171"/>
        <v>0.10427584655782773</v>
      </c>
      <c r="F368" s="193">
        <f t="shared" ca="1" si="171"/>
        <v>6.3405128414068895E-2</v>
      </c>
      <c r="G368" s="193">
        <f t="shared" ca="1" si="171"/>
        <v>0.11602591038860817</v>
      </c>
      <c r="H368" s="193">
        <f t="shared" ca="1" si="171"/>
        <v>0.1189019789321141</v>
      </c>
      <c r="I368" s="193">
        <f t="shared" ca="1" si="171"/>
        <v>9.3254911016279751E-2</v>
      </c>
      <c r="J368" s="193">
        <f t="shared" ca="1" si="171"/>
        <v>4.1330365479763327E-2</v>
      </c>
      <c r="K368" s="193">
        <f t="shared" ca="1" si="171"/>
        <v>7.0732437209546514E-2</v>
      </c>
      <c r="L368" s="193">
        <f t="shared" ca="1" si="171"/>
        <v>4.6387200445287477E-3</v>
      </c>
      <c r="M368" s="193">
        <f t="shared" ca="1" si="171"/>
        <v>8.39141097695488E-2</v>
      </c>
      <c r="O368" s="473">
        <f t="shared" ca="1" si="168"/>
        <v>12799.917321334216</v>
      </c>
      <c r="P368" s="473">
        <f t="shared" ca="1" si="154"/>
        <v>11481.3427662543</v>
      </c>
      <c r="Q368" s="194">
        <f t="shared" ca="1" si="155"/>
        <v>12131.684538343612</v>
      </c>
      <c r="R368" s="194">
        <f t="shared" ca="1" si="156"/>
        <v>12965.809715960922</v>
      </c>
      <c r="S368" s="194">
        <f t="shared" ca="1" si="157"/>
        <v>14928.545307942302</v>
      </c>
      <c r="T368" s="194">
        <f t="shared" ca="1" si="158"/>
        <v>16440.282303702334</v>
      </c>
      <c r="U368" s="194">
        <f t="shared" ca="1" si="159"/>
        <v>17537.052257066469</v>
      </c>
      <c r="V368" s="194">
        <f t="shared" ca="1" si="160"/>
        <v>18032.857769324863</v>
      </c>
      <c r="W368" s="194">
        <f t="shared" ca="1" si="161"/>
        <v>19642.249994274101</v>
      </c>
      <c r="X368" s="194">
        <f t="shared" ca="1" si="162"/>
        <v>19522.526325669041</v>
      </c>
      <c r="Y368" s="194">
        <f t="shared" ca="1" si="163"/>
        <v>22098.034338267935</v>
      </c>
      <c r="Z368" s="194">
        <f t="shared" ca="1" si="164"/>
        <v>392159.66163727571</v>
      </c>
      <c r="AA368" s="194">
        <f t="shared" ca="1" si="165"/>
        <v>414257.69597554364</v>
      </c>
      <c r="AB368" s="77">
        <f t="shared" ca="1" si="166"/>
        <v>250640.35354261869</v>
      </c>
      <c r="AC368">
        <f t="shared" ca="1" si="167"/>
        <v>228.90953435920241</v>
      </c>
      <c r="AD368" s="476">
        <v>226.11593679672944</v>
      </c>
    </row>
    <row r="369" spans="2:30" x14ac:dyDescent="0.2">
      <c r="B369">
        <v>291</v>
      </c>
      <c r="C369" s="193">
        <f t="shared" ref="C369:M384" ca="1" si="172">C$75+_xlfn.NORM.INV(RAND(),0, $AH$80)</f>
        <v>0.35310006811572192</v>
      </c>
      <c r="D369" s="193">
        <f t="shared" ca="1" si="172"/>
        <v>-0.13739765151358382</v>
      </c>
      <c r="E369" s="193">
        <f t="shared" ca="1" si="172"/>
        <v>0.11416367109151399</v>
      </c>
      <c r="F369" s="193">
        <f t="shared" ca="1" si="172"/>
        <v>9.4295723432495204E-2</v>
      </c>
      <c r="G369" s="193">
        <f t="shared" ca="1" si="172"/>
        <v>9.0467942765693574E-2</v>
      </c>
      <c r="H369" s="193">
        <f t="shared" ca="1" si="172"/>
        <v>0.10536078049320995</v>
      </c>
      <c r="I369" s="193">
        <f t="shared" ca="1" si="171"/>
        <v>8.2912327574320294E-2</v>
      </c>
      <c r="J369" s="193">
        <f t="shared" ca="1" si="171"/>
        <v>7.9581116731577722E-2</v>
      </c>
      <c r="K369" s="193">
        <f t="shared" ca="1" si="171"/>
        <v>2.9576318400448991E-2</v>
      </c>
      <c r="L369" s="193">
        <f t="shared" ca="1" si="171"/>
        <v>4.6921313060242983E-3</v>
      </c>
      <c r="M369" s="193">
        <f t="shared" ca="1" si="171"/>
        <v>2.6731378766258321E-2</v>
      </c>
      <c r="O369" s="473">
        <f t="shared" ca="1" si="168"/>
        <v>13256.321367329727</v>
      </c>
      <c r="P369" s="473">
        <f t="shared" ca="1" si="154"/>
        <v>11226.769565550707</v>
      </c>
      <c r="Q369" s="194">
        <f t="shared" ca="1" si="155"/>
        <v>12240.31316441299</v>
      </c>
      <c r="R369" s="194">
        <f t="shared" ca="1" si="156"/>
        <v>13342.450345500723</v>
      </c>
      <c r="S369" s="194">
        <f t="shared" ca="1" si="157"/>
        <v>14586.668587979102</v>
      </c>
      <c r="T369" s="194">
        <f t="shared" ca="1" si="158"/>
        <v>16241.318382592362</v>
      </c>
      <c r="U369" s="194">
        <f t="shared" ca="1" si="159"/>
        <v>17371.145454849495</v>
      </c>
      <c r="V369" s="194">
        <f t="shared" ca="1" si="160"/>
        <v>18695.251165080685</v>
      </c>
      <c r="W369" s="194">
        <f t="shared" ca="1" si="161"/>
        <v>18887.253931439653</v>
      </c>
      <c r="X369" s="194">
        <f t="shared" ca="1" si="162"/>
        <v>19523.564233862133</v>
      </c>
      <c r="Y369" s="194">
        <f t="shared" ca="1" si="163"/>
        <v>20932.235367780035</v>
      </c>
      <c r="Z369" s="194">
        <f t="shared" ca="1" si="164"/>
        <v>371470.97400084161</v>
      </c>
      <c r="AA369" s="194">
        <f t="shared" ca="1" si="165"/>
        <v>392403.20936862164</v>
      </c>
      <c r="AB369" s="77">
        <f t="shared" ca="1" si="166"/>
        <v>242500.5127707051</v>
      </c>
      <c r="AC369">
        <f t="shared" ca="1" si="167"/>
        <v>220.35928144752845</v>
      </c>
      <c r="AD369" s="476">
        <v>227.28587636947381</v>
      </c>
    </row>
    <row r="370" spans="2:30" x14ac:dyDescent="0.2">
      <c r="B370">
        <v>292</v>
      </c>
      <c r="C370" s="193">
        <f t="shared" ca="1" si="172"/>
        <v>0.32965686771974784</v>
      </c>
      <c r="D370" s="193">
        <f t="shared" ca="1" si="172"/>
        <v>-0.17344427341964672</v>
      </c>
      <c r="E370" s="193">
        <f t="shared" ca="1" si="172"/>
        <v>8.9079483851285279E-2</v>
      </c>
      <c r="F370" s="193">
        <f t="shared" ca="1" si="172"/>
        <v>0.10901143624761635</v>
      </c>
      <c r="G370" s="193">
        <f t="shared" ca="1" si="172"/>
        <v>6.7181988912399598E-2</v>
      </c>
      <c r="H370" s="193">
        <f t="shared" ca="1" si="172"/>
        <v>8.0410916591312193E-2</v>
      </c>
      <c r="I370" s="193">
        <f t="shared" ca="1" si="171"/>
        <v>0.13221735786892946</v>
      </c>
      <c r="J370" s="193">
        <f t="shared" ca="1" si="171"/>
        <v>5.2732333090145384E-2</v>
      </c>
      <c r="K370" s="193">
        <f t="shared" ca="1" si="171"/>
        <v>3.3564678280631838E-2</v>
      </c>
      <c r="L370" s="193">
        <f t="shared" ca="1" si="171"/>
        <v>-7.1154823217358526E-3</v>
      </c>
      <c r="M370" s="193">
        <f t="shared" ca="1" si="171"/>
        <v>1.2701742475608506E-2</v>
      </c>
      <c r="O370" s="473">
        <f t="shared" ca="1" si="168"/>
        <v>13026.648333050369</v>
      </c>
      <c r="P370" s="473">
        <f t="shared" ca="1" si="154"/>
        <v>10757.622781443297</v>
      </c>
      <c r="Q370" s="194">
        <f t="shared" ca="1" si="155"/>
        <v>11964.735782685604</v>
      </c>
      <c r="R370" s="194">
        <f t="shared" ca="1" si="156"/>
        <v>13521.875032383834</v>
      </c>
      <c r="S370" s="194">
        <f t="shared" ca="1" si="157"/>
        <v>14275.183510525563</v>
      </c>
      <c r="T370" s="194">
        <f t="shared" ca="1" si="158"/>
        <v>15874.724334400911</v>
      </c>
      <c r="U370" s="194">
        <f t="shared" ca="1" si="159"/>
        <v>18162.054221048424</v>
      </c>
      <c r="V370" s="194">
        <f t="shared" ca="1" si="160"/>
        <v>18230.30717349521</v>
      </c>
      <c r="W370" s="194">
        <f t="shared" ca="1" si="161"/>
        <v>18960.419139769241</v>
      </c>
      <c r="X370" s="194">
        <f t="shared" ca="1" si="162"/>
        <v>19294.114140717149</v>
      </c>
      <c r="Y370" s="194">
        <f t="shared" ca="1" si="163"/>
        <v>20646.209582425039</v>
      </c>
      <c r="Z370" s="194">
        <f t="shared" ca="1" si="164"/>
        <v>366395.05758731219</v>
      </c>
      <c r="AA370" s="194">
        <f t="shared" ca="1" si="165"/>
        <v>387041.2671697372</v>
      </c>
      <c r="AB370" s="77">
        <f t="shared" ca="1" si="166"/>
        <v>239506.51877760969</v>
      </c>
      <c r="AC370">
        <f t="shared" ca="1" si="167"/>
        <v>217.2143297741089</v>
      </c>
      <c r="AD370" s="476">
        <v>224.46477024612108</v>
      </c>
    </row>
    <row r="371" spans="2:30" x14ac:dyDescent="0.2">
      <c r="B371">
        <v>293</v>
      </c>
      <c r="C371" s="193">
        <f t="shared" ca="1" si="172"/>
        <v>0.29788810459122189</v>
      </c>
      <c r="D371" s="193">
        <f t="shared" ca="1" si="172"/>
        <v>-0.18569252978778272</v>
      </c>
      <c r="E371" s="193">
        <f t="shared" ca="1" si="172"/>
        <v>0.13862865211686234</v>
      </c>
      <c r="F371" s="193">
        <f t="shared" ca="1" si="172"/>
        <v>0.11982407537165059</v>
      </c>
      <c r="G371" s="193">
        <f t="shared" ca="1" si="172"/>
        <v>9.3439314906139839E-2</v>
      </c>
      <c r="H371" s="193">
        <f t="shared" ca="1" si="172"/>
        <v>8.8766578820258735E-2</v>
      </c>
      <c r="I371" s="193">
        <f t="shared" ca="1" si="171"/>
        <v>7.8435621433579128E-2</v>
      </c>
      <c r="J371" s="193">
        <f t="shared" ca="1" si="171"/>
        <v>5.3392620645591485E-2</v>
      </c>
      <c r="K371" s="193">
        <f t="shared" ca="1" si="171"/>
        <v>4.6904083344273338E-2</v>
      </c>
      <c r="L371" s="193">
        <f t="shared" ca="1" si="171"/>
        <v>1.8398687443492538E-2</v>
      </c>
      <c r="M371" s="193">
        <f t="shared" ca="1" si="171"/>
        <v>4.3700527093206938E-2</v>
      </c>
      <c r="O371" s="473">
        <f t="shared" ca="1" si="168"/>
        <v>12715.409760680201</v>
      </c>
      <c r="P371" s="473">
        <f t="shared" ca="1" si="154"/>
        <v>10598.211724812008</v>
      </c>
      <c r="Q371" s="194">
        <f t="shared" ca="1" si="155"/>
        <v>12509.087884933462</v>
      </c>
      <c r="R371" s="194">
        <f t="shared" ca="1" si="156"/>
        <v>13653.710602538235</v>
      </c>
      <c r="S371" s="194">
        <f t="shared" ca="1" si="157"/>
        <v>14626.415213225433</v>
      </c>
      <c r="T371" s="194">
        <f t="shared" ca="1" si="158"/>
        <v>15997.495987740347</v>
      </c>
      <c r="U371" s="194">
        <f t="shared" ca="1" si="159"/>
        <v>17299.333996479985</v>
      </c>
      <c r="V371" s="194">
        <f t="shared" ca="1" si="160"/>
        <v>18241.741461756581</v>
      </c>
      <c r="W371" s="194">
        <f t="shared" ca="1" si="161"/>
        <v>19205.126332649077</v>
      </c>
      <c r="X371" s="194">
        <f t="shared" ca="1" si="162"/>
        <v>19789.915308819829</v>
      </c>
      <c r="Y371" s="194">
        <f t="shared" ca="1" si="163"/>
        <v>21278.189737263972</v>
      </c>
      <c r="Z371" s="194">
        <f t="shared" ca="1" si="164"/>
        <v>377610.40461272263</v>
      </c>
      <c r="AA371" s="194">
        <f t="shared" ca="1" si="165"/>
        <v>398888.59434998658</v>
      </c>
      <c r="AB371" s="77">
        <f t="shared" ca="1" si="166"/>
        <v>244225.69387617969</v>
      </c>
      <c r="AC371">
        <f t="shared" ca="1" si="167"/>
        <v>222.17144647428748</v>
      </c>
      <c r="AD371" s="476">
        <v>220.34089654049268</v>
      </c>
    </row>
    <row r="372" spans="2:30" x14ac:dyDescent="0.2">
      <c r="B372">
        <v>294</v>
      </c>
      <c r="C372" s="193">
        <f t="shared" ca="1" si="172"/>
        <v>0.34299203140578322</v>
      </c>
      <c r="D372" s="193">
        <f t="shared" ca="1" si="172"/>
        <v>-0.15794295137850273</v>
      </c>
      <c r="E372" s="193">
        <f t="shared" ca="1" si="172"/>
        <v>0.11166234202037757</v>
      </c>
      <c r="F372" s="193">
        <f t="shared" ca="1" si="172"/>
        <v>0.1024620063150683</v>
      </c>
      <c r="G372" s="193">
        <f t="shared" ca="1" si="172"/>
        <v>8.2799042868825376E-2</v>
      </c>
      <c r="H372" s="193">
        <f t="shared" ca="1" si="172"/>
        <v>0.12628456394076587</v>
      </c>
      <c r="I372" s="193">
        <f t="shared" ca="1" si="171"/>
        <v>7.8823931821433033E-2</v>
      </c>
      <c r="J372" s="193">
        <f t="shared" ca="1" si="171"/>
        <v>8.0918000068371965E-2</v>
      </c>
      <c r="K372" s="193">
        <f t="shared" ca="1" si="171"/>
        <v>5.6840800187643592E-2</v>
      </c>
      <c r="L372" s="193">
        <f t="shared" ca="1" si="171"/>
        <v>4.1482715029362752E-2</v>
      </c>
      <c r="M372" s="193">
        <f t="shared" ca="1" si="171"/>
        <v>4.1610800497473968E-2</v>
      </c>
      <c r="O372" s="473">
        <f t="shared" ca="1" si="168"/>
        <v>13157.292931682459</v>
      </c>
      <c r="P372" s="473">
        <f t="shared" ca="1" si="154"/>
        <v>10959.372487808787</v>
      </c>
      <c r="Q372" s="194">
        <f t="shared" ca="1" si="155"/>
        <v>12212.833313873647</v>
      </c>
      <c r="R372" s="194">
        <f t="shared" ca="1" si="156"/>
        <v>13442.019613236023</v>
      </c>
      <c r="S372" s="194">
        <f t="shared" ca="1" si="157"/>
        <v>14484.085378658627</v>
      </c>
      <c r="T372" s="194">
        <f t="shared" ca="1" si="158"/>
        <v>16548.756311219197</v>
      </c>
      <c r="U372" s="194">
        <f t="shared" ca="1" si="159"/>
        <v>17305.562936771159</v>
      </c>
      <c r="V372" s="194">
        <f t="shared" ca="1" si="160"/>
        <v>18718.402153341252</v>
      </c>
      <c r="W372" s="194">
        <f t="shared" ca="1" si="161"/>
        <v>19387.412279704578</v>
      </c>
      <c r="X372" s="194">
        <f t="shared" ca="1" si="162"/>
        <v>20238.49301865332</v>
      </c>
      <c r="Y372" s="194">
        <f t="shared" ca="1" si="163"/>
        <v>21235.585946378811</v>
      </c>
      <c r="Z372" s="194">
        <f t="shared" ca="1" si="164"/>
        <v>376854.34242355957</v>
      </c>
      <c r="AA372" s="194">
        <f t="shared" ca="1" si="165"/>
        <v>398089.9283699384</v>
      </c>
      <c r="AB372" s="77">
        <f t="shared" ca="1" si="166"/>
        <v>244993.3893291321</v>
      </c>
      <c r="AC372">
        <f t="shared" ca="1" si="167"/>
        <v>222.97784926100218</v>
      </c>
      <c r="AD372" s="476">
        <v>216.86067130422538</v>
      </c>
    </row>
    <row r="373" spans="2:30" x14ac:dyDescent="0.2">
      <c r="B373">
        <v>295</v>
      </c>
      <c r="C373" s="193">
        <f t="shared" ca="1" si="172"/>
        <v>0.30852689085722496</v>
      </c>
      <c r="D373" s="193">
        <f t="shared" ca="1" si="172"/>
        <v>-0.14639590532736677</v>
      </c>
      <c r="E373" s="193">
        <f t="shared" ca="1" si="172"/>
        <v>0.14420657852546759</v>
      </c>
      <c r="F373" s="193">
        <f t="shared" ca="1" si="172"/>
        <v>0.11167033056095538</v>
      </c>
      <c r="G373" s="193">
        <f t="shared" ca="1" si="172"/>
        <v>0.11135995451796218</v>
      </c>
      <c r="H373" s="193">
        <f t="shared" ca="1" si="172"/>
        <v>7.9272021476880561E-2</v>
      </c>
      <c r="I373" s="193">
        <f t="shared" ca="1" si="171"/>
        <v>0.10510618862184642</v>
      </c>
      <c r="J373" s="193">
        <f t="shared" ca="1" si="171"/>
        <v>8.2283303746183395E-2</v>
      </c>
      <c r="K373" s="193">
        <f t="shared" ca="1" si="171"/>
        <v>9.8487456873810636E-2</v>
      </c>
      <c r="L373" s="193">
        <f t="shared" ca="1" si="171"/>
        <v>3.8620028630021314E-3</v>
      </c>
      <c r="M373" s="193">
        <f t="shared" ca="1" si="171"/>
        <v>7.9095810051235338E-2</v>
      </c>
      <c r="O373" s="473">
        <f t="shared" ca="1" si="168"/>
        <v>12819.637949728232</v>
      </c>
      <c r="P373" s="473">
        <f t="shared" ca="1" si="154"/>
        <v>11109.657292164322</v>
      </c>
      <c r="Q373" s="194">
        <f t="shared" ca="1" si="155"/>
        <v>12570.367540536028</v>
      </c>
      <c r="R373" s="194">
        <f t="shared" ca="1" si="156"/>
        <v>13554.294208105714</v>
      </c>
      <c r="S373" s="194">
        <f t="shared" ca="1" si="157"/>
        <v>14866.131045897489</v>
      </c>
      <c r="T373" s="194">
        <f t="shared" ca="1" si="158"/>
        <v>15857.990288391415</v>
      </c>
      <c r="U373" s="194">
        <f t="shared" ca="1" si="159"/>
        <v>17727.160229678841</v>
      </c>
      <c r="V373" s="194">
        <f t="shared" ca="1" si="160"/>
        <v>18742.045300463506</v>
      </c>
      <c r="W373" s="194">
        <f t="shared" ca="1" si="161"/>
        <v>20151.407105701721</v>
      </c>
      <c r="X373" s="194">
        <f t="shared" ca="1" si="162"/>
        <v>19507.432858414184</v>
      </c>
      <c r="Y373" s="194">
        <f t="shared" ca="1" si="163"/>
        <v>21999.80242886877</v>
      </c>
      <c r="Z373" s="194">
        <f t="shared" ca="1" si="164"/>
        <v>390416.40285858657</v>
      </c>
      <c r="AA373" s="194">
        <f t="shared" ca="1" si="165"/>
        <v>412416.20528745535</v>
      </c>
      <c r="AB373" s="77">
        <f t="shared" ca="1" si="166"/>
        <v>250693.43630459311</v>
      </c>
      <c r="AC373">
        <f t="shared" ca="1" si="167"/>
        <v>228.96529356295704</v>
      </c>
      <c r="AD373" s="476">
        <v>223.53967018052847</v>
      </c>
    </row>
    <row r="374" spans="2:30" x14ac:dyDescent="0.2">
      <c r="B374">
        <v>296</v>
      </c>
      <c r="C374" s="193">
        <f t="shared" ca="1" si="172"/>
        <v>0.33377233247791166</v>
      </c>
      <c r="D374" s="193">
        <f t="shared" ca="1" si="172"/>
        <v>-0.18232373836788829</v>
      </c>
      <c r="E374" s="193">
        <f t="shared" ca="1" si="172"/>
        <v>0.1084244420844412</v>
      </c>
      <c r="F374" s="193">
        <f t="shared" ca="1" si="172"/>
        <v>6.1545437664577159E-2</v>
      </c>
      <c r="G374" s="193">
        <f t="shared" ca="1" si="172"/>
        <v>0.105818782825817</v>
      </c>
      <c r="H374" s="193">
        <f t="shared" ca="1" si="172"/>
        <v>8.271008016321009E-2</v>
      </c>
      <c r="I374" s="193">
        <f t="shared" ca="1" si="171"/>
        <v>0.10920823319827999</v>
      </c>
      <c r="J374" s="193">
        <f t="shared" ca="1" si="171"/>
        <v>8.009680570498523E-2</v>
      </c>
      <c r="K374" s="193">
        <f t="shared" ca="1" si="171"/>
        <v>7.7378208358459669E-2</v>
      </c>
      <c r="L374" s="193">
        <f t="shared" ca="1" si="171"/>
        <v>3.6226310713525181E-2</v>
      </c>
      <c r="M374" s="193">
        <f t="shared" ca="1" si="171"/>
        <v>1.0588638031750947E-2</v>
      </c>
      <c r="O374" s="473">
        <f t="shared" ca="1" si="168"/>
        <v>13066.9675412861</v>
      </c>
      <c r="P374" s="473">
        <f t="shared" ca="1" si="154"/>
        <v>10642.056545141933</v>
      </c>
      <c r="Q374" s="194">
        <f t="shared" ca="1" si="155"/>
        <v>12177.261422382995</v>
      </c>
      <c r="R374" s="194">
        <f t="shared" ca="1" si="156"/>
        <v>12943.135012083576</v>
      </c>
      <c r="S374" s="194">
        <f t="shared" ca="1" si="157"/>
        <v>14792.009440032198</v>
      </c>
      <c r="T374" s="194">
        <f t="shared" ca="1" si="158"/>
        <v>15908.506469830205</v>
      </c>
      <c r="U374" s="194">
        <f t="shared" ca="1" si="159"/>
        <v>17792.961690411234</v>
      </c>
      <c r="V374" s="194">
        <f t="shared" ca="1" si="160"/>
        <v>18704.181420280132</v>
      </c>
      <c r="W374" s="194">
        <f t="shared" ca="1" si="161"/>
        <v>19764.164577017</v>
      </c>
      <c r="X374" s="194">
        <f t="shared" ca="1" si="162"/>
        <v>20136.348546628837</v>
      </c>
      <c r="Y374" s="194">
        <f t="shared" ca="1" si="163"/>
        <v>20603.129181367585</v>
      </c>
      <c r="Z374" s="194">
        <f t="shared" ca="1" si="164"/>
        <v>365630.5373026898</v>
      </c>
      <c r="AA374" s="194">
        <f t="shared" ca="1" si="165"/>
        <v>386233.66648405738</v>
      </c>
      <c r="AB374" s="77">
        <f t="shared" ca="1" si="166"/>
        <v>239994.8300051227</v>
      </c>
      <c r="AC374">
        <f t="shared" ca="1" si="167"/>
        <v>217.72726173578224</v>
      </c>
      <c r="AD374" s="476">
        <v>222.3284878264179</v>
      </c>
    </row>
    <row r="375" spans="2:30" x14ac:dyDescent="0.2">
      <c r="B375">
        <v>297</v>
      </c>
      <c r="C375" s="193">
        <f t="shared" ca="1" si="172"/>
        <v>0.31402757744725351</v>
      </c>
      <c r="D375" s="193">
        <f t="shared" ca="1" si="172"/>
        <v>-0.15349276701977527</v>
      </c>
      <c r="E375" s="193">
        <f t="shared" ca="1" si="172"/>
        <v>0.12244584818708347</v>
      </c>
      <c r="F375" s="193">
        <f t="shared" ca="1" si="172"/>
        <v>8.3935247606040667E-2</v>
      </c>
      <c r="G375" s="193">
        <f t="shared" ca="1" si="172"/>
        <v>0.10861420533512274</v>
      </c>
      <c r="H375" s="193">
        <f t="shared" ca="1" si="172"/>
        <v>9.4788190982971379E-2</v>
      </c>
      <c r="I375" s="193">
        <f t="shared" ca="1" si="172"/>
        <v>6.7232821671384446E-2</v>
      </c>
      <c r="J375" s="193">
        <f t="shared" ca="1" si="172"/>
        <v>3.8859318654036808E-2</v>
      </c>
      <c r="K375" s="193">
        <f t="shared" ca="1" si="172"/>
        <v>6.803585289305869E-2</v>
      </c>
      <c r="L375" s="193">
        <f t="shared" ca="1" si="172"/>
        <v>6.0393786765467423E-2</v>
      </c>
      <c r="M375" s="193">
        <f t="shared" ca="1" si="172"/>
        <v>2.4337167677018781E-2</v>
      </c>
      <c r="O375" s="473">
        <f t="shared" ca="1" si="168"/>
        <v>12873.528176250742</v>
      </c>
      <c r="P375" s="473">
        <f t="shared" ca="1" si="154"/>
        <v>11017.291637237626</v>
      </c>
      <c r="Q375" s="194">
        <f t="shared" ca="1" si="155"/>
        <v>12331.301987656152</v>
      </c>
      <c r="R375" s="194">
        <f t="shared" ca="1" si="156"/>
        <v>13216.127879543688</v>
      </c>
      <c r="S375" s="194">
        <f t="shared" ca="1" si="157"/>
        <v>14829.40247114066</v>
      </c>
      <c r="T375" s="194">
        <f t="shared" ca="1" si="158"/>
        <v>16085.972910422068</v>
      </c>
      <c r="U375" s="194">
        <f t="shared" ca="1" si="159"/>
        <v>17119.628346063626</v>
      </c>
      <c r="V375" s="194">
        <f t="shared" ca="1" si="160"/>
        <v>17990.066319630474</v>
      </c>
      <c r="W375" s="194">
        <f t="shared" ca="1" si="161"/>
        <v>19592.782002613054</v>
      </c>
      <c r="X375" s="194">
        <f t="shared" ca="1" si="162"/>
        <v>20605.980244109207</v>
      </c>
      <c r="Y375" s="194">
        <f t="shared" ca="1" si="163"/>
        <v>20883.423973605702</v>
      </c>
      <c r="Z375" s="194">
        <f t="shared" ca="1" si="164"/>
        <v>370604.749452068</v>
      </c>
      <c r="AA375" s="194">
        <f t="shared" ca="1" si="165"/>
        <v>391488.17342567368</v>
      </c>
      <c r="AB375" s="77">
        <f t="shared" ca="1" si="166"/>
        <v>241956.80472465802</v>
      </c>
      <c r="AC375">
        <f t="shared" ca="1" si="167"/>
        <v>219.78815955042018</v>
      </c>
      <c r="AD375" s="476">
        <v>219.29985707128404</v>
      </c>
    </row>
    <row r="376" spans="2:30" x14ac:dyDescent="0.2">
      <c r="B376">
        <v>298</v>
      </c>
      <c r="C376" s="193">
        <f t="shared" ca="1" si="172"/>
        <v>0.32342630955785689</v>
      </c>
      <c r="D376" s="193">
        <f t="shared" ca="1" si="172"/>
        <v>-0.1359430826996329</v>
      </c>
      <c r="E376" s="193">
        <f t="shared" ca="1" si="172"/>
        <v>8.3677843998318499E-2</v>
      </c>
      <c r="F376" s="193">
        <f t="shared" ca="1" si="172"/>
        <v>0.12216391526334594</v>
      </c>
      <c r="G376" s="193">
        <f t="shared" ca="1" si="172"/>
        <v>8.6223412978653657E-2</v>
      </c>
      <c r="H376" s="193">
        <f t="shared" ca="1" si="172"/>
        <v>0.11374345277976521</v>
      </c>
      <c r="I376" s="193">
        <f t="shared" ca="1" si="172"/>
        <v>6.7909048691790111E-2</v>
      </c>
      <c r="J376" s="193">
        <f t="shared" ca="1" si="172"/>
        <v>5.9390046991729797E-2</v>
      </c>
      <c r="K376" s="193">
        <f t="shared" ca="1" si="172"/>
        <v>5.9958532998606436E-2</v>
      </c>
      <c r="L376" s="193">
        <f t="shared" ca="1" si="172"/>
        <v>3.3810812197948403E-2</v>
      </c>
      <c r="M376" s="193">
        <f t="shared" ca="1" si="172"/>
        <v>2.1838941937404498E-2</v>
      </c>
      <c r="O376" s="473">
        <f t="shared" ca="1" si="168"/>
        <v>12965.607554738324</v>
      </c>
      <c r="P376" s="473">
        <f t="shared" ca="1" si="154"/>
        <v>11245.700778664279</v>
      </c>
      <c r="Q376" s="194">
        <f t="shared" ca="1" si="155"/>
        <v>11905.392828757738</v>
      </c>
      <c r="R376" s="194">
        <f t="shared" ca="1" si="156"/>
        <v>13682.239634410389</v>
      </c>
      <c r="S376" s="194">
        <f t="shared" ca="1" si="157"/>
        <v>14529.891541275347</v>
      </c>
      <c r="T376" s="194">
        <f t="shared" ca="1" si="158"/>
        <v>16364.486900876618</v>
      </c>
      <c r="U376" s="194">
        <f t="shared" ca="1" si="159"/>
        <v>17130.475796621584</v>
      </c>
      <c r="V376" s="194">
        <f t="shared" ca="1" si="160"/>
        <v>18345.599699129776</v>
      </c>
      <c r="W376" s="194">
        <f t="shared" ca="1" si="161"/>
        <v>19444.606108115982</v>
      </c>
      <c r="X376" s="194">
        <f t="shared" ca="1" si="162"/>
        <v>20089.409649671059</v>
      </c>
      <c r="Y376" s="194">
        <f t="shared" ca="1" si="163"/>
        <v>20832.492006135995</v>
      </c>
      <c r="Z376" s="194">
        <f t="shared" ca="1" si="164"/>
        <v>369700.89244724601</v>
      </c>
      <c r="AA376" s="194">
        <f t="shared" ca="1" si="165"/>
        <v>390533.38445338199</v>
      </c>
      <c r="AB376" s="77">
        <f t="shared" ca="1" si="166"/>
        <v>241744.81068975883</v>
      </c>
      <c r="AC376">
        <f t="shared" ca="1" si="167"/>
        <v>219.56547674065212</v>
      </c>
      <c r="AD376" s="476">
        <v>214.3147507503021</v>
      </c>
    </row>
    <row r="377" spans="2:30" x14ac:dyDescent="0.2">
      <c r="B377">
        <v>299</v>
      </c>
      <c r="C377" s="193">
        <f t="shared" ca="1" si="172"/>
        <v>0.32766080704498934</v>
      </c>
      <c r="D377" s="193">
        <f t="shared" ca="1" si="172"/>
        <v>-0.13266340543576877</v>
      </c>
      <c r="E377" s="193">
        <f t="shared" ca="1" si="172"/>
        <v>0.11412066822027254</v>
      </c>
      <c r="F377" s="193">
        <f t="shared" ca="1" si="172"/>
        <v>7.2501491126994569E-2</v>
      </c>
      <c r="G377" s="193">
        <f t="shared" ca="1" si="172"/>
        <v>7.8711889937305088E-2</v>
      </c>
      <c r="H377" s="193">
        <f t="shared" ca="1" si="172"/>
        <v>0.12066033466175954</v>
      </c>
      <c r="I377" s="193">
        <f t="shared" ca="1" si="172"/>
        <v>8.8205803582799933E-2</v>
      </c>
      <c r="J377" s="193">
        <f t="shared" ca="1" si="172"/>
        <v>7.0756686469300348E-2</v>
      </c>
      <c r="K377" s="193">
        <f t="shared" ca="1" si="172"/>
        <v>4.5307665695959502E-2</v>
      </c>
      <c r="L377" s="193">
        <f t="shared" ca="1" si="172"/>
        <v>4.9194750497923025E-2</v>
      </c>
      <c r="M377" s="193">
        <f t="shared" ca="1" si="172"/>
        <v>3.0730488432300317E-2</v>
      </c>
      <c r="O377" s="473">
        <f t="shared" ca="1" si="168"/>
        <v>13007.09292661976</v>
      </c>
      <c r="P377" s="473">
        <f t="shared" ca="1" si="154"/>
        <v>11288.385778253471</v>
      </c>
      <c r="Q377" s="194">
        <f t="shared" ca="1" si="155"/>
        <v>12239.840730582466</v>
      </c>
      <c r="R377" s="194">
        <f t="shared" ca="1" si="156"/>
        <v>13076.719194288389</v>
      </c>
      <c r="S377" s="194">
        <f t="shared" ca="1" si="157"/>
        <v>14429.413486948295</v>
      </c>
      <c r="T377" s="194">
        <f t="shared" ca="1" si="158"/>
        <v>16466.11822599938</v>
      </c>
      <c r="U377" s="194">
        <f t="shared" ca="1" si="159"/>
        <v>17456.058830903701</v>
      </c>
      <c r="V377" s="194">
        <f t="shared" ca="1" si="160"/>
        <v>18542.437321280348</v>
      </c>
      <c r="W377" s="194">
        <f t="shared" ca="1" si="161"/>
        <v>19175.840552697202</v>
      </c>
      <c r="X377" s="194">
        <f t="shared" ca="1" si="162"/>
        <v>20388.356260488941</v>
      </c>
      <c r="Y377" s="194">
        <f t="shared" ca="1" si="163"/>
        <v>21013.76623994617</v>
      </c>
      <c r="Z377" s="194">
        <f t="shared" ca="1" si="164"/>
        <v>372917.85016875016</v>
      </c>
      <c r="AA377" s="194">
        <f t="shared" ca="1" si="165"/>
        <v>393931.61640869634</v>
      </c>
      <c r="AB377" s="77">
        <f t="shared" ca="1" si="166"/>
        <v>243202.75747353502</v>
      </c>
      <c r="AC377">
        <f t="shared" ca="1" si="167"/>
        <v>221.09693344629935</v>
      </c>
      <c r="AD377" s="476">
        <v>221.14022820749801</v>
      </c>
    </row>
    <row r="378" spans="2:30" x14ac:dyDescent="0.2">
      <c r="B378">
        <v>300</v>
      </c>
      <c r="C378" s="193">
        <f t="shared" ca="1" si="172"/>
        <v>0.37715529946721876</v>
      </c>
      <c r="D378" s="193">
        <f t="shared" ca="1" si="172"/>
        <v>-0.14472405179329154</v>
      </c>
      <c r="E378" s="193">
        <f t="shared" ca="1" si="172"/>
        <v>7.9172175900740077E-2</v>
      </c>
      <c r="F378" s="193">
        <f t="shared" ca="1" si="172"/>
        <v>8.6896758744993779E-2</v>
      </c>
      <c r="G378" s="193">
        <f t="shared" ca="1" si="172"/>
        <v>0.11629550930649762</v>
      </c>
      <c r="H378" s="193">
        <f t="shared" ca="1" si="172"/>
        <v>8.0879522928502326E-2</v>
      </c>
      <c r="I378" s="193">
        <f t="shared" ca="1" si="172"/>
        <v>0.1019144512855126</v>
      </c>
      <c r="J378" s="193">
        <f t="shared" ca="1" si="172"/>
        <v>8.7402431361491062E-2</v>
      </c>
      <c r="K378" s="193">
        <f t="shared" ca="1" si="172"/>
        <v>9.095056592948772E-2</v>
      </c>
      <c r="L378" s="193">
        <f t="shared" ca="1" si="172"/>
        <v>2.8264823734109844E-2</v>
      </c>
      <c r="M378" s="193">
        <f t="shared" ca="1" si="172"/>
        <v>6.2129929588481535E-2</v>
      </c>
      <c r="O378" s="473">
        <f t="shared" ca="1" si="168"/>
        <v>13491.990468880342</v>
      </c>
      <c r="P378" s="473">
        <f t="shared" ca="1" si="154"/>
        <v>11131.416465910312</v>
      </c>
      <c r="Q378" s="194">
        <f t="shared" ca="1" si="155"/>
        <v>11855.893109856263</v>
      </c>
      <c r="R378" s="194">
        <f t="shared" ca="1" si="156"/>
        <v>13252.236779974355</v>
      </c>
      <c r="S378" s="194">
        <f t="shared" ca="1" si="157"/>
        <v>14932.151603838502</v>
      </c>
      <c r="T378" s="194">
        <f t="shared" ca="1" si="158"/>
        <v>15881.609674330386</v>
      </c>
      <c r="U378" s="194">
        <f t="shared" ca="1" si="159"/>
        <v>17675.961132474618</v>
      </c>
      <c r="V378" s="194">
        <f t="shared" ca="1" si="160"/>
        <v>18830.693920776554</v>
      </c>
      <c r="W378" s="194">
        <f t="shared" ca="1" si="161"/>
        <v>20013.145210420222</v>
      </c>
      <c r="X378" s="194">
        <f t="shared" ca="1" si="162"/>
        <v>19981.63786701237</v>
      </c>
      <c r="Y378" s="194">
        <f t="shared" ca="1" si="163"/>
        <v>21653.914682168444</v>
      </c>
      <c r="Z378" s="194">
        <f t="shared" ca="1" si="164"/>
        <v>384278.15455857461</v>
      </c>
      <c r="AA378" s="194">
        <f t="shared" ca="1" si="165"/>
        <v>405932.06924074306</v>
      </c>
      <c r="AB378" s="77">
        <f t="shared" ca="1" si="166"/>
        <v>248324.51752990123</v>
      </c>
      <c r="AC378">
        <f t="shared" ca="1" si="167"/>
        <v>226.47693350550759</v>
      </c>
      <c r="AD378" s="476">
        <v>223.15920737230948</v>
      </c>
    </row>
    <row r="379" spans="2:30" x14ac:dyDescent="0.2">
      <c r="B379">
        <v>301</v>
      </c>
      <c r="C379" s="193">
        <f t="shared" ref="C379:M394" ca="1" si="173">C$75+_xlfn.NORM.INV(RAND(),0, $AH$80)</f>
        <v>0.34727229928393055</v>
      </c>
      <c r="D379" s="193">
        <f t="shared" ca="1" si="173"/>
        <v>-0.17267078875307651</v>
      </c>
      <c r="E379" s="193">
        <f t="shared" ca="1" si="173"/>
        <v>9.1253752752614492E-2</v>
      </c>
      <c r="F379" s="193">
        <f t="shared" ca="1" si="173"/>
        <v>5.9014016851018945E-2</v>
      </c>
      <c r="G379" s="193">
        <f t="shared" ca="1" si="173"/>
        <v>0.10708745574183205</v>
      </c>
      <c r="H379" s="193">
        <f t="shared" ca="1" si="173"/>
        <v>9.7145855332835582E-2</v>
      </c>
      <c r="I379" s="193">
        <f t="shared" ca="1" si="172"/>
        <v>6.7725589830879743E-2</v>
      </c>
      <c r="J379" s="193">
        <f t="shared" ca="1" si="172"/>
        <v>6.815388515370116E-2</v>
      </c>
      <c r="K379" s="193">
        <f t="shared" ca="1" si="172"/>
        <v>7.9862747870462061E-2</v>
      </c>
      <c r="L379" s="193">
        <f t="shared" ca="1" si="172"/>
        <v>4.6342685397505995E-2</v>
      </c>
      <c r="M379" s="193">
        <f t="shared" ca="1" si="172"/>
        <v>1.5763438613588573E-2</v>
      </c>
      <c r="O379" s="473">
        <f t="shared" ca="1" si="168"/>
        <v>13199.226716084668</v>
      </c>
      <c r="P379" s="473">
        <f t="shared" ca="1" si="154"/>
        <v>10767.689684378709</v>
      </c>
      <c r="Q379" s="194">
        <f t="shared" ca="1" si="155"/>
        <v>11988.622517593987</v>
      </c>
      <c r="R379" s="194">
        <f t="shared" ca="1" si="156"/>
        <v>12912.270086099468</v>
      </c>
      <c r="S379" s="194">
        <f t="shared" ca="1" si="157"/>
        <v>14808.979871391712</v>
      </c>
      <c r="T379" s="194">
        <f t="shared" ca="1" si="158"/>
        <v>16120.614611142033</v>
      </c>
      <c r="U379" s="194">
        <f t="shared" ca="1" si="159"/>
        <v>17127.532907823748</v>
      </c>
      <c r="V379" s="194">
        <f t="shared" ca="1" si="160"/>
        <v>18497.36426139278</v>
      </c>
      <c r="W379" s="194">
        <f t="shared" ca="1" si="161"/>
        <v>19809.742673392397</v>
      </c>
      <c r="X379" s="194">
        <f t="shared" ca="1" si="162"/>
        <v>20332.933833606025</v>
      </c>
      <c r="Y379" s="194">
        <f t="shared" ca="1" si="163"/>
        <v>20708.62916510287</v>
      </c>
      <c r="Z379" s="194">
        <f t="shared" ca="1" si="164"/>
        <v>367502.77794142929</v>
      </c>
      <c r="AA379" s="194">
        <f t="shared" ca="1" si="165"/>
        <v>388211.40710653213</v>
      </c>
      <c r="AB379" s="77">
        <f t="shared" ca="1" si="166"/>
        <v>240578.97960246578</v>
      </c>
      <c r="AC379">
        <f t="shared" ca="1" si="167"/>
        <v>218.34086425399974</v>
      </c>
      <c r="AD379" s="476">
        <v>219.92295858975649</v>
      </c>
    </row>
    <row r="380" spans="2:30" x14ac:dyDescent="0.2">
      <c r="B380">
        <v>302</v>
      </c>
      <c r="C380" s="193">
        <f t="shared" ca="1" si="173"/>
        <v>0.36215931686277614</v>
      </c>
      <c r="D380" s="193">
        <f t="shared" ca="1" si="173"/>
        <v>-0.19188304961790761</v>
      </c>
      <c r="E380" s="193">
        <f t="shared" ca="1" si="173"/>
        <v>0.12062512749941878</v>
      </c>
      <c r="F380" s="193">
        <f t="shared" ca="1" si="173"/>
        <v>0.13065455486127622</v>
      </c>
      <c r="G380" s="193">
        <f t="shared" ca="1" si="173"/>
        <v>7.939233154811523E-2</v>
      </c>
      <c r="H380" s="193">
        <f t="shared" ca="1" si="173"/>
        <v>0.12747614947038649</v>
      </c>
      <c r="I380" s="193">
        <f t="shared" ca="1" si="172"/>
        <v>7.8330540197850018E-2</v>
      </c>
      <c r="J380" s="193">
        <f t="shared" ca="1" si="172"/>
        <v>6.056260253811839E-2</v>
      </c>
      <c r="K380" s="193">
        <f t="shared" ca="1" si="172"/>
        <v>1.7268633163721493E-2</v>
      </c>
      <c r="L380" s="193">
        <f t="shared" ca="1" si="172"/>
        <v>4.4628760412860985E-2</v>
      </c>
      <c r="M380" s="193">
        <f t="shared" ca="1" si="172"/>
        <v>5.0611930784441581E-2</v>
      </c>
      <c r="O380" s="473">
        <f t="shared" ca="1" si="168"/>
        <v>13345.074827304617</v>
      </c>
      <c r="P380" s="473">
        <f t="shared" ca="1" si="154"/>
        <v>10517.642109222932</v>
      </c>
      <c r="Q380" s="194">
        <f t="shared" ca="1" si="155"/>
        <v>12311.299368669206</v>
      </c>
      <c r="R380" s="194">
        <f t="shared" ca="1" si="156"/>
        <v>13785.763695421594</v>
      </c>
      <c r="S380" s="194">
        <f t="shared" ca="1" si="157"/>
        <v>14438.515429225648</v>
      </c>
      <c r="T380" s="194">
        <f t="shared" ca="1" si="158"/>
        <v>16566.264549532141</v>
      </c>
      <c r="U380" s="194">
        <f t="shared" ca="1" si="159"/>
        <v>17297.648373937933</v>
      </c>
      <c r="V380" s="194">
        <f t="shared" ca="1" si="160"/>
        <v>18365.905000977873</v>
      </c>
      <c r="W380" s="194">
        <f t="shared" ca="1" si="161"/>
        <v>18661.473314481165</v>
      </c>
      <c r="X380" s="194">
        <f t="shared" ca="1" si="162"/>
        <v>20299.628183559536</v>
      </c>
      <c r="Y380" s="194">
        <f t="shared" ca="1" si="163"/>
        <v>21419.094293001333</v>
      </c>
      <c r="Z380" s="194">
        <f t="shared" ca="1" si="164"/>
        <v>380110.94751419791</v>
      </c>
      <c r="AA380" s="194">
        <f t="shared" ca="1" si="165"/>
        <v>401530.04180719925</v>
      </c>
      <c r="AB380" s="77">
        <f t="shared" ca="1" si="166"/>
        <v>245912.11970819175</v>
      </c>
      <c r="AC380">
        <f t="shared" ca="1" si="167"/>
        <v>223.9429021801825</v>
      </c>
      <c r="AD380" s="476">
        <v>219.86171055273033</v>
      </c>
    </row>
    <row r="381" spans="2:30" x14ac:dyDescent="0.2">
      <c r="B381">
        <v>303</v>
      </c>
      <c r="C381" s="193">
        <f t="shared" ca="1" si="173"/>
        <v>0.33685037499812043</v>
      </c>
      <c r="D381" s="193">
        <f t="shared" ca="1" si="173"/>
        <v>-0.13084960173800919</v>
      </c>
      <c r="E381" s="193">
        <f t="shared" ca="1" si="173"/>
        <v>0.11998059389045586</v>
      </c>
      <c r="F381" s="193">
        <f t="shared" ca="1" si="173"/>
        <v>8.206073634874142E-2</v>
      </c>
      <c r="G381" s="193">
        <f t="shared" ca="1" si="173"/>
        <v>8.5427301639520101E-2</v>
      </c>
      <c r="H381" s="193">
        <f t="shared" ca="1" si="173"/>
        <v>9.4657387004251081E-2</v>
      </c>
      <c r="I381" s="193">
        <f t="shared" ca="1" si="172"/>
        <v>0.10896811981552335</v>
      </c>
      <c r="J381" s="193">
        <f t="shared" ca="1" si="172"/>
        <v>7.2215288001445693E-2</v>
      </c>
      <c r="K381" s="193">
        <f t="shared" ca="1" si="172"/>
        <v>5.1176132543338831E-2</v>
      </c>
      <c r="L381" s="193">
        <f t="shared" ca="1" si="172"/>
        <v>4.6840311346571004E-2</v>
      </c>
      <c r="M381" s="193">
        <f t="shared" ca="1" si="172"/>
        <v>2.5503027921690048E-2</v>
      </c>
      <c r="O381" s="473">
        <f t="shared" ca="1" si="168"/>
        <v>13097.123123856585</v>
      </c>
      <c r="P381" s="473">
        <f t="shared" ca="1" si="154"/>
        <v>11311.99243337981</v>
      </c>
      <c r="Q381" s="194">
        <f t="shared" ca="1" si="155"/>
        <v>12304.218458185951</v>
      </c>
      <c r="R381" s="194">
        <f t="shared" ca="1" si="156"/>
        <v>13193.272473242594</v>
      </c>
      <c r="S381" s="194">
        <f t="shared" ca="1" si="157"/>
        <v>14519.242340315233</v>
      </c>
      <c r="T381" s="194">
        <f t="shared" ca="1" si="158"/>
        <v>16084.050977690606</v>
      </c>
      <c r="U381" s="194">
        <f t="shared" ca="1" si="159"/>
        <v>17789.109998643289</v>
      </c>
      <c r="V381" s="194">
        <f t="shared" ca="1" si="160"/>
        <v>18567.696119874181</v>
      </c>
      <c r="W381" s="194">
        <f t="shared" ca="1" si="161"/>
        <v>19283.495732360705</v>
      </c>
      <c r="X381" s="194">
        <f t="shared" ca="1" si="162"/>
        <v>20342.603892600491</v>
      </c>
      <c r="Y381" s="194">
        <f t="shared" ca="1" si="163"/>
        <v>20907.192664766895</v>
      </c>
      <c r="Z381" s="194">
        <f t="shared" ca="1" si="164"/>
        <v>371026.55719028809</v>
      </c>
      <c r="AA381" s="194">
        <f t="shared" ca="1" si="165"/>
        <v>391933.74985505501</v>
      </c>
      <c r="AB381" s="77">
        <f t="shared" ca="1" si="166"/>
        <v>242736.0630734525</v>
      </c>
      <c r="AC381">
        <f t="shared" ca="1" si="167"/>
        <v>220.60670823612867</v>
      </c>
      <c r="AD381" s="476">
        <v>228.2227517831073</v>
      </c>
    </row>
    <row r="382" spans="2:30" x14ac:dyDescent="0.2">
      <c r="B382">
        <v>304</v>
      </c>
      <c r="C382" s="193">
        <f t="shared" ca="1" si="173"/>
        <v>0.33779917416237276</v>
      </c>
      <c r="D382" s="193">
        <f t="shared" ca="1" si="173"/>
        <v>-0.17070463311237488</v>
      </c>
      <c r="E382" s="193">
        <f t="shared" ca="1" si="173"/>
        <v>0.11364696802508936</v>
      </c>
      <c r="F382" s="193">
        <f t="shared" ca="1" si="173"/>
        <v>9.9293048266702599E-2</v>
      </c>
      <c r="G382" s="193">
        <f t="shared" ca="1" si="173"/>
        <v>8.9658409843123565E-2</v>
      </c>
      <c r="H382" s="193">
        <f t="shared" ca="1" si="173"/>
        <v>4.7341477390098412E-2</v>
      </c>
      <c r="I382" s="193">
        <f t="shared" ca="1" si="172"/>
        <v>7.6572954359189371E-2</v>
      </c>
      <c r="J382" s="193">
        <f t="shared" ca="1" si="172"/>
        <v>4.1908081175723561E-2</v>
      </c>
      <c r="K382" s="193">
        <f t="shared" ca="1" si="172"/>
        <v>7.294418149745982E-2</v>
      </c>
      <c r="L382" s="193">
        <f t="shared" ca="1" si="172"/>
        <v>4.2794710222306132E-2</v>
      </c>
      <c r="M382" s="193">
        <f t="shared" ca="1" si="172"/>
        <v>6.0439974433408955E-2</v>
      </c>
      <c r="O382" s="473">
        <f t="shared" ca="1" si="168"/>
        <v>13106.418509268766</v>
      </c>
      <c r="P382" s="473">
        <f t="shared" ca="1" si="154"/>
        <v>10793.27920004244</v>
      </c>
      <c r="Q382" s="194">
        <f t="shared" ca="1" si="155"/>
        <v>12234.63661301381</v>
      </c>
      <c r="R382" s="194">
        <f t="shared" ca="1" si="156"/>
        <v>13403.381369019304</v>
      </c>
      <c r="S382" s="194">
        <f t="shared" ca="1" si="157"/>
        <v>14575.839852910889</v>
      </c>
      <c r="T382" s="194">
        <f t="shared" ca="1" si="158"/>
        <v>15388.827512043013</v>
      </c>
      <c r="U382" s="194">
        <f t="shared" ca="1" si="159"/>
        <v>17269.45469798159</v>
      </c>
      <c r="V382" s="194">
        <f t="shared" ca="1" si="160"/>
        <v>18042.862149607728</v>
      </c>
      <c r="W382" s="194">
        <f t="shared" ca="1" si="161"/>
        <v>19682.823748012073</v>
      </c>
      <c r="X382" s="194">
        <f t="shared" ca="1" si="162"/>
        <v>20263.988214271751</v>
      </c>
      <c r="Y382" s="194">
        <f t="shared" ca="1" si="163"/>
        <v>21619.461133948771</v>
      </c>
      <c r="Z382" s="194">
        <f t="shared" ca="1" si="164"/>
        <v>383666.72950577555</v>
      </c>
      <c r="AA382" s="194">
        <f t="shared" ca="1" si="165"/>
        <v>405286.19063972431</v>
      </c>
      <c r="AB382" s="77">
        <f t="shared" ca="1" si="166"/>
        <v>246683.23120321747</v>
      </c>
      <c r="AC382">
        <f t="shared" ca="1" si="167"/>
        <v>224.75289324638595</v>
      </c>
      <c r="AD382" s="476">
        <v>221.20981919921886</v>
      </c>
    </row>
    <row r="383" spans="2:30" x14ac:dyDescent="0.2">
      <c r="B383">
        <v>305</v>
      </c>
      <c r="C383" s="193">
        <f t="shared" ca="1" si="173"/>
        <v>0.32722230873101071</v>
      </c>
      <c r="D383" s="193">
        <f t="shared" ca="1" si="173"/>
        <v>-0.16961220591979939</v>
      </c>
      <c r="E383" s="193">
        <f t="shared" ca="1" si="173"/>
        <v>0.10683975059690126</v>
      </c>
      <c r="F383" s="193">
        <f t="shared" ca="1" si="173"/>
        <v>8.9651947142926319E-2</v>
      </c>
      <c r="G383" s="193">
        <f t="shared" ca="1" si="173"/>
        <v>9.1735446242792548E-2</v>
      </c>
      <c r="H383" s="193">
        <f t="shared" ca="1" si="173"/>
        <v>7.2781526272706981E-2</v>
      </c>
      <c r="I383" s="193">
        <f t="shared" ca="1" si="172"/>
        <v>9.5872347035014738E-2</v>
      </c>
      <c r="J383" s="193">
        <f t="shared" ca="1" si="172"/>
        <v>3.8366630589828254E-2</v>
      </c>
      <c r="K383" s="193">
        <f t="shared" ca="1" si="172"/>
        <v>8.5011908888623144E-2</v>
      </c>
      <c r="L383" s="193">
        <f t="shared" ca="1" si="172"/>
        <v>5.5187723485237657E-2</v>
      </c>
      <c r="M383" s="193">
        <f t="shared" ca="1" si="172"/>
        <v>2.6737949855697319E-2</v>
      </c>
      <c r="O383" s="473">
        <f t="shared" ca="1" si="168"/>
        <v>13002.796958637711</v>
      </c>
      <c r="P383" s="473">
        <f t="shared" ca="1" si="154"/>
        <v>10807.49713995381</v>
      </c>
      <c r="Q383" s="194">
        <f t="shared" ca="1" si="155"/>
        <v>12159.851843718969</v>
      </c>
      <c r="R383" s="194">
        <f t="shared" ca="1" si="156"/>
        <v>13285.830043298647</v>
      </c>
      <c r="S383" s="194">
        <f t="shared" ca="1" si="157"/>
        <v>14603.623376313057</v>
      </c>
      <c r="T383" s="194">
        <f t="shared" ca="1" si="158"/>
        <v>15762.623960101175</v>
      </c>
      <c r="U383" s="194">
        <f t="shared" ca="1" si="159"/>
        <v>17579.038907917562</v>
      </c>
      <c r="V383" s="194">
        <f t="shared" ca="1" si="160"/>
        <v>17981.534374264196</v>
      </c>
      <c r="W383" s="194">
        <f t="shared" ca="1" si="161"/>
        <v>19904.202413720312</v>
      </c>
      <c r="X383" s="194">
        <f t="shared" ca="1" si="162"/>
        <v>20504.814018466539</v>
      </c>
      <c r="Y383" s="194">
        <f t="shared" ca="1" si="163"/>
        <v>20932.369334262017</v>
      </c>
      <c r="Z383" s="194">
        <f t="shared" ca="1" si="164"/>
        <v>371473.35141819203</v>
      </c>
      <c r="AA383" s="194">
        <f t="shared" ca="1" si="165"/>
        <v>392405.72075245407</v>
      </c>
      <c r="AB383" s="77">
        <f t="shared" ca="1" si="166"/>
        <v>242169.82188056337</v>
      </c>
      <c r="AC383">
        <f t="shared" ca="1" si="167"/>
        <v>220.01191706712748</v>
      </c>
      <c r="AD383" s="476">
        <v>219.69813525576444</v>
      </c>
    </row>
    <row r="384" spans="2:30" x14ac:dyDescent="0.2">
      <c r="B384">
        <v>306</v>
      </c>
      <c r="C384" s="193">
        <f t="shared" ca="1" si="173"/>
        <v>0.31347279132202149</v>
      </c>
      <c r="D384" s="193">
        <f t="shared" ca="1" si="173"/>
        <v>-0.14804603664517696</v>
      </c>
      <c r="E384" s="193">
        <f t="shared" ca="1" si="173"/>
        <v>0.11370784740193156</v>
      </c>
      <c r="F384" s="193">
        <f t="shared" ca="1" si="173"/>
        <v>0.10988060688562484</v>
      </c>
      <c r="G384" s="193">
        <f t="shared" ca="1" si="173"/>
        <v>8.4325222411916284E-2</v>
      </c>
      <c r="H384" s="193">
        <f t="shared" ca="1" si="173"/>
        <v>9.6580427435788235E-2</v>
      </c>
      <c r="I384" s="193">
        <f t="shared" ca="1" si="172"/>
        <v>7.8112844599643641E-2</v>
      </c>
      <c r="J384" s="193">
        <f t="shared" ca="1" si="172"/>
        <v>4.5271442739134471E-2</v>
      </c>
      <c r="K384" s="193">
        <f t="shared" ca="1" si="172"/>
        <v>5.3791782067122929E-2</v>
      </c>
      <c r="L384" s="193">
        <f t="shared" ca="1" si="172"/>
        <v>8.3298778570030485E-2</v>
      </c>
      <c r="M384" s="193">
        <f t="shared" ca="1" si="172"/>
        <v>3.7660614579559042E-2</v>
      </c>
      <c r="O384" s="473">
        <f t="shared" ca="1" si="168"/>
        <v>12868.092936581845</v>
      </c>
      <c r="P384" s="473">
        <f t="shared" ca="1" si="154"/>
        <v>11088.180833063021</v>
      </c>
      <c r="Q384" s="194">
        <f t="shared" ca="1" si="155"/>
        <v>12235.305439917018</v>
      </c>
      <c r="R384" s="194">
        <f t="shared" ca="1" si="156"/>
        <v>13532.472593747794</v>
      </c>
      <c r="S384" s="194">
        <f t="shared" ca="1" si="157"/>
        <v>14504.50035311845</v>
      </c>
      <c r="T384" s="194">
        <f t="shared" ca="1" si="158"/>
        <v>16112.306649922124</v>
      </c>
      <c r="U384" s="194">
        <f t="shared" ca="1" si="159"/>
        <v>17294.1562889325</v>
      </c>
      <c r="V384" s="194">
        <f t="shared" ca="1" si="160"/>
        <v>18101.105933435028</v>
      </c>
      <c r="W384" s="194">
        <f t="shared" ca="1" si="161"/>
        <v>19331.479000690062</v>
      </c>
      <c r="X384" s="194">
        <f t="shared" ca="1" si="162"/>
        <v>21051.078861723705</v>
      </c>
      <c r="Y384" s="194">
        <f t="shared" ca="1" si="163"/>
        <v>21155.052495185722</v>
      </c>
      <c r="Z384" s="194">
        <f t="shared" ca="1" si="164"/>
        <v>375425.16684681282</v>
      </c>
      <c r="AA384" s="194">
        <f t="shared" ca="1" si="165"/>
        <v>396580.21934199857</v>
      </c>
      <c r="AB384" s="77">
        <f t="shared" ca="1" si="166"/>
        <v>244103.64255003029</v>
      </c>
      <c r="AC384">
        <f t="shared" ca="1" si="167"/>
        <v>222.04324129976078</v>
      </c>
      <c r="AD384" s="476">
        <v>220.14760362995008</v>
      </c>
    </row>
    <row r="385" spans="2:30" x14ac:dyDescent="0.2">
      <c r="B385">
        <v>307</v>
      </c>
      <c r="C385" s="193">
        <f t="shared" ca="1" si="173"/>
        <v>0.37761406585751128</v>
      </c>
      <c r="D385" s="193">
        <f t="shared" ca="1" si="173"/>
        <v>-0.17255267043545808</v>
      </c>
      <c r="E385" s="193">
        <f t="shared" ca="1" si="173"/>
        <v>0.10983173567298035</v>
      </c>
      <c r="F385" s="193">
        <f t="shared" ca="1" si="173"/>
        <v>0.1141028412656734</v>
      </c>
      <c r="G385" s="193">
        <f t="shared" ca="1" si="173"/>
        <v>0.12474467457455585</v>
      </c>
      <c r="H385" s="193">
        <f t="shared" ca="1" si="173"/>
        <v>7.7558947632269226E-2</v>
      </c>
      <c r="I385" s="193">
        <f t="shared" ca="1" si="173"/>
        <v>5.6412417086262767E-2</v>
      </c>
      <c r="J385" s="193">
        <f t="shared" ca="1" si="173"/>
        <v>5.1547435808159743E-2</v>
      </c>
      <c r="K385" s="193">
        <f t="shared" ca="1" si="173"/>
        <v>7.2950619281976395E-2</v>
      </c>
      <c r="L385" s="193">
        <f t="shared" ca="1" si="173"/>
        <v>4.6274327241022699E-2</v>
      </c>
      <c r="M385" s="193">
        <f t="shared" ca="1" si="173"/>
        <v>3.9356092713503661E-2</v>
      </c>
      <c r="O385" s="473">
        <f t="shared" ca="1" si="168"/>
        <v>13496.485003206039</v>
      </c>
      <c r="P385" s="473">
        <f t="shared" ca="1" si="154"/>
        <v>10769.226994282513</v>
      </c>
      <c r="Q385" s="194">
        <f t="shared" ca="1" si="155"/>
        <v>12192.722090043353</v>
      </c>
      <c r="R385" s="194">
        <f t="shared" ca="1" si="156"/>
        <v>13583.953150014759</v>
      </c>
      <c r="S385" s="194">
        <f t="shared" ca="1" si="157"/>
        <v>15045.172050177942</v>
      </c>
      <c r="T385" s="194">
        <f t="shared" ca="1" si="158"/>
        <v>15832.819703172345</v>
      </c>
      <c r="U385" s="194">
        <f t="shared" ca="1" si="159"/>
        <v>16946.056749229469</v>
      </c>
      <c r="V385" s="194">
        <f t="shared" ca="1" si="160"/>
        <v>18209.788148154523</v>
      </c>
      <c r="W385" s="194">
        <f t="shared" ca="1" si="161"/>
        <v>19682.941847145423</v>
      </c>
      <c r="X385" s="194">
        <f t="shared" ca="1" si="162"/>
        <v>20331.605471595987</v>
      </c>
      <c r="Y385" s="194">
        <f t="shared" ca="1" si="163"/>
        <v>21189.618641789035</v>
      </c>
      <c r="Z385" s="194">
        <f t="shared" ca="1" si="164"/>
        <v>376038.59011100722</v>
      </c>
      <c r="AA385" s="194">
        <f t="shared" ca="1" si="165"/>
        <v>397228.20875279623</v>
      </c>
      <c r="AB385" s="77">
        <f t="shared" ca="1" si="166"/>
        <v>244570.54830279067</v>
      </c>
      <c r="AC385">
        <f t="shared" ca="1" si="167"/>
        <v>222.53368851904693</v>
      </c>
      <c r="AD385" s="476">
        <v>224.60139502023614</v>
      </c>
    </row>
    <row r="386" spans="2:30" x14ac:dyDescent="0.2">
      <c r="B386">
        <v>308</v>
      </c>
      <c r="C386" s="193">
        <f t="shared" ca="1" si="173"/>
        <v>0.30545215546930232</v>
      </c>
      <c r="D386" s="193">
        <f t="shared" ca="1" si="173"/>
        <v>-0.13114436726455322</v>
      </c>
      <c r="E386" s="193">
        <f t="shared" ca="1" si="173"/>
        <v>0.12528698858531442</v>
      </c>
      <c r="F386" s="193">
        <f t="shared" ca="1" si="173"/>
        <v>0.10746562607733677</v>
      </c>
      <c r="G386" s="193">
        <f t="shared" ca="1" si="173"/>
        <v>0.11251722423702856</v>
      </c>
      <c r="H386" s="193">
        <f t="shared" ca="1" si="173"/>
        <v>7.1791580860113224E-2</v>
      </c>
      <c r="I386" s="193">
        <f t="shared" ca="1" si="173"/>
        <v>5.5184211137188993E-2</v>
      </c>
      <c r="J386" s="193">
        <f t="shared" ca="1" si="173"/>
        <v>6.3564069668932258E-2</v>
      </c>
      <c r="K386" s="193">
        <f t="shared" ca="1" si="173"/>
        <v>4.3642166176907887E-2</v>
      </c>
      <c r="L386" s="193">
        <f t="shared" ca="1" si="173"/>
        <v>3.939441521508532E-2</v>
      </c>
      <c r="M386" s="193">
        <f t="shared" ca="1" si="173"/>
        <v>6.2379701667605786E-2</v>
      </c>
      <c r="O386" s="473">
        <f t="shared" ca="1" si="168"/>
        <v>12789.514767132756</v>
      </c>
      <c r="P386" s="473">
        <f t="shared" ca="1" si="154"/>
        <v>11308.156060051839</v>
      </c>
      <c r="Q386" s="194">
        <f t="shared" ca="1" si="155"/>
        <v>12362.515039311611</v>
      </c>
      <c r="R386" s="194">
        <f t="shared" ca="1" si="156"/>
        <v>13503.027389101604</v>
      </c>
      <c r="S386" s="194">
        <f t="shared" ca="1" si="157"/>
        <v>14881.611289925671</v>
      </c>
      <c r="T386" s="194">
        <f t="shared" ca="1" si="158"/>
        <v>15748.07846607691</v>
      </c>
      <c r="U386" s="194">
        <f t="shared" ca="1" si="159"/>
        <v>16926.354928826644</v>
      </c>
      <c r="V386" s="194">
        <f t="shared" ca="1" si="160"/>
        <v>18417.881810320541</v>
      </c>
      <c r="W386" s="194">
        <f t="shared" ca="1" si="161"/>
        <v>19145.287487541344</v>
      </c>
      <c r="X386" s="194">
        <f t="shared" ca="1" si="162"/>
        <v>20197.9123728085</v>
      </c>
      <c r="Y386" s="194">
        <f t="shared" ca="1" si="163"/>
        <v>21659.006849464244</v>
      </c>
      <c r="Z386" s="194">
        <f t="shared" ca="1" si="164"/>
        <v>384368.5219900462</v>
      </c>
      <c r="AA386" s="194">
        <f t="shared" ca="1" si="165"/>
        <v>406027.52883951046</v>
      </c>
      <c r="AB386" s="77">
        <f t="shared" ca="1" si="166"/>
        <v>247410.53284378909</v>
      </c>
      <c r="AC386">
        <f t="shared" ca="1" si="167"/>
        <v>225.51686555791082</v>
      </c>
      <c r="AD386" s="476">
        <v>223.22851402786515</v>
      </c>
    </row>
    <row r="387" spans="2:30" x14ac:dyDescent="0.2">
      <c r="B387">
        <v>309</v>
      </c>
      <c r="C387" s="193">
        <f t="shared" ca="1" si="173"/>
        <v>0.30079837105526047</v>
      </c>
      <c r="D387" s="193">
        <f t="shared" ca="1" si="173"/>
        <v>-0.15813470459252468</v>
      </c>
      <c r="E387" s="193">
        <f t="shared" ca="1" si="173"/>
        <v>0.11541232617895909</v>
      </c>
      <c r="F387" s="193">
        <f t="shared" ca="1" si="173"/>
        <v>7.3255524621359105E-2</v>
      </c>
      <c r="G387" s="193">
        <f t="shared" ca="1" si="173"/>
        <v>0.1129186102468632</v>
      </c>
      <c r="H387" s="193">
        <f t="shared" ca="1" si="173"/>
        <v>0.12679383612315717</v>
      </c>
      <c r="I387" s="193">
        <f t="shared" ca="1" si="173"/>
        <v>6.978019784822613E-2</v>
      </c>
      <c r="J387" s="193">
        <f t="shared" ca="1" si="173"/>
        <v>6.9955092573730907E-2</v>
      </c>
      <c r="K387" s="193">
        <f t="shared" ca="1" si="173"/>
        <v>5.3898847786084905E-2</v>
      </c>
      <c r="L387" s="193">
        <f t="shared" ca="1" si="173"/>
        <v>9.9528432553518703E-2</v>
      </c>
      <c r="M387" s="193">
        <f t="shared" ca="1" si="173"/>
        <v>3.2742064556050082E-2</v>
      </c>
      <c r="O387" s="473">
        <f t="shared" ca="1" si="168"/>
        <v>12743.921641228386</v>
      </c>
      <c r="P387" s="473">
        <f t="shared" ca="1" si="154"/>
        <v>10956.876819728292</v>
      </c>
      <c r="Q387" s="194">
        <f t="shared" ca="1" si="155"/>
        <v>12254.031013685253</v>
      </c>
      <c r="R387" s="194">
        <f t="shared" ca="1" si="156"/>
        <v>13085.912919752147</v>
      </c>
      <c r="S387" s="194">
        <f t="shared" ca="1" si="157"/>
        <v>14886.980438776081</v>
      </c>
      <c r="T387" s="194">
        <f t="shared" ca="1" si="158"/>
        <v>16556.2391636992</v>
      </c>
      <c r="U387" s="194">
        <f t="shared" ca="1" si="159"/>
        <v>17160.491157363645</v>
      </c>
      <c r="V387" s="194">
        <f t="shared" ca="1" si="160"/>
        <v>18528.556012152381</v>
      </c>
      <c r="W387" s="194">
        <f t="shared" ca="1" si="161"/>
        <v>19333.44308765015</v>
      </c>
      <c r="X387" s="194">
        <f t="shared" ca="1" si="162"/>
        <v>21366.45974524679</v>
      </c>
      <c r="Y387" s="194">
        <f t="shared" ca="1" si="163"/>
        <v>21054.776757159674</v>
      </c>
      <c r="Z387" s="194">
        <f t="shared" ca="1" si="164"/>
        <v>373645.63755055208</v>
      </c>
      <c r="AA387" s="194">
        <f t="shared" ca="1" si="165"/>
        <v>394700.41430771176</v>
      </c>
      <c r="AB387" s="77">
        <f t="shared" ca="1" si="166"/>
        <v>243647.38730773004</v>
      </c>
      <c r="AC387">
        <f t="shared" ca="1" si="167"/>
        <v>221.56398159146221</v>
      </c>
      <c r="AD387" s="476">
        <v>223.4866998931374</v>
      </c>
    </row>
    <row r="388" spans="2:30" x14ac:dyDescent="0.2">
      <c r="B388">
        <v>310</v>
      </c>
      <c r="C388" s="193">
        <f t="shared" ca="1" si="173"/>
        <v>0.33978984484282837</v>
      </c>
      <c r="D388" s="193">
        <f t="shared" ca="1" si="173"/>
        <v>-0.12693089634117052</v>
      </c>
      <c r="E388" s="193">
        <f t="shared" ca="1" si="173"/>
        <v>0.11744139628309551</v>
      </c>
      <c r="F388" s="193">
        <f t="shared" ca="1" si="173"/>
        <v>0.10649369635461163</v>
      </c>
      <c r="G388" s="193">
        <f t="shared" ca="1" si="173"/>
        <v>0.10509202561321895</v>
      </c>
      <c r="H388" s="193">
        <f t="shared" ca="1" si="173"/>
        <v>5.5262022305896143E-2</v>
      </c>
      <c r="I388" s="193">
        <f t="shared" ca="1" si="173"/>
        <v>5.7005302665051757E-2</v>
      </c>
      <c r="J388" s="193">
        <f t="shared" ca="1" si="173"/>
        <v>4.3350429165849913E-2</v>
      </c>
      <c r="K388" s="193">
        <f t="shared" ca="1" si="173"/>
        <v>1.2413751985983747E-2</v>
      </c>
      <c r="L388" s="193">
        <f t="shared" ca="1" si="173"/>
        <v>6.8932984478661599E-2</v>
      </c>
      <c r="M388" s="193">
        <f t="shared" ca="1" si="173"/>
        <v>4.1103649706415279E-2</v>
      </c>
      <c r="O388" s="473">
        <f t="shared" ca="1" si="168"/>
        <v>13125.921109925188</v>
      </c>
      <c r="P388" s="473">
        <f t="shared" ca="1" si="154"/>
        <v>11362.994384119665</v>
      </c>
      <c r="Q388" s="194">
        <f t="shared" ca="1" si="155"/>
        <v>12276.322580132442</v>
      </c>
      <c r="R388" s="194">
        <f t="shared" ca="1" si="156"/>
        <v>13491.176914145804</v>
      </c>
      <c r="S388" s="194">
        <f t="shared" ca="1" si="157"/>
        <v>14782.287956081736</v>
      </c>
      <c r="T388" s="194">
        <f t="shared" ca="1" si="158"/>
        <v>15505.205887331213</v>
      </c>
      <c r="U388" s="194">
        <f t="shared" ca="1" si="159"/>
        <v>16955.5673082701</v>
      </c>
      <c r="V388" s="194">
        <f t="shared" ca="1" si="160"/>
        <v>18067.83948343189</v>
      </c>
      <c r="W388" s="194">
        <f t="shared" ca="1" si="161"/>
        <v>18572.412045324003</v>
      </c>
      <c r="X388" s="194">
        <f t="shared" ca="1" si="162"/>
        <v>20771.917221083913</v>
      </c>
      <c r="Y388" s="194">
        <f t="shared" ca="1" si="163"/>
        <v>21225.246533417503</v>
      </c>
      <c r="Z388" s="194">
        <f t="shared" ca="1" si="164"/>
        <v>376670.85548411665</v>
      </c>
      <c r="AA388" s="194">
        <f t="shared" ca="1" si="165"/>
        <v>397896.10201753414</v>
      </c>
      <c r="AB388" s="77">
        <f t="shared" ca="1" si="166"/>
        <v>244234.8198191977</v>
      </c>
      <c r="AC388">
        <f t="shared" ca="1" si="167"/>
        <v>222.18103254888621</v>
      </c>
      <c r="AD388" s="476">
        <v>217.61830951726378</v>
      </c>
    </row>
    <row r="389" spans="2:30" x14ac:dyDescent="0.2">
      <c r="B389">
        <v>311</v>
      </c>
      <c r="C389" s="193">
        <f t="shared" ref="C389:M404" ca="1" si="174">C$75+_xlfn.NORM.INV(RAND(),0, $AH$80)</f>
        <v>0.36088763776131005</v>
      </c>
      <c r="D389" s="193">
        <f t="shared" ca="1" si="174"/>
        <v>-8.755467569155051E-2</v>
      </c>
      <c r="E389" s="193">
        <f t="shared" ca="1" si="174"/>
        <v>0.1390354077704673</v>
      </c>
      <c r="F389" s="193">
        <f t="shared" ca="1" si="174"/>
        <v>7.6442342412009201E-2</v>
      </c>
      <c r="G389" s="193">
        <f t="shared" ca="1" si="174"/>
        <v>0.11450257992566855</v>
      </c>
      <c r="H389" s="193">
        <f t="shared" ca="1" si="174"/>
        <v>8.7767314483975789E-2</v>
      </c>
      <c r="I389" s="193">
        <f t="shared" ca="1" si="173"/>
        <v>0.11744423506400647</v>
      </c>
      <c r="J389" s="193">
        <f t="shared" ca="1" si="173"/>
        <v>8.7342901655628052E-2</v>
      </c>
      <c r="K389" s="193">
        <f t="shared" ca="1" si="173"/>
        <v>7.1235380119839861E-2</v>
      </c>
      <c r="L389" s="193">
        <f t="shared" ca="1" si="173"/>
        <v>2.897048777648193E-2</v>
      </c>
      <c r="M389" s="193">
        <f t="shared" ca="1" si="173"/>
        <v>5.2281046642631578E-2</v>
      </c>
      <c r="O389" s="473">
        <f t="shared" ca="1" si="168"/>
        <v>13332.616187147554</v>
      </c>
      <c r="P389" s="473">
        <f t="shared" ca="1" si="154"/>
        <v>11875.47589587447</v>
      </c>
      <c r="Q389" s="194">
        <f t="shared" ca="1" si="155"/>
        <v>12513.556543094472</v>
      </c>
      <c r="R389" s="194">
        <f t="shared" ca="1" si="156"/>
        <v>13124.768922952573</v>
      </c>
      <c r="S389" s="194">
        <f t="shared" ca="1" si="157"/>
        <v>14908.168444266223</v>
      </c>
      <c r="T389" s="194">
        <f t="shared" ca="1" si="158"/>
        <v>15982.813568642121</v>
      </c>
      <c r="U389" s="194">
        <f t="shared" ca="1" si="159"/>
        <v>17925.07652808827</v>
      </c>
      <c r="V389" s="194">
        <f t="shared" ca="1" si="160"/>
        <v>18829.663036866448</v>
      </c>
      <c r="W389" s="194">
        <f t="shared" ca="1" si="161"/>
        <v>19651.476323871972</v>
      </c>
      <c r="X389" s="194">
        <f t="shared" ca="1" si="162"/>
        <v>19995.350602316539</v>
      </c>
      <c r="Y389" s="194">
        <f t="shared" ca="1" si="163"/>
        <v>21453.122985142516</v>
      </c>
      <c r="Z389" s="194">
        <f t="shared" ca="1" si="164"/>
        <v>380714.8329182918</v>
      </c>
      <c r="AA389" s="194">
        <f t="shared" ca="1" si="165"/>
        <v>402167.95590343431</v>
      </c>
      <c r="AB389" s="77">
        <f t="shared" ca="1" si="166"/>
        <v>247815.66519921939</v>
      </c>
      <c r="AC389">
        <f t="shared" ca="1" si="167"/>
        <v>225.94242475479138</v>
      </c>
      <c r="AD389" s="476">
        <v>223.38682436128605</v>
      </c>
    </row>
    <row r="390" spans="2:30" x14ac:dyDescent="0.2">
      <c r="B390">
        <v>312</v>
      </c>
      <c r="C390" s="193">
        <f t="shared" ca="1" si="174"/>
        <v>0.34085975792253898</v>
      </c>
      <c r="D390" s="193">
        <f t="shared" ca="1" si="174"/>
        <v>-0.11314590858015847</v>
      </c>
      <c r="E390" s="193">
        <f t="shared" ca="1" si="174"/>
        <v>0.12005567315523688</v>
      </c>
      <c r="F390" s="193">
        <f t="shared" ca="1" si="174"/>
        <v>0.11154555757445271</v>
      </c>
      <c r="G390" s="193">
        <f t="shared" ca="1" si="174"/>
        <v>8.4579029707131909E-2</v>
      </c>
      <c r="H390" s="193">
        <f t="shared" ca="1" si="174"/>
        <v>6.0068452304124963E-2</v>
      </c>
      <c r="I390" s="193">
        <f t="shared" ca="1" si="173"/>
        <v>7.6135426051851085E-2</v>
      </c>
      <c r="J390" s="193">
        <f t="shared" ca="1" si="173"/>
        <v>8.5454658516601667E-2</v>
      </c>
      <c r="K390" s="193">
        <f t="shared" ca="1" si="173"/>
        <v>7.4503078219437746E-2</v>
      </c>
      <c r="L390" s="193">
        <f t="shared" ca="1" si="173"/>
        <v>5.6963661880144068E-2</v>
      </c>
      <c r="M390" s="193">
        <f t="shared" ca="1" si="173"/>
        <v>5.0867153648531616E-2</v>
      </c>
      <c r="O390" s="473">
        <f t="shared" ca="1" si="168"/>
        <v>13136.403048367114</v>
      </c>
      <c r="P390" s="473">
        <f t="shared" ca="1" si="154"/>
        <v>11542.405999829238</v>
      </c>
      <c r="Q390" s="194">
        <f t="shared" ca="1" si="155"/>
        <v>12305.043286473678</v>
      </c>
      <c r="R390" s="194">
        <f t="shared" ca="1" si="156"/>
        <v>13552.772884992386</v>
      </c>
      <c r="S390" s="194">
        <f t="shared" ca="1" si="157"/>
        <v>14507.8954120242</v>
      </c>
      <c r="T390" s="194">
        <f t="shared" ca="1" si="158"/>
        <v>15575.827860955105</v>
      </c>
      <c r="U390" s="194">
        <f t="shared" ca="1" si="159"/>
        <v>17262.436246280689</v>
      </c>
      <c r="V390" s="194">
        <f t="shared" ca="1" si="160"/>
        <v>18796.964076873788</v>
      </c>
      <c r="W390" s="194">
        <f t="shared" ca="1" si="161"/>
        <v>19711.421218364372</v>
      </c>
      <c r="X390" s="194">
        <f t="shared" ca="1" si="162"/>
        <v>20539.324736972187</v>
      </c>
      <c r="Y390" s="194">
        <f t="shared" ca="1" si="163"/>
        <v>21424.297586845136</v>
      </c>
      <c r="Z390" s="194">
        <f t="shared" ca="1" si="164"/>
        <v>380203.28703734057</v>
      </c>
      <c r="AA390" s="194">
        <f t="shared" ca="1" si="165"/>
        <v>401627.58462418569</v>
      </c>
      <c r="AB390" s="77">
        <f t="shared" ca="1" si="166"/>
        <v>246675.92425420525</v>
      </c>
      <c r="AC390">
        <f t="shared" ca="1" si="167"/>
        <v>224.74521787977653</v>
      </c>
      <c r="AD390" s="476">
        <v>219.97396320785003</v>
      </c>
    </row>
    <row r="391" spans="2:30" x14ac:dyDescent="0.2">
      <c r="B391">
        <v>313</v>
      </c>
      <c r="C391" s="193">
        <f t="shared" ca="1" si="174"/>
        <v>0.32069823351349575</v>
      </c>
      <c r="D391" s="193">
        <f t="shared" ca="1" si="174"/>
        <v>-0.1360450855115686</v>
      </c>
      <c r="E391" s="193">
        <f t="shared" ca="1" si="174"/>
        <v>9.515549973234988E-2</v>
      </c>
      <c r="F391" s="193">
        <f t="shared" ca="1" si="174"/>
        <v>8.804184587469889E-2</v>
      </c>
      <c r="G391" s="193">
        <f t="shared" ca="1" si="174"/>
        <v>8.1007889968900473E-2</v>
      </c>
      <c r="H391" s="193">
        <f t="shared" ca="1" si="174"/>
        <v>0.1172931912716085</v>
      </c>
      <c r="I391" s="193">
        <f t="shared" ca="1" si="173"/>
        <v>5.5135147631613618E-2</v>
      </c>
      <c r="J391" s="193">
        <f t="shared" ca="1" si="173"/>
        <v>9.6037038592939619E-2</v>
      </c>
      <c r="K391" s="193">
        <f t="shared" ca="1" si="173"/>
        <v>5.1158847359070447E-2</v>
      </c>
      <c r="L391" s="193">
        <f t="shared" ca="1" si="173"/>
        <v>3.9545962808030244E-2</v>
      </c>
      <c r="M391" s="193">
        <f t="shared" ca="1" si="173"/>
        <v>6.3100964360537248E-2</v>
      </c>
      <c r="O391" s="473">
        <f t="shared" ca="1" si="168"/>
        <v>12938.880593731717</v>
      </c>
      <c r="P391" s="473">
        <f t="shared" ca="1" si="154"/>
        <v>11244.373212066936</v>
      </c>
      <c r="Q391" s="194">
        <f t="shared" ca="1" si="155"/>
        <v>12031.487498888411</v>
      </c>
      <c r="R391" s="194">
        <f t="shared" ca="1" si="156"/>
        <v>13266.198516132328</v>
      </c>
      <c r="S391" s="194">
        <f t="shared" ca="1" si="157"/>
        <v>14460.125982222506</v>
      </c>
      <c r="T391" s="194">
        <f t="shared" ca="1" si="158"/>
        <v>16416.644019202497</v>
      </c>
      <c r="U391" s="194">
        <f t="shared" ca="1" si="159"/>
        <v>16925.567894391654</v>
      </c>
      <c r="V391" s="194">
        <f t="shared" ca="1" si="160"/>
        <v>18980.220573662511</v>
      </c>
      <c r="W391" s="194">
        <f t="shared" ca="1" si="161"/>
        <v>19283.178641088605</v>
      </c>
      <c r="X391" s="194">
        <f t="shared" ca="1" si="162"/>
        <v>20200.857303970144</v>
      </c>
      <c r="Y391" s="194">
        <f t="shared" ca="1" si="163"/>
        <v>21673.711416562001</v>
      </c>
      <c r="Z391" s="194">
        <f t="shared" ca="1" si="164"/>
        <v>384629.47452407284</v>
      </c>
      <c r="AA391" s="194">
        <f t="shared" ca="1" si="165"/>
        <v>406303.18594063481</v>
      </c>
      <c r="AB391" s="77">
        <f t="shared" ca="1" si="166"/>
        <v>247640.09656610448</v>
      </c>
      <c r="AC391">
        <f t="shared" ca="1" si="167"/>
        <v>225.75800392168745</v>
      </c>
      <c r="AD391" s="476">
        <v>217.09319032266833</v>
      </c>
    </row>
    <row r="392" spans="2:30" x14ac:dyDescent="0.2">
      <c r="B392">
        <v>314</v>
      </c>
      <c r="C392" s="193">
        <f t="shared" ca="1" si="174"/>
        <v>0.32949750757401086</v>
      </c>
      <c r="D392" s="193">
        <f t="shared" ca="1" si="174"/>
        <v>-0.14694584273664929</v>
      </c>
      <c r="E392" s="193">
        <f t="shared" ca="1" si="174"/>
        <v>0.13844423375183992</v>
      </c>
      <c r="F392" s="193">
        <f t="shared" ca="1" si="174"/>
        <v>9.2659307999637702E-2</v>
      </c>
      <c r="G392" s="193">
        <f t="shared" ca="1" si="174"/>
        <v>0.12162540017156497</v>
      </c>
      <c r="H392" s="193">
        <f t="shared" ca="1" si="174"/>
        <v>0.1036319129651679</v>
      </c>
      <c r="I392" s="193">
        <f t="shared" ca="1" si="173"/>
        <v>7.0057167323786085E-2</v>
      </c>
      <c r="J392" s="193">
        <f t="shared" ca="1" si="173"/>
        <v>8.8948638210830155E-2</v>
      </c>
      <c r="K392" s="193">
        <f t="shared" ca="1" si="173"/>
        <v>3.2381403118553059E-2</v>
      </c>
      <c r="L392" s="193">
        <f t="shared" ca="1" si="173"/>
        <v>4.9597712357591063E-2</v>
      </c>
      <c r="M392" s="193">
        <f t="shared" ca="1" si="173"/>
        <v>3.0800379173111493E-2</v>
      </c>
      <c r="O392" s="473">
        <f t="shared" ca="1" si="168"/>
        <v>13025.087081702583</v>
      </c>
      <c r="P392" s="473">
        <f t="shared" ca="1" si="154"/>
        <v>11102.49985678251</v>
      </c>
      <c r="Q392" s="194">
        <f t="shared" ca="1" si="155"/>
        <v>12507.061846390192</v>
      </c>
      <c r="R392" s="194">
        <f t="shared" ca="1" si="156"/>
        <v>13322.497976876793</v>
      </c>
      <c r="S392" s="194">
        <f t="shared" ca="1" si="157"/>
        <v>15003.447007040957</v>
      </c>
      <c r="T392" s="194">
        <f t="shared" ca="1" si="158"/>
        <v>16215.915737175788</v>
      </c>
      <c r="U392" s="194">
        <f t="shared" ca="1" si="159"/>
        <v>17164.934062780823</v>
      </c>
      <c r="V392" s="194">
        <f t="shared" ca="1" si="160"/>
        <v>18857.469792411917</v>
      </c>
      <c r="W392" s="194">
        <f t="shared" ca="1" si="161"/>
        <v>18938.712328863108</v>
      </c>
      <c r="X392" s="194">
        <f t="shared" ca="1" si="162"/>
        <v>20396.186770458989</v>
      </c>
      <c r="Y392" s="194">
        <f t="shared" ca="1" si="163"/>
        <v>21015.191120364696</v>
      </c>
      <c r="Z392" s="194">
        <f t="shared" ca="1" si="164"/>
        <v>372943.13660890359</v>
      </c>
      <c r="AA392" s="194">
        <f t="shared" ca="1" si="165"/>
        <v>393958.32772926829</v>
      </c>
      <c r="AB392" s="77">
        <f t="shared" ca="1" si="166"/>
        <v>243567.42495892657</v>
      </c>
      <c r="AC392">
        <f t="shared" ca="1" si="167"/>
        <v>221.47998752759301</v>
      </c>
      <c r="AD392" s="476">
        <v>225.04408105289477</v>
      </c>
    </row>
    <row r="393" spans="2:30" x14ac:dyDescent="0.2">
      <c r="B393">
        <v>315</v>
      </c>
      <c r="C393" s="193">
        <f t="shared" ca="1" si="174"/>
        <v>0.30397046883040202</v>
      </c>
      <c r="D393" s="193">
        <f t="shared" ca="1" si="174"/>
        <v>-0.15506903939330591</v>
      </c>
      <c r="E393" s="193">
        <f t="shared" ca="1" si="174"/>
        <v>7.5594594324746869E-2</v>
      </c>
      <c r="F393" s="193">
        <f t="shared" ca="1" si="174"/>
        <v>8.6572409510007303E-2</v>
      </c>
      <c r="G393" s="193">
        <f t="shared" ca="1" si="174"/>
        <v>0.1016412604597772</v>
      </c>
      <c r="H393" s="193">
        <f t="shared" ca="1" si="174"/>
        <v>0.14670331579936147</v>
      </c>
      <c r="I393" s="193">
        <f t="shared" ca="1" si="173"/>
        <v>7.8081950006746906E-2</v>
      </c>
      <c r="J393" s="193">
        <f t="shared" ca="1" si="173"/>
        <v>5.5072273605446753E-2</v>
      </c>
      <c r="K393" s="193">
        <f t="shared" ca="1" si="173"/>
        <v>8.3661987644853358E-2</v>
      </c>
      <c r="L393" s="193">
        <f t="shared" ca="1" si="173"/>
        <v>2.2513918694633053E-2</v>
      </c>
      <c r="M393" s="193">
        <f t="shared" ca="1" si="173"/>
        <v>4.209958070083706E-2</v>
      </c>
      <c r="O393" s="473">
        <f t="shared" ca="1" si="168"/>
        <v>12774.998683131449</v>
      </c>
      <c r="P393" s="473">
        <f t="shared" ca="1" si="154"/>
        <v>10996.776452296124</v>
      </c>
      <c r="Q393" s="194">
        <f t="shared" ca="1" si="155"/>
        <v>11816.589442004222</v>
      </c>
      <c r="R393" s="194">
        <f t="shared" ca="1" si="156"/>
        <v>13248.282077904578</v>
      </c>
      <c r="S393" s="194">
        <f t="shared" ca="1" si="157"/>
        <v>14736.128719579523</v>
      </c>
      <c r="T393" s="194">
        <f t="shared" ca="1" si="158"/>
        <v>16848.77369537374</v>
      </c>
      <c r="U393" s="194">
        <f t="shared" ca="1" si="159"/>
        <v>17293.660704522463</v>
      </c>
      <c r="V393" s="194">
        <f t="shared" ca="1" si="160"/>
        <v>18270.828237606951</v>
      </c>
      <c r="W393" s="194">
        <f t="shared" ca="1" si="161"/>
        <v>19879.438532827895</v>
      </c>
      <c r="X393" s="194">
        <f t="shared" ca="1" si="162"/>
        <v>19869.884066576891</v>
      </c>
      <c r="Y393" s="194">
        <f t="shared" ca="1" si="163"/>
        <v>21245.550833467587</v>
      </c>
      <c r="Z393" s="194">
        <f t="shared" ca="1" si="164"/>
        <v>377031.18289222609</v>
      </c>
      <c r="AA393" s="194">
        <f t="shared" ca="1" si="165"/>
        <v>398276.73372569366</v>
      </c>
      <c r="AB393" s="77">
        <f t="shared" ca="1" si="166"/>
        <v>244486.73337186192</v>
      </c>
      <c r="AC393">
        <f t="shared" ca="1" si="167"/>
        <v>222.44564762521418</v>
      </c>
      <c r="AD393" s="476">
        <v>223.95310537855286</v>
      </c>
    </row>
    <row r="394" spans="2:30" x14ac:dyDescent="0.2">
      <c r="B394">
        <v>316</v>
      </c>
      <c r="C394" s="193">
        <f t="shared" ca="1" si="174"/>
        <v>0.31192678083356645</v>
      </c>
      <c r="D394" s="193">
        <f t="shared" ca="1" si="174"/>
        <v>-0.12579405164525001</v>
      </c>
      <c r="E394" s="193">
        <f t="shared" ca="1" si="174"/>
        <v>9.4642764631234638E-2</v>
      </c>
      <c r="F394" s="193">
        <f t="shared" ca="1" si="174"/>
        <v>7.7882016934497575E-2</v>
      </c>
      <c r="G394" s="193">
        <f t="shared" ca="1" si="174"/>
        <v>8.9445598184271086E-2</v>
      </c>
      <c r="H394" s="193">
        <f t="shared" ca="1" si="174"/>
        <v>5.8719276955940362E-2</v>
      </c>
      <c r="I394" s="193">
        <f t="shared" ca="1" si="173"/>
        <v>0.13336664181401175</v>
      </c>
      <c r="J394" s="193">
        <f t="shared" ca="1" si="173"/>
        <v>4.6975084702530201E-2</v>
      </c>
      <c r="K394" s="193">
        <f t="shared" ca="1" si="173"/>
        <v>2.3302275855512589E-2</v>
      </c>
      <c r="L394" s="193">
        <f t="shared" ca="1" si="173"/>
        <v>4.8586841596821709E-2</v>
      </c>
      <c r="M394" s="193">
        <f t="shared" ca="1" si="173"/>
        <v>3.5936608596519176E-2</v>
      </c>
      <c r="O394" s="473">
        <f t="shared" ca="1" si="168"/>
        <v>12852.94667182645</v>
      </c>
      <c r="P394" s="473">
        <f t="shared" ca="1" si="154"/>
        <v>11377.79041783707</v>
      </c>
      <c r="Q394" s="194">
        <f t="shared" ca="1" si="155"/>
        <v>12025.854539951697</v>
      </c>
      <c r="R394" s="194">
        <f t="shared" ca="1" si="156"/>
        <v>13142.322483127087</v>
      </c>
      <c r="S394" s="194">
        <f t="shared" ca="1" si="157"/>
        <v>14572.993173042918</v>
      </c>
      <c r="T394" s="194">
        <f t="shared" ca="1" si="158"/>
        <v>15556.004119448704</v>
      </c>
      <c r="U394" s="194">
        <f t="shared" ca="1" si="159"/>
        <v>18180.490042740166</v>
      </c>
      <c r="V394" s="194">
        <f t="shared" ca="1" si="160"/>
        <v>18130.60813008096</v>
      </c>
      <c r="W394" s="194">
        <f t="shared" ca="1" si="161"/>
        <v>18772.158593090215</v>
      </c>
      <c r="X394" s="194">
        <f t="shared" ca="1" si="162"/>
        <v>20376.543140719048</v>
      </c>
      <c r="Y394" s="194">
        <f t="shared" ca="1" si="163"/>
        <v>21119.904744022399</v>
      </c>
      <c r="Z394" s="194">
        <f t="shared" ca="1" si="164"/>
        <v>374801.42221900896</v>
      </c>
      <c r="AA394" s="194">
        <f t="shared" ca="1" si="165"/>
        <v>395921.32696303137</v>
      </c>
      <c r="AB394" s="77">
        <f t="shared" ca="1" si="166"/>
        <v>243327.18556538897</v>
      </c>
      <c r="AC394">
        <f t="shared" ca="1" si="167"/>
        <v>221.22763522345687</v>
      </c>
      <c r="AD394" s="476">
        <v>227.65123923632555</v>
      </c>
    </row>
    <row r="395" spans="2:30" x14ac:dyDescent="0.2">
      <c r="B395">
        <v>317</v>
      </c>
      <c r="C395" s="193">
        <f t="shared" ca="1" si="174"/>
        <v>0.35431726543061637</v>
      </c>
      <c r="D395" s="193">
        <f t="shared" ca="1" si="174"/>
        <v>-0.1660362507831</v>
      </c>
      <c r="E395" s="193">
        <f t="shared" ca="1" si="174"/>
        <v>9.1481256130211769E-2</v>
      </c>
      <c r="F395" s="193">
        <f t="shared" ca="1" si="174"/>
        <v>7.434332900282932E-2</v>
      </c>
      <c r="G395" s="193">
        <f t="shared" ca="1" si="174"/>
        <v>9.5433221533263141E-2</v>
      </c>
      <c r="H395" s="193">
        <f t="shared" ca="1" si="174"/>
        <v>0.13917017227036205</v>
      </c>
      <c r="I395" s="193">
        <f t="shared" ca="1" si="174"/>
        <v>8.7174411528101889E-2</v>
      </c>
      <c r="J395" s="193">
        <f t="shared" ca="1" si="174"/>
        <v>2.4432368291679434E-2</v>
      </c>
      <c r="K395" s="193">
        <f t="shared" ca="1" si="174"/>
        <v>6.8761307457432502E-2</v>
      </c>
      <c r="L395" s="193">
        <f t="shared" ca="1" si="174"/>
        <v>6.7736907422013437E-2</v>
      </c>
      <c r="M395" s="193">
        <f t="shared" ca="1" si="174"/>
        <v>5.8866942781017048E-2</v>
      </c>
      <c r="O395" s="473">
        <f t="shared" ca="1" si="168"/>
        <v>13268.246249423748</v>
      </c>
      <c r="P395" s="473">
        <f t="shared" ca="1" si="154"/>
        <v>10854.038196057953</v>
      </c>
      <c r="Q395" s="194">
        <f t="shared" ca="1" si="155"/>
        <v>11991.121892380661</v>
      </c>
      <c r="R395" s="194">
        <f t="shared" ca="1" si="156"/>
        <v>13099.176222929334</v>
      </c>
      <c r="S395" s="194">
        <f t="shared" ca="1" si="157"/>
        <v>14653.086749383989</v>
      </c>
      <c r="T395" s="194">
        <f t="shared" ca="1" si="158"/>
        <v>16738.087497133874</v>
      </c>
      <c r="U395" s="194">
        <f t="shared" ca="1" si="159"/>
        <v>17439.51412922571</v>
      </c>
      <c r="V395" s="194">
        <f t="shared" ca="1" si="160"/>
        <v>17740.232882948119</v>
      </c>
      <c r="W395" s="194">
        <f t="shared" ca="1" si="161"/>
        <v>19606.090238562319</v>
      </c>
      <c r="X395" s="194">
        <f t="shared" ca="1" si="162"/>
        <v>20748.674591310588</v>
      </c>
      <c r="Y395" s="194">
        <f t="shared" ca="1" si="163"/>
        <v>21587.391335099925</v>
      </c>
      <c r="Z395" s="194">
        <f t="shared" ca="1" si="164"/>
        <v>383097.607326272</v>
      </c>
      <c r="AA395" s="194">
        <f t="shared" ca="1" si="165"/>
        <v>404684.99866137194</v>
      </c>
      <c r="AB395" s="77">
        <f t="shared" ca="1" si="166"/>
        <v>247205.70789848009</v>
      </c>
      <c r="AC395">
        <f t="shared" ca="1" si="167"/>
        <v>225.30171330443497</v>
      </c>
      <c r="AD395" s="476">
        <v>221.46161477662432</v>
      </c>
    </row>
    <row r="396" spans="2:30" x14ac:dyDescent="0.2">
      <c r="B396">
        <v>318</v>
      </c>
      <c r="C396" s="193">
        <f t="shared" ca="1" si="174"/>
        <v>0.32432957554229436</v>
      </c>
      <c r="D396" s="193">
        <f t="shared" ca="1" si="174"/>
        <v>-0.16598664059604065</v>
      </c>
      <c r="E396" s="193">
        <f t="shared" ca="1" si="174"/>
        <v>0.10187668003709413</v>
      </c>
      <c r="F396" s="193">
        <f t="shared" ca="1" si="174"/>
        <v>0.10202310468877254</v>
      </c>
      <c r="G396" s="193">
        <f t="shared" ca="1" si="174"/>
        <v>9.018005397850519E-2</v>
      </c>
      <c r="H396" s="193">
        <f t="shared" ca="1" si="174"/>
        <v>8.6530809989273177E-2</v>
      </c>
      <c r="I396" s="193">
        <f t="shared" ca="1" si="174"/>
        <v>8.5204822574789063E-2</v>
      </c>
      <c r="J396" s="193">
        <f t="shared" ca="1" si="174"/>
        <v>6.8060469045932784E-2</v>
      </c>
      <c r="K396" s="193">
        <f t="shared" ca="1" si="174"/>
        <v>7.8092749011363677E-2</v>
      </c>
      <c r="L396" s="193">
        <f t="shared" ca="1" si="174"/>
        <v>4.7815954428541446E-2</v>
      </c>
      <c r="M396" s="193">
        <f t="shared" ca="1" si="174"/>
        <v>5.6355329383135172E-2</v>
      </c>
      <c r="O396" s="473">
        <f t="shared" ca="1" si="168"/>
        <v>12974.456851587858</v>
      </c>
      <c r="P396" s="473">
        <f t="shared" ca="1" si="154"/>
        <v>10854.683872642532</v>
      </c>
      <c r="Q396" s="194">
        <f t="shared" ca="1" si="155"/>
        <v>12105.327055767839</v>
      </c>
      <c r="R396" s="194">
        <f t="shared" ca="1" si="156"/>
        <v>13436.668204992333</v>
      </c>
      <c r="S396" s="194">
        <f t="shared" ca="1" si="157"/>
        <v>14582.817637241145</v>
      </c>
      <c r="T396" s="194">
        <f t="shared" ca="1" si="158"/>
        <v>15964.64532571694</v>
      </c>
      <c r="U396" s="194">
        <f t="shared" ca="1" si="159"/>
        <v>17407.919682174859</v>
      </c>
      <c r="V396" s="194">
        <f t="shared" ca="1" si="160"/>
        <v>18495.746562110598</v>
      </c>
      <c r="W396" s="194">
        <f t="shared" ca="1" si="161"/>
        <v>19777.272600690951</v>
      </c>
      <c r="X396" s="194">
        <f t="shared" ca="1" si="162"/>
        <v>20361.56296452575</v>
      </c>
      <c r="Y396" s="194">
        <f t="shared" ca="1" si="163"/>
        <v>21536.186430015099</v>
      </c>
      <c r="Z396" s="194">
        <f t="shared" ca="1" si="164"/>
        <v>382188.90667241067</v>
      </c>
      <c r="AA396" s="194">
        <f t="shared" ca="1" si="165"/>
        <v>403725.09310242574</v>
      </c>
      <c r="AB396" s="77">
        <f t="shared" ca="1" si="166"/>
        <v>246671.99301712227</v>
      </c>
      <c r="AC396">
        <f t="shared" ca="1" si="167"/>
        <v>224.74108842905909</v>
      </c>
      <c r="AD396" s="476">
        <v>222.97313611568066</v>
      </c>
    </row>
    <row r="397" spans="2:30" x14ac:dyDescent="0.2">
      <c r="B397">
        <v>319</v>
      </c>
      <c r="C397" s="193">
        <f t="shared" ca="1" si="174"/>
        <v>0.33822858936242511</v>
      </c>
      <c r="D397" s="193">
        <f t="shared" ca="1" si="174"/>
        <v>-0.176192363163586</v>
      </c>
      <c r="E397" s="193">
        <f t="shared" ca="1" si="174"/>
        <v>0.12680456437416265</v>
      </c>
      <c r="F397" s="193">
        <f t="shared" ca="1" si="174"/>
        <v>7.6077795659288711E-2</v>
      </c>
      <c r="G397" s="193">
        <f t="shared" ca="1" si="174"/>
        <v>8.8279619105405133E-2</v>
      </c>
      <c r="H397" s="193">
        <f t="shared" ca="1" si="174"/>
        <v>6.2153665699232502E-2</v>
      </c>
      <c r="I397" s="193">
        <f t="shared" ca="1" si="174"/>
        <v>8.9574495372618398E-2</v>
      </c>
      <c r="J397" s="193">
        <f t="shared" ca="1" si="174"/>
        <v>7.1157450002717226E-2</v>
      </c>
      <c r="K397" s="193">
        <f t="shared" ca="1" si="174"/>
        <v>4.4330054329897291E-2</v>
      </c>
      <c r="L397" s="193">
        <f t="shared" ca="1" si="174"/>
        <v>4.2735563667976623E-2</v>
      </c>
      <c r="M397" s="193">
        <f t="shared" ca="1" si="174"/>
        <v>6.1597961129375961E-2</v>
      </c>
      <c r="O397" s="473">
        <f t="shared" ca="1" si="168"/>
        <v>13110.625489983679</v>
      </c>
      <c r="P397" s="473">
        <f t="shared" ca="1" si="154"/>
        <v>10721.856393425929</v>
      </c>
      <c r="Q397" s="194">
        <f t="shared" ca="1" si="155"/>
        <v>12379.187278218875</v>
      </c>
      <c r="R397" s="194">
        <f t="shared" ca="1" si="156"/>
        <v>13120.324103474042</v>
      </c>
      <c r="S397" s="194">
        <f t="shared" ca="1" si="157"/>
        <v>14557.396428070482</v>
      </c>
      <c r="T397" s="194">
        <f t="shared" ca="1" si="158"/>
        <v>15606.466377576327</v>
      </c>
      <c r="U397" s="194">
        <f t="shared" ca="1" si="159"/>
        <v>17478.014203982748</v>
      </c>
      <c r="V397" s="194">
        <f t="shared" ca="1" si="160"/>
        <v>18549.377397203236</v>
      </c>
      <c r="W397" s="194">
        <f t="shared" ca="1" si="161"/>
        <v>19157.906579482118</v>
      </c>
      <c r="X397" s="194">
        <f t="shared" ca="1" si="162"/>
        <v>20262.838855660611</v>
      </c>
      <c r="Y397" s="194">
        <f t="shared" ca="1" si="163"/>
        <v>21643.069305057623</v>
      </c>
      <c r="Z397" s="194">
        <f t="shared" ca="1" si="164"/>
        <v>384085.68859743961</v>
      </c>
      <c r="AA397" s="194">
        <f t="shared" ca="1" si="165"/>
        <v>405728.75790249725</v>
      </c>
      <c r="AB397" s="77">
        <f t="shared" ca="1" si="166"/>
        <v>246947.24581387817</v>
      </c>
      <c r="AC397">
        <f t="shared" ca="1" si="167"/>
        <v>225.03021951808839</v>
      </c>
      <c r="AD397" s="476">
        <v>223.83445703112622</v>
      </c>
    </row>
    <row r="398" spans="2:30" x14ac:dyDescent="0.2">
      <c r="B398">
        <v>320</v>
      </c>
      <c r="C398" s="193">
        <f t="shared" ca="1" si="174"/>
        <v>0.32738027259465313</v>
      </c>
      <c r="D398" s="193">
        <f t="shared" ca="1" si="174"/>
        <v>-0.16517125274766509</v>
      </c>
      <c r="E398" s="193">
        <f t="shared" ca="1" si="174"/>
        <v>0.10922090566332261</v>
      </c>
      <c r="F398" s="193">
        <f t="shared" ca="1" si="174"/>
        <v>0.10483869364479002</v>
      </c>
      <c r="G398" s="193">
        <f t="shared" ca="1" si="174"/>
        <v>9.920554240105621E-2</v>
      </c>
      <c r="H398" s="193">
        <f t="shared" ca="1" si="174"/>
        <v>8.2544734086540894E-2</v>
      </c>
      <c r="I398" s="193">
        <f t="shared" ca="1" si="174"/>
        <v>9.6106061471391224E-2</v>
      </c>
      <c r="J398" s="193">
        <f t="shared" ca="1" si="174"/>
        <v>6.1086163756780457E-2</v>
      </c>
      <c r="K398" s="193">
        <f t="shared" ca="1" si="174"/>
        <v>3.7356297092891885E-2</v>
      </c>
      <c r="L398" s="193">
        <f t="shared" ca="1" si="174"/>
        <v>7.3370820534487721E-2</v>
      </c>
      <c r="M398" s="193">
        <f t="shared" ca="1" si="174"/>
        <v>3.8198912817914446E-2</v>
      </c>
      <c r="O398" s="473">
        <f t="shared" ca="1" si="168"/>
        <v>13004.344530609817</v>
      </c>
      <c r="P398" s="473">
        <f t="shared" ca="1" si="154"/>
        <v>10865.296145489139</v>
      </c>
      <c r="Q398" s="194">
        <f t="shared" ca="1" si="155"/>
        <v>12186.011450662061</v>
      </c>
      <c r="R398" s="194">
        <f t="shared" ca="1" si="156"/>
        <v>13470.997915905547</v>
      </c>
      <c r="S398" s="194">
        <f t="shared" ca="1" si="157"/>
        <v>14703.547283021006</v>
      </c>
      <c r="T398" s="194">
        <f t="shared" ca="1" si="158"/>
        <v>15906.077002165086</v>
      </c>
      <c r="U398" s="194">
        <f t="shared" ca="1" si="159"/>
        <v>17582.787953307314</v>
      </c>
      <c r="V398" s="194">
        <f t="shared" ca="1" si="160"/>
        <v>18374.971580905487</v>
      </c>
      <c r="W398" s="194">
        <f t="shared" ca="1" si="161"/>
        <v>19029.975195049956</v>
      </c>
      <c r="X398" s="194">
        <f t="shared" ca="1" si="162"/>
        <v>20858.154959586591</v>
      </c>
      <c r="Y398" s="194">
        <f t="shared" ca="1" si="163"/>
        <v>21166.026919125954</v>
      </c>
      <c r="Z398" s="194">
        <f t="shared" ca="1" si="164"/>
        <v>375619.92291937501</v>
      </c>
      <c r="AA398" s="194">
        <f t="shared" ca="1" si="165"/>
        <v>396785.94983850094</v>
      </c>
      <c r="AB398" s="77">
        <f t="shared" ca="1" si="166"/>
        <v>244119.67574623605</v>
      </c>
      <c r="AC398">
        <f t="shared" ca="1" si="167"/>
        <v>222.06008289241393</v>
      </c>
      <c r="AD398" s="476">
        <v>220.83106017566968</v>
      </c>
    </row>
    <row r="399" spans="2:30" x14ac:dyDescent="0.2">
      <c r="B399">
        <v>321</v>
      </c>
      <c r="C399" s="193">
        <f t="shared" ref="C399:M414" ca="1" si="175">C$75+_xlfn.NORM.INV(RAND(),0, $AH$80)</f>
        <v>0.33093073557863789</v>
      </c>
      <c r="D399" s="193">
        <f t="shared" ca="1" si="175"/>
        <v>-0.15208371374017876</v>
      </c>
      <c r="E399" s="193">
        <f t="shared" ca="1" si="175"/>
        <v>0.11470330425159926</v>
      </c>
      <c r="F399" s="193">
        <f t="shared" ca="1" si="175"/>
        <v>8.9885742016126341E-2</v>
      </c>
      <c r="G399" s="193">
        <f t="shared" ca="1" si="175"/>
        <v>7.0367027414012184E-2</v>
      </c>
      <c r="H399" s="193">
        <f t="shared" ca="1" si="175"/>
        <v>9.7114154778256148E-2</v>
      </c>
      <c r="I399" s="193">
        <f t="shared" ca="1" si="174"/>
        <v>6.1082350761645948E-2</v>
      </c>
      <c r="J399" s="193">
        <f t="shared" ca="1" si="174"/>
        <v>8.1262085677927087E-2</v>
      </c>
      <c r="K399" s="193">
        <f t="shared" ca="1" si="174"/>
        <v>5.6648342962893547E-2</v>
      </c>
      <c r="L399" s="193">
        <f t="shared" ca="1" si="174"/>
        <v>5.5056149469149065E-2</v>
      </c>
      <c r="M399" s="193">
        <f t="shared" ca="1" si="174"/>
        <v>5.5365428225309044E-2</v>
      </c>
      <c r="O399" s="473">
        <f t="shared" ca="1" si="168"/>
        <v>13039.128416463916</v>
      </c>
      <c r="P399" s="473">
        <f t="shared" ref="P399:P462" ca="1" si="176">$C$74*(1+$D399)</f>
        <v>11035.630465671575</v>
      </c>
      <c r="Q399" s="194">
        <f t="shared" ref="Q399:Q462" ca="1" si="177">$D$74*(1+$E399)</f>
        <v>12246.241628107085</v>
      </c>
      <c r="R399" s="194">
        <f t="shared" ref="R399:R462" ca="1" si="178">$E$74*(1+$F399)</f>
        <v>13288.680640646244</v>
      </c>
      <c r="S399" s="194">
        <f t="shared" ref="S399:S462" ca="1" si="179">$F$74*(1+$G399)</f>
        <v>14317.788248584295</v>
      </c>
      <c r="T399" s="194">
        <f t="shared" ref="T399:T462" ca="1" si="180">$G$74*(1+$H399)</f>
        <v>16120.14882765404</v>
      </c>
      <c r="U399" s="194">
        <f t="shared" ca="1" si="159"/>
        <v>17020.967797034504</v>
      </c>
      <c r="V399" s="194">
        <f t="shared" ca="1" si="160"/>
        <v>18724.36073004589</v>
      </c>
      <c r="W399" s="194">
        <f t="shared" ca="1" si="161"/>
        <v>19383.88171241216</v>
      </c>
      <c r="X399" s="194">
        <f t="shared" ca="1" si="162"/>
        <v>20502.257221538835</v>
      </c>
      <c r="Y399" s="194">
        <f t="shared" ca="1" si="163"/>
        <v>21516.005061786782</v>
      </c>
      <c r="Z399" s="194">
        <f t="shared" ca="1" si="164"/>
        <v>381830.76085660444</v>
      </c>
      <c r="AA399" s="194">
        <f t="shared" ca="1" si="165"/>
        <v>403346.76591839123</v>
      </c>
      <c r="AB399" s="77">
        <f t="shared" ca="1" si="166"/>
        <v>246450.38763887374</v>
      </c>
      <c r="AC399">
        <f t="shared" ca="1" si="167"/>
        <v>224.50830967039468</v>
      </c>
      <c r="AD399" s="476">
        <v>226.05906899500982</v>
      </c>
    </row>
    <row r="400" spans="2:30" x14ac:dyDescent="0.2">
      <c r="B400">
        <v>322</v>
      </c>
      <c r="C400" s="193">
        <f t="shared" ca="1" si="175"/>
        <v>0.31348961062431679</v>
      </c>
      <c r="D400" s="193">
        <f t="shared" ca="1" si="175"/>
        <v>-0.19572057997516196</v>
      </c>
      <c r="E400" s="193">
        <f t="shared" ca="1" si="175"/>
        <v>0.10168493394237253</v>
      </c>
      <c r="F400" s="193">
        <f t="shared" ca="1" si="175"/>
        <v>0.12650343865609801</v>
      </c>
      <c r="G400" s="193">
        <f t="shared" ca="1" si="175"/>
        <v>7.7694090748530162E-2</v>
      </c>
      <c r="H400" s="193">
        <f t="shared" ca="1" si="175"/>
        <v>8.9447735579600535E-2</v>
      </c>
      <c r="I400" s="193">
        <f t="shared" ca="1" si="174"/>
        <v>0.13114838504324688</v>
      </c>
      <c r="J400" s="193">
        <f t="shared" ca="1" si="174"/>
        <v>4.1468337220424173E-2</v>
      </c>
      <c r="K400" s="193">
        <f t="shared" ca="1" si="174"/>
        <v>0.10905131501213217</v>
      </c>
      <c r="L400" s="193">
        <f t="shared" ca="1" si="174"/>
        <v>4.5279435466677148E-2</v>
      </c>
      <c r="M400" s="193">
        <f t="shared" ca="1" si="174"/>
        <v>3.6937466529386787E-2</v>
      </c>
      <c r="O400" s="473">
        <f t="shared" ca="1" si="168"/>
        <v>12868.257715286432</v>
      </c>
      <c r="P400" s="473">
        <f t="shared" ca="1" si="176"/>
        <v>10467.696651623266</v>
      </c>
      <c r="Q400" s="194">
        <f t="shared" ca="1" si="177"/>
        <v>12103.220514055572</v>
      </c>
      <c r="R400" s="194">
        <f t="shared" ca="1" si="178"/>
        <v>13735.150263732156</v>
      </c>
      <c r="S400" s="194">
        <f t="shared" ca="1" si="179"/>
        <v>14415.798873557533</v>
      </c>
      <c r="T400" s="194">
        <f t="shared" ca="1" si="180"/>
        <v>16007.504379563323</v>
      </c>
      <c r="U400" s="194">
        <f t="shared" ref="U400:U463" ca="1" si="181">$H$74*(1+$I400)</f>
        <v>18144.906681058914</v>
      </c>
      <c r="V400" s="194">
        <f t="shared" ref="V400:V463" ca="1" si="182">$I$74*(1+$J400)</f>
        <v>18035.247044484793</v>
      </c>
      <c r="W400" s="194">
        <f t="shared" ref="W400:W463" ca="1" si="183">$J$74*(1+$K400)</f>
        <v>20345.197762682023</v>
      </c>
      <c r="X400" s="194">
        <f t="shared" ref="X400:X463" ca="1" si="184">$K$74*(1+$L400)</f>
        <v>20312.272351671054</v>
      </c>
      <c r="Y400" s="194">
        <f t="shared" ref="Y400:Y463" ca="1" si="185">$L$74*(1+$M400)</f>
        <v>21140.309490827418</v>
      </c>
      <c r="Z400" s="194">
        <f t="shared" ref="Z400:Z463" ca="1" si="186">($Y400*(1+$AH$79))/($AH$73-$AH$79)</f>
        <v>375163.53219134227</v>
      </c>
      <c r="AA400" s="194">
        <f t="shared" ref="AA400:AA463" ca="1" si="187">SUM(Y400:Z400)</f>
        <v>396303.8416821697</v>
      </c>
      <c r="AB400" s="77">
        <f t="shared" ref="AB400:AB463" ca="1" si="188">NPV($AH$73,O400:X400,AA400)</f>
        <v>243979.48264916585</v>
      </c>
      <c r="AC400">
        <f t="shared" ref="AC400:AC463" ca="1" si="189">((AB400+$AH$82-$AH$83)-$AH$85)/($AH$87-($AH$87*$AH$85/(AB400+$AH$82-$AH$83)))</f>
        <v>221.91282123582755</v>
      </c>
      <c r="AD400" s="476">
        <v>224.2532087519142</v>
      </c>
    </row>
    <row r="401" spans="2:30" x14ac:dyDescent="0.2">
      <c r="B401">
        <v>323</v>
      </c>
      <c r="C401" s="193">
        <f t="shared" ca="1" si="175"/>
        <v>0.32359190827239531</v>
      </c>
      <c r="D401" s="193">
        <f t="shared" ca="1" si="175"/>
        <v>-0.14170161251761659</v>
      </c>
      <c r="E401" s="193">
        <f t="shared" ca="1" si="175"/>
        <v>8.1672018968433749E-2</v>
      </c>
      <c r="F401" s="193">
        <f t="shared" ca="1" si="175"/>
        <v>8.9013159108679504E-2</v>
      </c>
      <c r="G401" s="193">
        <f t="shared" ca="1" si="175"/>
        <v>8.2319493594828597E-2</v>
      </c>
      <c r="H401" s="193">
        <f t="shared" ca="1" si="175"/>
        <v>9.6602763438787237E-2</v>
      </c>
      <c r="I401" s="193">
        <f t="shared" ca="1" si="174"/>
        <v>5.6128833864574776E-2</v>
      </c>
      <c r="J401" s="193">
        <f t="shared" ca="1" si="174"/>
        <v>6.6848227397197396E-2</v>
      </c>
      <c r="K401" s="193">
        <f t="shared" ca="1" si="174"/>
        <v>7.7781232305329337E-2</v>
      </c>
      <c r="L401" s="193">
        <f t="shared" ca="1" si="174"/>
        <v>3.8564563509975537E-2</v>
      </c>
      <c r="M401" s="193">
        <f t="shared" ca="1" si="174"/>
        <v>4.9321191663925158E-2</v>
      </c>
      <c r="O401" s="473">
        <f t="shared" ref="O401:O464" ca="1" si="190">$B$74*(1+$C401)</f>
        <v>12967.229925344656</v>
      </c>
      <c r="P401" s="473">
        <f t="shared" ca="1" si="176"/>
        <v>11170.75351308322</v>
      </c>
      <c r="Q401" s="194">
        <f t="shared" ca="1" si="177"/>
        <v>11883.356635013639</v>
      </c>
      <c r="R401" s="194">
        <f t="shared" ca="1" si="178"/>
        <v>13278.041474408417</v>
      </c>
      <c r="S401" s="194">
        <f t="shared" ca="1" si="179"/>
        <v>14477.670677173997</v>
      </c>
      <c r="T401" s="194">
        <f t="shared" ca="1" si="180"/>
        <v>16112.634837915133</v>
      </c>
      <c r="U401" s="194">
        <f t="shared" ca="1" si="181"/>
        <v>16941.507751801822</v>
      </c>
      <c r="V401" s="194">
        <f t="shared" ca="1" si="182"/>
        <v>18474.754010699089</v>
      </c>
      <c r="W401" s="194">
        <f t="shared" ca="1" si="183"/>
        <v>19771.55792463867</v>
      </c>
      <c r="X401" s="194">
        <f t="shared" ca="1" si="184"/>
        <v>20181.786375038188</v>
      </c>
      <c r="Y401" s="194">
        <f t="shared" ca="1" si="185"/>
        <v>21392.779664240774</v>
      </c>
      <c r="Z401" s="194">
        <f t="shared" ca="1" si="186"/>
        <v>379643.95865207183</v>
      </c>
      <c r="AA401" s="194">
        <f t="shared" ca="1" si="187"/>
        <v>401036.73831631261</v>
      </c>
      <c r="AB401" s="77">
        <f t="shared" ca="1" si="188"/>
        <v>245314.91515054909</v>
      </c>
      <c r="AC401">
        <f t="shared" ca="1" si="189"/>
        <v>223.31558646837297</v>
      </c>
      <c r="AD401" s="476">
        <v>219.74736352871588</v>
      </c>
    </row>
    <row r="402" spans="2:30" x14ac:dyDescent="0.2">
      <c r="B402">
        <v>324</v>
      </c>
      <c r="C402" s="193">
        <f t="shared" ca="1" si="175"/>
        <v>0.28991447769675233</v>
      </c>
      <c r="D402" s="193">
        <f t="shared" ca="1" si="175"/>
        <v>-0.16410899436701779</v>
      </c>
      <c r="E402" s="193">
        <f t="shared" ca="1" si="175"/>
        <v>0.1043986780648184</v>
      </c>
      <c r="F402" s="193">
        <f t="shared" ca="1" si="175"/>
        <v>7.7549536109331074E-2</v>
      </c>
      <c r="G402" s="193">
        <f t="shared" ca="1" si="175"/>
        <v>0.119498147278638</v>
      </c>
      <c r="H402" s="193">
        <f t="shared" ca="1" si="175"/>
        <v>9.1752143263407013E-2</v>
      </c>
      <c r="I402" s="193">
        <f t="shared" ca="1" si="174"/>
        <v>7.4734025602223475E-2</v>
      </c>
      <c r="J402" s="193">
        <f t="shared" ca="1" si="174"/>
        <v>2.7841284904462679E-2</v>
      </c>
      <c r="K402" s="193">
        <f t="shared" ca="1" si="174"/>
        <v>4.5390780414153509E-2</v>
      </c>
      <c r="L402" s="193">
        <f t="shared" ca="1" si="174"/>
        <v>3.478083983258317E-2</v>
      </c>
      <c r="M402" s="193">
        <f t="shared" ca="1" si="174"/>
        <v>3.9572868445458924E-2</v>
      </c>
      <c r="O402" s="473">
        <f t="shared" ca="1" si="190"/>
        <v>12637.292137995084</v>
      </c>
      <c r="P402" s="473">
        <f t="shared" ca="1" si="176"/>
        <v>10879.121438313265</v>
      </c>
      <c r="Q402" s="194">
        <f t="shared" ca="1" si="177"/>
        <v>12133.033977524796</v>
      </c>
      <c r="R402" s="194">
        <f t="shared" ca="1" si="178"/>
        <v>13138.268634788266</v>
      </c>
      <c r="S402" s="194">
        <f t="shared" ca="1" si="179"/>
        <v>14974.99176160454</v>
      </c>
      <c r="T402" s="194">
        <f t="shared" ca="1" si="180"/>
        <v>16041.363567926503</v>
      </c>
      <c r="U402" s="194">
        <f t="shared" ca="1" si="181"/>
        <v>17239.956189094992</v>
      </c>
      <c r="V402" s="194">
        <f t="shared" ca="1" si="182"/>
        <v>17799.26554968255</v>
      </c>
      <c r="W402" s="194">
        <f t="shared" ca="1" si="183"/>
        <v>19177.365266076791</v>
      </c>
      <c r="X402" s="194">
        <f t="shared" ca="1" si="184"/>
        <v>20108.259600062123</v>
      </c>
      <c r="Y402" s="194">
        <f t="shared" ca="1" si="185"/>
        <v>21194.038104111067</v>
      </c>
      <c r="Z402" s="194">
        <f t="shared" ca="1" si="186"/>
        <v>376117.01947817608</v>
      </c>
      <c r="AA402" s="194">
        <f t="shared" ca="1" si="187"/>
        <v>397311.05758228712</v>
      </c>
      <c r="AB402" s="77">
        <f t="shared" ca="1" si="188"/>
        <v>243262.41598957867</v>
      </c>
      <c r="AC402">
        <f t="shared" ca="1" si="189"/>
        <v>221.15959995474859</v>
      </c>
      <c r="AD402" s="476">
        <v>222.96742439590605</v>
      </c>
    </row>
    <row r="403" spans="2:30" x14ac:dyDescent="0.2">
      <c r="B403">
        <v>325</v>
      </c>
      <c r="C403" s="193">
        <f t="shared" ca="1" si="175"/>
        <v>0.3375929901524074</v>
      </c>
      <c r="D403" s="193">
        <f t="shared" ca="1" si="175"/>
        <v>-0.16099797713697078</v>
      </c>
      <c r="E403" s="193">
        <f t="shared" ca="1" si="175"/>
        <v>9.2550372252449914E-2</v>
      </c>
      <c r="F403" s="193">
        <f t="shared" ca="1" si="175"/>
        <v>0.11968208258678691</v>
      </c>
      <c r="G403" s="193">
        <f t="shared" ca="1" si="175"/>
        <v>5.0391088329834889E-2</v>
      </c>
      <c r="H403" s="193">
        <f t="shared" ca="1" si="175"/>
        <v>0.14392478863126493</v>
      </c>
      <c r="I403" s="193">
        <f t="shared" ca="1" si="174"/>
        <v>6.5596509034426348E-2</v>
      </c>
      <c r="J403" s="193">
        <f t="shared" ca="1" si="174"/>
        <v>6.2975084298389675E-2</v>
      </c>
      <c r="K403" s="193">
        <f t="shared" ca="1" si="174"/>
        <v>2.5853183777654942E-2</v>
      </c>
      <c r="L403" s="193">
        <f t="shared" ca="1" si="174"/>
        <v>4.1334230251591324E-2</v>
      </c>
      <c r="M403" s="193">
        <f t="shared" ca="1" si="174"/>
        <v>2.9970782402737095E-2</v>
      </c>
      <c r="O403" s="473">
        <f t="shared" ca="1" si="190"/>
        <v>13104.398524523136</v>
      </c>
      <c r="P403" s="473">
        <f t="shared" ca="1" si="176"/>
        <v>10919.611327562327</v>
      </c>
      <c r="Q403" s="194">
        <f t="shared" ca="1" si="177"/>
        <v>12002.867308682466</v>
      </c>
      <c r="R403" s="194">
        <f t="shared" ca="1" si="178"/>
        <v>13651.979323103529</v>
      </c>
      <c r="S403" s="194">
        <f t="shared" ca="1" si="179"/>
        <v>14050.579656999716</v>
      </c>
      <c r="T403" s="194">
        <f t="shared" ca="1" si="180"/>
        <v>16807.948161151689</v>
      </c>
      <c r="U403" s="194">
        <f t="shared" ca="1" si="181"/>
        <v>17093.380030200533</v>
      </c>
      <c r="V403" s="194">
        <f t="shared" ca="1" si="182"/>
        <v>18407.682271569633</v>
      </c>
      <c r="W403" s="194">
        <f t="shared" ca="1" si="183"/>
        <v>18818.954197087864</v>
      </c>
      <c r="X403" s="194">
        <f t="shared" ca="1" si="184"/>
        <v>20235.607605295096</v>
      </c>
      <c r="Y403" s="194">
        <f t="shared" ca="1" si="185"/>
        <v>20998.277918706543</v>
      </c>
      <c r="Z403" s="194">
        <f t="shared" ca="1" si="186"/>
        <v>372642.98885196133</v>
      </c>
      <c r="AA403" s="194">
        <f t="shared" ca="1" si="187"/>
        <v>393641.26677066786</v>
      </c>
      <c r="AB403" s="77">
        <f t="shared" ca="1" si="188"/>
        <v>242567.48331379518</v>
      </c>
      <c r="AC403">
        <f t="shared" ca="1" si="189"/>
        <v>220.42962865665669</v>
      </c>
      <c r="AD403" s="476">
        <v>225.55886482925106</v>
      </c>
    </row>
    <row r="404" spans="2:30" x14ac:dyDescent="0.2">
      <c r="B404">
        <v>326</v>
      </c>
      <c r="C404" s="193">
        <f t="shared" ca="1" si="175"/>
        <v>0.30156018647087068</v>
      </c>
      <c r="D404" s="193">
        <f t="shared" ca="1" si="175"/>
        <v>-0.15727314141698912</v>
      </c>
      <c r="E404" s="193">
        <f t="shared" ca="1" si="175"/>
        <v>0.10288073384290287</v>
      </c>
      <c r="F404" s="193">
        <f t="shared" ca="1" si="175"/>
        <v>8.8420659133116947E-2</v>
      </c>
      <c r="G404" s="193">
        <f t="shared" ca="1" si="175"/>
        <v>0.1280634428449656</v>
      </c>
      <c r="H404" s="193">
        <f t="shared" ca="1" si="175"/>
        <v>8.837718813276714E-2</v>
      </c>
      <c r="I404" s="193">
        <f t="shared" ca="1" si="174"/>
        <v>4.8448713101868657E-2</v>
      </c>
      <c r="J404" s="193">
        <f t="shared" ca="1" si="174"/>
        <v>6.4513353072858076E-2</v>
      </c>
      <c r="K404" s="193">
        <f t="shared" ca="1" si="174"/>
        <v>5.622202672108529E-2</v>
      </c>
      <c r="L404" s="193">
        <f t="shared" ca="1" si="174"/>
        <v>5.761925235010526E-2</v>
      </c>
      <c r="M404" s="193">
        <f t="shared" ca="1" si="174"/>
        <v>7.5199939738325297E-2</v>
      </c>
      <c r="O404" s="473">
        <f t="shared" ca="1" si="190"/>
        <v>12751.385146855118</v>
      </c>
      <c r="P404" s="473">
        <f t="shared" ca="1" si="176"/>
        <v>10968.090064457887</v>
      </c>
      <c r="Q404" s="194">
        <f t="shared" ca="1" si="177"/>
        <v>12116.357690975125</v>
      </c>
      <c r="R404" s="194">
        <f t="shared" ca="1" si="178"/>
        <v>13270.817283237444</v>
      </c>
      <c r="S404" s="194">
        <f t="shared" ca="1" si="179"/>
        <v>15089.565627450822</v>
      </c>
      <c r="T404" s="194">
        <f t="shared" ca="1" si="180"/>
        <v>15991.774581442625</v>
      </c>
      <c r="U404" s="194">
        <f t="shared" ca="1" si="181"/>
        <v>16818.309879284654</v>
      </c>
      <c r="V404" s="194">
        <f t="shared" ca="1" si="182"/>
        <v>18434.32067849653</v>
      </c>
      <c r="W404" s="194">
        <f t="shared" ca="1" si="183"/>
        <v>19376.061074961373</v>
      </c>
      <c r="X404" s="194">
        <f t="shared" ca="1" si="184"/>
        <v>20552.064423342334</v>
      </c>
      <c r="Y404" s="194">
        <f t="shared" ca="1" si="185"/>
        <v>21920.376323814722</v>
      </c>
      <c r="Z404" s="194">
        <f t="shared" ca="1" si="186"/>
        <v>389006.87864451553</v>
      </c>
      <c r="AA404" s="194">
        <f t="shared" ca="1" si="187"/>
        <v>410927.25496833026</v>
      </c>
      <c r="AB404" s="77">
        <f t="shared" ca="1" si="188"/>
        <v>249066.16009940812</v>
      </c>
      <c r="AC404">
        <f t="shared" ca="1" si="189"/>
        <v>227.25596981801485</v>
      </c>
      <c r="AD404" s="476">
        <v>223.27301846953506</v>
      </c>
    </row>
    <row r="405" spans="2:30" x14ac:dyDescent="0.2">
      <c r="B405">
        <v>327</v>
      </c>
      <c r="C405" s="193">
        <f t="shared" ca="1" si="175"/>
        <v>0.33053572374060242</v>
      </c>
      <c r="D405" s="193">
        <f t="shared" ca="1" si="175"/>
        <v>-0.17149848629688086</v>
      </c>
      <c r="E405" s="193">
        <f t="shared" ca="1" si="175"/>
        <v>0.13328846045990903</v>
      </c>
      <c r="F405" s="193">
        <f t="shared" ca="1" si="175"/>
        <v>9.6686474021276628E-2</v>
      </c>
      <c r="G405" s="193">
        <f t="shared" ca="1" si="175"/>
        <v>0.10450465318512331</v>
      </c>
      <c r="H405" s="193">
        <f t="shared" ca="1" si="175"/>
        <v>9.5072585637203763E-2</v>
      </c>
      <c r="I405" s="193">
        <f t="shared" ca="1" si="175"/>
        <v>0.11929034188285653</v>
      </c>
      <c r="J405" s="193">
        <f t="shared" ca="1" si="175"/>
        <v>1.9577179763784973E-2</v>
      </c>
      <c r="K405" s="193">
        <f t="shared" ca="1" si="175"/>
        <v>6.8529776840280762E-2</v>
      </c>
      <c r="L405" s="193">
        <f t="shared" ca="1" si="175"/>
        <v>4.5518682460887687E-2</v>
      </c>
      <c r="M405" s="193">
        <f t="shared" ca="1" si="175"/>
        <v>4.4854540443443065E-2</v>
      </c>
      <c r="O405" s="473">
        <f t="shared" ca="1" si="190"/>
        <v>13035.258485486682</v>
      </c>
      <c r="P405" s="473">
        <f t="shared" ca="1" si="176"/>
        <v>10782.947200846094</v>
      </c>
      <c r="Q405" s="194">
        <f t="shared" ca="1" si="177"/>
        <v>12450.420007012926</v>
      </c>
      <c r="R405" s="194">
        <f t="shared" ca="1" si="178"/>
        <v>13371.600117665817</v>
      </c>
      <c r="S405" s="194">
        <f t="shared" ca="1" si="179"/>
        <v>14774.430955788248</v>
      </c>
      <c r="T405" s="194">
        <f t="shared" ca="1" si="180"/>
        <v>16090.151586024829</v>
      </c>
      <c r="U405" s="194">
        <f t="shared" ca="1" si="181"/>
        <v>17954.690181251928</v>
      </c>
      <c r="V405" s="194">
        <f t="shared" ca="1" si="182"/>
        <v>17656.154931253663</v>
      </c>
      <c r="W405" s="194">
        <f t="shared" ca="1" si="183"/>
        <v>19601.842882168341</v>
      </c>
      <c r="X405" s="194">
        <f t="shared" ca="1" si="184"/>
        <v>20316.921491356417</v>
      </c>
      <c r="Y405" s="194">
        <f t="shared" ca="1" si="185"/>
        <v>21301.716902756598</v>
      </c>
      <c r="Z405" s="194">
        <f t="shared" ca="1" si="186"/>
        <v>378027.92614959949</v>
      </c>
      <c r="AA405" s="194">
        <f t="shared" ca="1" si="187"/>
        <v>399329.64305235608</v>
      </c>
      <c r="AB405" s="77">
        <f t="shared" ca="1" si="188"/>
        <v>245206.80985954672</v>
      </c>
      <c r="AC405">
        <f t="shared" ca="1" si="189"/>
        <v>223.20203049042931</v>
      </c>
      <c r="AD405" s="476">
        <v>221.17310050008965</v>
      </c>
    </row>
    <row r="406" spans="2:30" x14ac:dyDescent="0.2">
      <c r="B406">
        <v>328</v>
      </c>
      <c r="C406" s="193">
        <f t="shared" ca="1" si="175"/>
        <v>0.29138014958698244</v>
      </c>
      <c r="D406" s="193">
        <f t="shared" ca="1" si="175"/>
        <v>-0.15598809936474925</v>
      </c>
      <c r="E406" s="193">
        <f t="shared" ca="1" si="175"/>
        <v>0.12282671271183278</v>
      </c>
      <c r="F406" s="193">
        <f t="shared" ca="1" si="175"/>
        <v>8.4151611479457086E-2</v>
      </c>
      <c r="G406" s="193">
        <f t="shared" ca="1" si="175"/>
        <v>0.10644831382128564</v>
      </c>
      <c r="H406" s="193">
        <f t="shared" ca="1" si="175"/>
        <v>8.8968948621986829E-2</v>
      </c>
      <c r="I406" s="193">
        <f t="shared" ca="1" si="175"/>
        <v>6.5017531215322902E-2</v>
      </c>
      <c r="J406" s="193">
        <f t="shared" ca="1" si="175"/>
        <v>4.2524000928504821E-2</v>
      </c>
      <c r="K406" s="193">
        <f t="shared" ca="1" si="175"/>
        <v>3.2602672194940674E-2</v>
      </c>
      <c r="L406" s="193">
        <f t="shared" ca="1" si="175"/>
        <v>2.1338811567573911E-2</v>
      </c>
      <c r="M406" s="193">
        <f t="shared" ca="1" si="175"/>
        <v>5.6592555279479033E-2</v>
      </c>
      <c r="O406" s="473">
        <f t="shared" ca="1" si="190"/>
        <v>12651.651325503668</v>
      </c>
      <c r="P406" s="473">
        <f t="shared" ca="1" si="176"/>
        <v>10984.814886767788</v>
      </c>
      <c r="Q406" s="194">
        <f t="shared" ca="1" si="177"/>
        <v>12335.4862032944</v>
      </c>
      <c r="R406" s="194">
        <f t="shared" ca="1" si="178"/>
        <v>13218.765945448364</v>
      </c>
      <c r="S406" s="194">
        <f t="shared" ca="1" si="179"/>
        <v>14800.430375335874</v>
      </c>
      <c r="T406" s="194">
        <f t="shared" ca="1" si="180"/>
        <v>16000.469453452983</v>
      </c>
      <c r="U406" s="194">
        <f t="shared" ca="1" si="181"/>
        <v>17084.092567444146</v>
      </c>
      <c r="V406" s="194">
        <f t="shared" ca="1" si="182"/>
        <v>18053.528114672627</v>
      </c>
      <c r="W406" s="194">
        <f t="shared" ca="1" si="183"/>
        <v>18942.77144051731</v>
      </c>
      <c r="X406" s="194">
        <f t="shared" ca="1" si="184"/>
        <v>19847.048932547343</v>
      </c>
      <c r="Y406" s="194">
        <f t="shared" ca="1" si="185"/>
        <v>21541.02281507189</v>
      </c>
      <c r="Z406" s="194">
        <f t="shared" ca="1" si="186"/>
        <v>382274.73490031483</v>
      </c>
      <c r="AA406" s="194">
        <f t="shared" ca="1" si="187"/>
        <v>403815.75771538669</v>
      </c>
      <c r="AB406" s="77">
        <f t="shared" ca="1" si="188"/>
        <v>245723.72076519893</v>
      </c>
      <c r="AC406">
        <f t="shared" ca="1" si="189"/>
        <v>223.74500413082029</v>
      </c>
      <c r="AD406" s="476">
        <v>220.89901011786478</v>
      </c>
    </row>
    <row r="407" spans="2:30" x14ac:dyDescent="0.2">
      <c r="B407">
        <v>329</v>
      </c>
      <c r="C407" s="193">
        <f t="shared" ca="1" si="175"/>
        <v>0.36069157212633851</v>
      </c>
      <c r="D407" s="193">
        <f t="shared" ca="1" si="175"/>
        <v>-0.16259871101068385</v>
      </c>
      <c r="E407" s="193">
        <f t="shared" ca="1" si="175"/>
        <v>0.13588025405044532</v>
      </c>
      <c r="F407" s="193">
        <f t="shared" ca="1" si="175"/>
        <v>0.1391995286167752</v>
      </c>
      <c r="G407" s="193">
        <f t="shared" ca="1" si="175"/>
        <v>8.1305185944863537E-2</v>
      </c>
      <c r="H407" s="193">
        <f t="shared" ca="1" si="175"/>
        <v>6.3615121115286014E-2</v>
      </c>
      <c r="I407" s="193">
        <f t="shared" ca="1" si="175"/>
        <v>5.3857525018227603E-2</v>
      </c>
      <c r="J407" s="193">
        <f t="shared" ca="1" si="175"/>
        <v>7.185476728601882E-2</v>
      </c>
      <c r="K407" s="193">
        <f t="shared" ca="1" si="175"/>
        <v>6.9281331363251028E-2</v>
      </c>
      <c r="L407" s="193">
        <f t="shared" ca="1" si="175"/>
        <v>3.3147783722564425E-2</v>
      </c>
      <c r="M407" s="193">
        <f t="shared" ca="1" si="175"/>
        <v>8.3586728109947411E-3</v>
      </c>
      <c r="O407" s="473">
        <f t="shared" ca="1" si="190"/>
        <v>13330.695332121737</v>
      </c>
      <c r="P407" s="473">
        <f t="shared" ca="1" si="176"/>
        <v>10898.77777619595</v>
      </c>
      <c r="Q407" s="194">
        <f t="shared" ca="1" si="177"/>
        <v>12478.893709781034</v>
      </c>
      <c r="R407" s="194">
        <f t="shared" ca="1" si="178"/>
        <v>13889.950238048968</v>
      </c>
      <c r="S407" s="194">
        <f t="shared" ca="1" si="179"/>
        <v>14464.102768429457</v>
      </c>
      <c r="T407" s="194">
        <f t="shared" ca="1" si="180"/>
        <v>15627.939875761687</v>
      </c>
      <c r="U407" s="194">
        <f t="shared" ca="1" si="181"/>
        <v>16905.073374486019</v>
      </c>
      <c r="V407" s="194">
        <f t="shared" ca="1" si="182"/>
        <v>18561.45293423425</v>
      </c>
      <c r="W407" s="194">
        <f t="shared" ca="1" si="183"/>
        <v>19615.629913653986</v>
      </c>
      <c r="X407" s="194">
        <f t="shared" ca="1" si="184"/>
        <v>20076.525425116408</v>
      </c>
      <c r="Y407" s="194">
        <f t="shared" ca="1" si="185"/>
        <v>20557.666309745873</v>
      </c>
      <c r="Z407" s="194">
        <f t="shared" ca="1" si="186"/>
        <v>364823.73683893291</v>
      </c>
      <c r="AA407" s="194">
        <f t="shared" ca="1" si="187"/>
        <v>385381.40314867877</v>
      </c>
      <c r="AB407" s="77">
        <f t="shared" ca="1" si="188"/>
        <v>240009.93639396064</v>
      </c>
      <c r="AC407">
        <f t="shared" ca="1" si="189"/>
        <v>217.74312979128428</v>
      </c>
      <c r="AD407" s="476">
        <v>220.64140988445627</v>
      </c>
    </row>
    <row r="408" spans="2:30" x14ac:dyDescent="0.2">
      <c r="B408">
        <v>330</v>
      </c>
      <c r="C408" s="193">
        <f t="shared" ca="1" si="175"/>
        <v>0.31301000870104229</v>
      </c>
      <c r="D408" s="193">
        <f t="shared" ca="1" si="175"/>
        <v>-0.14319603953111434</v>
      </c>
      <c r="E408" s="193">
        <f t="shared" ca="1" si="175"/>
        <v>0.11844634005733057</v>
      </c>
      <c r="F408" s="193">
        <f t="shared" ca="1" si="175"/>
        <v>9.5761695101754432E-2</v>
      </c>
      <c r="G408" s="193">
        <f t="shared" ca="1" si="175"/>
        <v>9.4942370314700889E-2</v>
      </c>
      <c r="H408" s="193">
        <f t="shared" ca="1" si="175"/>
        <v>9.8462212587348691E-2</v>
      </c>
      <c r="I408" s="193">
        <f t="shared" ca="1" si="175"/>
        <v>6.3725648968416773E-2</v>
      </c>
      <c r="J408" s="193">
        <f t="shared" ca="1" si="175"/>
        <v>5.0895349190465858E-2</v>
      </c>
      <c r="K408" s="193">
        <f t="shared" ca="1" si="175"/>
        <v>4.2872930292027073E-2</v>
      </c>
      <c r="L408" s="193">
        <f t="shared" ca="1" si="175"/>
        <v>3.7213347974154223E-2</v>
      </c>
      <c r="M408" s="193">
        <f t="shared" ca="1" si="175"/>
        <v>8.0031783475176282E-2</v>
      </c>
      <c r="O408" s="473">
        <f t="shared" ca="1" si="190"/>
        <v>12863.559055244112</v>
      </c>
      <c r="P408" s="473">
        <f t="shared" ca="1" si="176"/>
        <v>11151.303545502546</v>
      </c>
      <c r="Q408" s="194">
        <f t="shared" ca="1" si="177"/>
        <v>12287.36299262158</v>
      </c>
      <c r="R408" s="194">
        <f t="shared" ca="1" si="178"/>
        <v>13360.32453963871</v>
      </c>
      <c r="S408" s="194">
        <f t="shared" ca="1" si="179"/>
        <v>14646.52086718757</v>
      </c>
      <c r="T408" s="194">
        <f t="shared" ca="1" si="180"/>
        <v>16139.956148903346</v>
      </c>
      <c r="U408" s="194">
        <f t="shared" ca="1" si="181"/>
        <v>17063.369306797726</v>
      </c>
      <c r="V408" s="194">
        <f t="shared" ca="1" si="182"/>
        <v>18198.495876633431</v>
      </c>
      <c r="W408" s="194">
        <f t="shared" ca="1" si="183"/>
        <v>19131.176097029282</v>
      </c>
      <c r="X408" s="194">
        <f t="shared" ca="1" si="184"/>
        <v>20155.529034619776</v>
      </c>
      <c r="Y408" s="194">
        <f t="shared" ca="1" si="185"/>
        <v>22018.88435858583</v>
      </c>
      <c r="Z408" s="194">
        <f t="shared" ca="1" si="186"/>
        <v>390755.03764332255</v>
      </c>
      <c r="AA408" s="194">
        <f t="shared" ca="1" si="187"/>
        <v>412773.92200190836</v>
      </c>
      <c r="AB408" s="77">
        <f t="shared" ca="1" si="188"/>
        <v>249757.83834208857</v>
      </c>
      <c r="AC408">
        <f t="shared" ca="1" si="189"/>
        <v>227.98252259393968</v>
      </c>
      <c r="AD408" s="476">
        <v>225.0371186333725</v>
      </c>
    </row>
    <row r="409" spans="2:30" x14ac:dyDescent="0.2">
      <c r="B409">
        <v>331</v>
      </c>
      <c r="C409" s="193">
        <f t="shared" ref="C409:M424" ca="1" si="191">C$75+_xlfn.NORM.INV(RAND(),0, $AH$80)</f>
        <v>0.35356706848803904</v>
      </c>
      <c r="D409" s="193">
        <f t="shared" ca="1" si="191"/>
        <v>-0.13178870198550099</v>
      </c>
      <c r="E409" s="193">
        <f t="shared" ca="1" si="191"/>
        <v>0.14532059639450035</v>
      </c>
      <c r="F409" s="193">
        <f t="shared" ca="1" si="191"/>
        <v>0.12617230500613655</v>
      </c>
      <c r="G409" s="193">
        <f t="shared" ca="1" si="191"/>
        <v>9.773822645541734E-2</v>
      </c>
      <c r="H409" s="193">
        <f t="shared" ca="1" si="191"/>
        <v>5.3636105320154087E-2</v>
      </c>
      <c r="I409" s="193">
        <f t="shared" ca="1" si="175"/>
        <v>4.3841561869706239E-2</v>
      </c>
      <c r="J409" s="193">
        <f t="shared" ca="1" si="175"/>
        <v>6.0871450487355733E-2</v>
      </c>
      <c r="K409" s="193">
        <f t="shared" ca="1" si="175"/>
        <v>9.84484545246683E-2</v>
      </c>
      <c r="L409" s="193">
        <f t="shared" ca="1" si="175"/>
        <v>4.4852664888527516E-2</v>
      </c>
      <c r="M409" s="193">
        <f t="shared" ca="1" si="175"/>
        <v>4.4137510217883452E-2</v>
      </c>
      <c r="O409" s="473">
        <f t="shared" ca="1" si="190"/>
        <v>13260.896569977318</v>
      </c>
      <c r="P409" s="473">
        <f t="shared" ca="1" si="176"/>
        <v>11299.770043658706</v>
      </c>
      <c r="Q409" s="194">
        <f t="shared" ca="1" si="177"/>
        <v>12582.606251904488</v>
      </c>
      <c r="R409" s="194">
        <f t="shared" ca="1" si="178"/>
        <v>13731.112841134473</v>
      </c>
      <c r="S409" s="194">
        <f t="shared" ca="1" si="179"/>
        <v>14683.919698776202</v>
      </c>
      <c r="T409" s="194">
        <f t="shared" ca="1" si="180"/>
        <v>15481.315917743801</v>
      </c>
      <c r="U409" s="194">
        <f t="shared" ca="1" si="181"/>
        <v>16744.405933278562</v>
      </c>
      <c r="V409" s="194">
        <f t="shared" ca="1" si="182"/>
        <v>18371.253362387062</v>
      </c>
      <c r="W409" s="194">
        <f t="shared" ca="1" si="183"/>
        <v>20150.691619866422</v>
      </c>
      <c r="X409" s="194">
        <f t="shared" ca="1" si="184"/>
        <v>20303.979181518724</v>
      </c>
      <c r="Y409" s="194">
        <f t="shared" ca="1" si="185"/>
        <v>21287.098624054273</v>
      </c>
      <c r="Z409" s="194">
        <f t="shared" ca="1" si="186"/>
        <v>377768.50492045894</v>
      </c>
      <c r="AA409" s="194">
        <f t="shared" ca="1" si="187"/>
        <v>399055.60354451323</v>
      </c>
      <c r="AB409" s="77">
        <f t="shared" ca="1" si="188"/>
        <v>245623.39489715311</v>
      </c>
      <c r="AC409">
        <f t="shared" ca="1" si="189"/>
        <v>223.63961981564611</v>
      </c>
      <c r="AD409" s="476">
        <v>219.4021428974273</v>
      </c>
    </row>
    <row r="410" spans="2:30" x14ac:dyDescent="0.2">
      <c r="B410">
        <v>332</v>
      </c>
      <c r="C410" s="193">
        <f t="shared" ca="1" si="191"/>
        <v>0.30775437542908318</v>
      </c>
      <c r="D410" s="193">
        <f t="shared" ca="1" si="191"/>
        <v>-0.12888265665614954</v>
      </c>
      <c r="E410" s="193">
        <f t="shared" ca="1" si="191"/>
        <v>0.11268242789505835</v>
      </c>
      <c r="F410" s="193">
        <f t="shared" ca="1" si="191"/>
        <v>8.3703429876730892E-2</v>
      </c>
      <c r="G410" s="193">
        <f t="shared" ca="1" si="191"/>
        <v>0.12298059958146952</v>
      </c>
      <c r="H410" s="193">
        <f t="shared" ca="1" si="191"/>
        <v>7.3540808285929432E-2</v>
      </c>
      <c r="I410" s="193">
        <f t="shared" ca="1" si="175"/>
        <v>5.3021225278196457E-2</v>
      </c>
      <c r="J410" s="193">
        <f t="shared" ca="1" si="175"/>
        <v>5.1685273892271691E-2</v>
      </c>
      <c r="K410" s="193">
        <f t="shared" ca="1" si="175"/>
        <v>5.6840063280393913E-2</v>
      </c>
      <c r="L410" s="193">
        <f t="shared" ca="1" si="175"/>
        <v>8.6277414566068411E-2</v>
      </c>
      <c r="M410" s="193">
        <f t="shared" ca="1" si="175"/>
        <v>4.0728587018880297E-2</v>
      </c>
      <c r="O410" s="473">
        <f t="shared" ca="1" si="190"/>
        <v>12812.069616078728</v>
      </c>
      <c r="P410" s="473">
        <f t="shared" ca="1" si="176"/>
        <v>11337.592223620215</v>
      </c>
      <c r="Q410" s="194">
        <f t="shared" ca="1" si="177"/>
        <v>12224.04007898784</v>
      </c>
      <c r="R410" s="194">
        <f t="shared" ca="1" si="178"/>
        <v>13213.301388974192</v>
      </c>
      <c r="S410" s="194">
        <f t="shared" ca="1" si="179"/>
        <v>15021.574861962366</v>
      </c>
      <c r="T410" s="194">
        <f t="shared" ca="1" si="180"/>
        <v>15773.780264121135</v>
      </c>
      <c r="U410" s="194">
        <f t="shared" ca="1" si="181"/>
        <v>16891.65817543618</v>
      </c>
      <c r="V410" s="194">
        <f t="shared" ca="1" si="182"/>
        <v>18212.175108766049</v>
      </c>
      <c r="W410" s="194">
        <f t="shared" ca="1" si="183"/>
        <v>19387.398761372719</v>
      </c>
      <c r="X410" s="194">
        <f t="shared" ca="1" si="184"/>
        <v>21108.960862971533</v>
      </c>
      <c r="Y410" s="194">
        <f t="shared" ca="1" si="185"/>
        <v>21217.600034425152</v>
      </c>
      <c r="Z410" s="194">
        <f t="shared" ca="1" si="186"/>
        <v>376535.1579640726</v>
      </c>
      <c r="AA410" s="194">
        <f t="shared" ca="1" si="187"/>
        <v>397752.75799849775</v>
      </c>
      <c r="AB410" s="77">
        <f t="shared" ca="1" si="188"/>
        <v>244491.75732252598</v>
      </c>
      <c r="AC410">
        <f t="shared" ca="1" si="189"/>
        <v>222.45092488431507</v>
      </c>
      <c r="AD410" s="476">
        <v>219.37924670103851</v>
      </c>
    </row>
    <row r="411" spans="2:30" x14ac:dyDescent="0.2">
      <c r="B411">
        <v>333</v>
      </c>
      <c r="C411" s="193">
        <f t="shared" ca="1" si="191"/>
        <v>0.32148834336062004</v>
      </c>
      <c r="D411" s="193">
        <f t="shared" ca="1" si="191"/>
        <v>-0.1282797674516033</v>
      </c>
      <c r="E411" s="193">
        <f t="shared" ca="1" si="191"/>
        <v>9.3791097888828473E-2</v>
      </c>
      <c r="F411" s="193">
        <f t="shared" ca="1" si="191"/>
        <v>0.13047882449675333</v>
      </c>
      <c r="G411" s="193">
        <f t="shared" ca="1" si="191"/>
        <v>8.7571688359506822E-2</v>
      </c>
      <c r="H411" s="193">
        <f t="shared" ca="1" si="191"/>
        <v>0.11255181050130932</v>
      </c>
      <c r="I411" s="193">
        <f t="shared" ca="1" si="175"/>
        <v>0.10376006143423917</v>
      </c>
      <c r="J411" s="193">
        <f t="shared" ca="1" si="175"/>
        <v>3.1918367715231995E-2</v>
      </c>
      <c r="K411" s="193">
        <f t="shared" ca="1" si="175"/>
        <v>5.1081887939798037E-2</v>
      </c>
      <c r="L411" s="193">
        <f t="shared" ca="1" si="175"/>
        <v>4.167627270254113E-2</v>
      </c>
      <c r="M411" s="193">
        <f t="shared" ca="1" si="175"/>
        <v>3.6944430625785687E-2</v>
      </c>
      <c r="O411" s="473">
        <f t="shared" ca="1" si="190"/>
        <v>12946.621299903993</v>
      </c>
      <c r="P411" s="473">
        <f t="shared" ca="1" si="176"/>
        <v>11345.438826617383</v>
      </c>
      <c r="Q411" s="194">
        <f t="shared" ca="1" si="177"/>
        <v>12016.498044214806</v>
      </c>
      <c r="R411" s="194">
        <f t="shared" ca="1" si="178"/>
        <v>13783.621062847385</v>
      </c>
      <c r="S411" s="194">
        <f t="shared" ca="1" si="179"/>
        <v>14547.926776768794</v>
      </c>
      <c r="T411" s="194">
        <f t="shared" ca="1" si="180"/>
        <v>16346.977828740075</v>
      </c>
      <c r="U411" s="194">
        <f t="shared" ca="1" si="181"/>
        <v>17705.566818484574</v>
      </c>
      <c r="V411" s="194">
        <f t="shared" ca="1" si="182"/>
        <v>17869.868940189161</v>
      </c>
      <c r="W411" s="194">
        <f t="shared" ca="1" si="183"/>
        <v>19281.76684473292</v>
      </c>
      <c r="X411" s="194">
        <f t="shared" ca="1" si="184"/>
        <v>20242.254305865095</v>
      </c>
      <c r="Y411" s="194">
        <f t="shared" ca="1" si="185"/>
        <v>21140.451469642874</v>
      </c>
      <c r="Z411" s="194">
        <f t="shared" ca="1" si="186"/>
        <v>375166.0517984429</v>
      </c>
      <c r="AA411" s="194">
        <f t="shared" ca="1" si="187"/>
        <v>396306.50326808577</v>
      </c>
      <c r="AB411" s="77">
        <f t="shared" ca="1" si="188"/>
        <v>244213.39415176571</v>
      </c>
      <c r="AC411">
        <f t="shared" ca="1" si="189"/>
        <v>222.15852659570137</v>
      </c>
      <c r="AD411" s="476">
        <v>219.66203530017697</v>
      </c>
    </row>
    <row r="412" spans="2:30" x14ac:dyDescent="0.2">
      <c r="B412">
        <v>334</v>
      </c>
      <c r="C412" s="193">
        <f t="shared" ca="1" si="191"/>
        <v>0.33371007788350698</v>
      </c>
      <c r="D412" s="193">
        <f t="shared" ca="1" si="191"/>
        <v>-0.18513118858047267</v>
      </c>
      <c r="E412" s="193">
        <f t="shared" ca="1" si="191"/>
        <v>7.6799003127489995E-2</v>
      </c>
      <c r="F412" s="193">
        <f t="shared" ca="1" si="191"/>
        <v>8.9640485617019025E-2</v>
      </c>
      <c r="G412" s="193">
        <f t="shared" ca="1" si="191"/>
        <v>9.9416301758898956E-2</v>
      </c>
      <c r="H412" s="193">
        <f t="shared" ca="1" si="191"/>
        <v>0.10416838725969275</v>
      </c>
      <c r="I412" s="193">
        <f t="shared" ca="1" si="175"/>
        <v>7.0882683856632045E-2</v>
      </c>
      <c r="J412" s="193">
        <f t="shared" ca="1" si="175"/>
        <v>7.8195369642694856E-2</v>
      </c>
      <c r="K412" s="193">
        <f t="shared" ca="1" si="175"/>
        <v>6.4632140583849654E-2</v>
      </c>
      <c r="L412" s="193">
        <f t="shared" ca="1" si="175"/>
        <v>4.9324868065314859E-2</v>
      </c>
      <c r="M412" s="193">
        <f t="shared" ca="1" si="175"/>
        <v>6.55145701077679E-2</v>
      </c>
      <c r="O412" s="473">
        <f t="shared" ca="1" si="190"/>
        <v>13066.357633024718</v>
      </c>
      <c r="P412" s="473">
        <f t="shared" ca="1" si="176"/>
        <v>10605.517580625148</v>
      </c>
      <c r="Q412" s="194">
        <f t="shared" ca="1" si="177"/>
        <v>11829.821197181727</v>
      </c>
      <c r="R412" s="194">
        <f t="shared" ca="1" si="178"/>
        <v>13285.690296028301</v>
      </c>
      <c r="S412" s="194">
        <f t="shared" ca="1" si="179"/>
        <v>14706.366510239064</v>
      </c>
      <c r="T412" s="194">
        <f t="shared" ca="1" si="180"/>
        <v>16223.798276501608</v>
      </c>
      <c r="U412" s="194">
        <f t="shared" ca="1" si="181"/>
        <v>17178.176286922429</v>
      </c>
      <c r="V412" s="194">
        <f t="shared" ca="1" si="182"/>
        <v>18671.25399666376</v>
      </c>
      <c r="W412" s="194">
        <f t="shared" ca="1" si="183"/>
        <v>19530.341970199068</v>
      </c>
      <c r="X412" s="194">
        <f t="shared" ca="1" si="184"/>
        <v>20390.884755144936</v>
      </c>
      <c r="Y412" s="194">
        <f t="shared" ca="1" si="185"/>
        <v>21722.918214592046</v>
      </c>
      <c r="Z412" s="194">
        <f t="shared" ca="1" si="186"/>
        <v>385502.71605181816</v>
      </c>
      <c r="AA412" s="194">
        <f t="shared" ca="1" si="187"/>
        <v>407225.6342664102</v>
      </c>
      <c r="AB412" s="77">
        <f t="shared" ca="1" si="188"/>
        <v>247647.32938559467</v>
      </c>
      <c r="AC412">
        <f t="shared" ca="1" si="189"/>
        <v>225.76560142115193</v>
      </c>
      <c r="AD412" s="476">
        <v>220.68719158801554</v>
      </c>
    </row>
    <row r="413" spans="2:30" x14ac:dyDescent="0.2">
      <c r="B413">
        <v>335</v>
      </c>
      <c r="C413" s="193">
        <f t="shared" ca="1" si="191"/>
        <v>0.31183673635460502</v>
      </c>
      <c r="D413" s="193">
        <f t="shared" ca="1" si="191"/>
        <v>-0.15249595633177368</v>
      </c>
      <c r="E413" s="193">
        <f t="shared" ca="1" si="191"/>
        <v>9.5172886240202648E-2</v>
      </c>
      <c r="F413" s="193">
        <f t="shared" ca="1" si="191"/>
        <v>8.3321601674361784E-2</v>
      </c>
      <c r="G413" s="193">
        <f t="shared" ca="1" si="191"/>
        <v>0.11559405470501867</v>
      </c>
      <c r="H413" s="193">
        <f t="shared" ca="1" si="191"/>
        <v>7.7391889569684028E-2</v>
      </c>
      <c r="I413" s="193">
        <f t="shared" ca="1" si="175"/>
        <v>5.9752022829311247E-2</v>
      </c>
      <c r="J413" s="193">
        <f t="shared" ca="1" si="175"/>
        <v>4.0780165019492713E-2</v>
      </c>
      <c r="K413" s="193">
        <f t="shared" ca="1" si="175"/>
        <v>8.9500921872316633E-2</v>
      </c>
      <c r="L413" s="193">
        <f t="shared" ca="1" si="175"/>
        <v>3.2192300245702389E-2</v>
      </c>
      <c r="M413" s="193">
        <f t="shared" ca="1" si="175"/>
        <v>4.1122432841602129E-2</v>
      </c>
      <c r="O413" s="473">
        <f t="shared" ca="1" si="190"/>
        <v>12852.064506066066</v>
      </c>
      <c r="P413" s="473">
        <f t="shared" ca="1" si="176"/>
        <v>11030.265128341965</v>
      </c>
      <c r="Q413" s="194">
        <f t="shared" ca="1" si="177"/>
        <v>12031.678508796986</v>
      </c>
      <c r="R413" s="194">
        <f t="shared" ca="1" si="178"/>
        <v>13208.645861476889</v>
      </c>
      <c r="S413" s="194">
        <f t="shared" ca="1" si="179"/>
        <v>14922.768580826074</v>
      </c>
      <c r="T413" s="194">
        <f t="shared" ca="1" si="180"/>
        <v>15830.365080907193</v>
      </c>
      <c r="U413" s="194">
        <f t="shared" ca="1" si="181"/>
        <v>16999.627823865118</v>
      </c>
      <c r="V413" s="194">
        <f t="shared" ca="1" si="182"/>
        <v>18023.329874073192</v>
      </c>
      <c r="W413" s="194">
        <f t="shared" ca="1" si="183"/>
        <v>19986.551945862106</v>
      </c>
      <c r="X413" s="194">
        <f t="shared" ca="1" si="184"/>
        <v>20057.958102397693</v>
      </c>
      <c r="Y413" s="194">
        <f t="shared" ca="1" si="185"/>
        <v>21225.629470001317</v>
      </c>
      <c r="Z413" s="194">
        <f t="shared" ca="1" si="186"/>
        <v>376677.65121439914</v>
      </c>
      <c r="AA413" s="194">
        <f t="shared" ca="1" si="187"/>
        <v>397903.28068440047</v>
      </c>
      <c r="AB413" s="77">
        <f t="shared" ca="1" si="188"/>
        <v>243948.35003585281</v>
      </c>
      <c r="AC413">
        <f t="shared" ca="1" si="189"/>
        <v>221.8801189109189</v>
      </c>
      <c r="AD413" s="476">
        <v>225.98865538088364</v>
      </c>
    </row>
    <row r="414" spans="2:30" x14ac:dyDescent="0.2">
      <c r="B414">
        <v>336</v>
      </c>
      <c r="C414" s="193">
        <f t="shared" ca="1" si="191"/>
        <v>0.33977271471289061</v>
      </c>
      <c r="D414" s="193">
        <f t="shared" ca="1" si="191"/>
        <v>-0.12534941749238368</v>
      </c>
      <c r="E414" s="193">
        <f t="shared" ca="1" si="191"/>
        <v>0.13612489886222728</v>
      </c>
      <c r="F414" s="193">
        <f t="shared" ca="1" si="191"/>
        <v>9.2454763125837058E-2</v>
      </c>
      <c r="G414" s="193">
        <f t="shared" ca="1" si="191"/>
        <v>0.12073480738295525</v>
      </c>
      <c r="H414" s="193">
        <f t="shared" ca="1" si="191"/>
        <v>0.10808262630894484</v>
      </c>
      <c r="I414" s="193">
        <f t="shared" ca="1" si="175"/>
        <v>0.1029659195344064</v>
      </c>
      <c r="J414" s="193">
        <f t="shared" ca="1" si="175"/>
        <v>6.5505646175054888E-2</v>
      </c>
      <c r="K414" s="193">
        <f t="shared" ca="1" si="175"/>
        <v>7.2533667177793498E-2</v>
      </c>
      <c r="L414" s="193">
        <f t="shared" ca="1" si="175"/>
        <v>6.0095166473698849E-2</v>
      </c>
      <c r="M414" s="193">
        <f t="shared" ca="1" si="175"/>
        <v>1.5690452821077731E-2</v>
      </c>
      <c r="O414" s="473">
        <f t="shared" ca="1" si="190"/>
        <v>13125.753286042189</v>
      </c>
      <c r="P414" s="473">
        <f t="shared" ca="1" si="176"/>
        <v>11383.577331336626</v>
      </c>
      <c r="Q414" s="194">
        <f t="shared" ca="1" si="177"/>
        <v>12481.581402072532</v>
      </c>
      <c r="R414" s="194">
        <f t="shared" ca="1" si="178"/>
        <v>13320.004016822239</v>
      </c>
      <c r="S414" s="194">
        <f t="shared" ca="1" si="179"/>
        <v>14991.533972879362</v>
      </c>
      <c r="T414" s="194">
        <f t="shared" ca="1" si="180"/>
        <v>16281.311084759662</v>
      </c>
      <c r="U414" s="194">
        <f t="shared" ca="1" si="181"/>
        <v>17692.827879142471</v>
      </c>
      <c r="V414" s="194">
        <f t="shared" ca="1" si="182"/>
        <v>18451.504351392839</v>
      </c>
      <c r="W414" s="194">
        <f t="shared" ca="1" si="183"/>
        <v>19675.292991855913</v>
      </c>
      <c r="X414" s="194">
        <f t="shared" ca="1" si="184"/>
        <v>20600.177339651003</v>
      </c>
      <c r="Y414" s="194">
        <f t="shared" ca="1" si="185"/>
        <v>20707.141185073298</v>
      </c>
      <c r="Z414" s="194">
        <f t="shared" ca="1" si="186"/>
        <v>367476.37171289395</v>
      </c>
      <c r="AA414" s="194">
        <f t="shared" ca="1" si="187"/>
        <v>388183.51289796724</v>
      </c>
      <c r="AB414" s="77">
        <f t="shared" ca="1" si="188"/>
        <v>242224.21216476706</v>
      </c>
      <c r="AC414">
        <f t="shared" ca="1" si="189"/>
        <v>220.06904971860195</v>
      </c>
      <c r="AD414" s="476">
        <v>216.26504602691813</v>
      </c>
    </row>
    <row r="415" spans="2:30" x14ac:dyDescent="0.2">
      <c r="B415">
        <v>337</v>
      </c>
      <c r="C415" s="193">
        <f t="shared" ca="1" si="191"/>
        <v>0.35539268983949845</v>
      </c>
      <c r="D415" s="193">
        <f t="shared" ca="1" si="191"/>
        <v>-0.16264497165868147</v>
      </c>
      <c r="E415" s="193">
        <f t="shared" ca="1" si="191"/>
        <v>0.10917593819641853</v>
      </c>
      <c r="F415" s="193">
        <f t="shared" ca="1" si="191"/>
        <v>9.9606100330997385E-2</v>
      </c>
      <c r="G415" s="193">
        <f t="shared" ca="1" si="191"/>
        <v>0.11804250404269311</v>
      </c>
      <c r="H415" s="193">
        <f t="shared" ca="1" si="191"/>
        <v>9.1103854374414109E-2</v>
      </c>
      <c r="I415" s="193">
        <f t="shared" ca="1" si="191"/>
        <v>0.11089870825865127</v>
      </c>
      <c r="J415" s="193">
        <f t="shared" ca="1" si="191"/>
        <v>7.3824198752810474E-2</v>
      </c>
      <c r="K415" s="193">
        <f t="shared" ca="1" si="191"/>
        <v>3.727889833069882E-2</v>
      </c>
      <c r="L415" s="193">
        <f t="shared" ca="1" si="191"/>
        <v>8.1286835031317353E-2</v>
      </c>
      <c r="M415" s="193">
        <f t="shared" ca="1" si="191"/>
        <v>5.6524567277013653E-2</v>
      </c>
      <c r="O415" s="473">
        <f t="shared" ca="1" si="190"/>
        <v>13278.782182357567</v>
      </c>
      <c r="P415" s="473">
        <f t="shared" ca="1" si="176"/>
        <v>10898.17569386226</v>
      </c>
      <c r="Q415" s="194">
        <f t="shared" ca="1" si="177"/>
        <v>12185.517433587733</v>
      </c>
      <c r="R415" s="194">
        <f t="shared" ca="1" si="178"/>
        <v>13407.198327757213</v>
      </c>
      <c r="S415" s="194">
        <f t="shared" ca="1" si="179"/>
        <v>14955.520317619483</v>
      </c>
      <c r="T415" s="194">
        <f t="shared" ca="1" si="180"/>
        <v>16031.838111228706</v>
      </c>
      <c r="U415" s="194">
        <f t="shared" ca="1" si="181"/>
        <v>17820.078833151016</v>
      </c>
      <c r="V415" s="194">
        <f t="shared" ca="1" si="182"/>
        <v>18595.557843400828</v>
      </c>
      <c r="W415" s="194">
        <f t="shared" ca="1" si="183"/>
        <v>19028.555339086499</v>
      </c>
      <c r="X415" s="194">
        <f t="shared" ca="1" si="184"/>
        <v>21011.982000417636</v>
      </c>
      <c r="Y415" s="194">
        <f t="shared" ca="1" si="185"/>
        <v>21539.636726266948</v>
      </c>
      <c r="Z415" s="194">
        <f t="shared" ca="1" si="186"/>
        <v>382250.13687008171</v>
      </c>
      <c r="AA415" s="194">
        <f t="shared" ca="1" si="187"/>
        <v>403789.77359634865</v>
      </c>
      <c r="AB415" s="77">
        <f t="shared" ca="1" si="188"/>
        <v>247532.86635972396</v>
      </c>
      <c r="AC415">
        <f t="shared" ca="1" si="189"/>
        <v>225.64536715027936</v>
      </c>
      <c r="AD415" s="476">
        <v>223.65677888730229</v>
      </c>
    </row>
    <row r="416" spans="2:30" x14ac:dyDescent="0.2">
      <c r="B416">
        <v>338</v>
      </c>
      <c r="C416" s="193">
        <f t="shared" ca="1" si="191"/>
        <v>0.32285291766151875</v>
      </c>
      <c r="D416" s="193">
        <f t="shared" ca="1" si="191"/>
        <v>-0.14172163642991562</v>
      </c>
      <c r="E416" s="193">
        <f t="shared" ca="1" si="191"/>
        <v>0.10522179384924751</v>
      </c>
      <c r="F416" s="193">
        <f t="shared" ca="1" si="191"/>
        <v>8.0190857360341275E-2</v>
      </c>
      <c r="G416" s="193">
        <f t="shared" ca="1" si="191"/>
        <v>6.8549149247887117E-2</v>
      </c>
      <c r="H416" s="193">
        <f t="shared" ca="1" si="191"/>
        <v>7.6372625783518472E-2</v>
      </c>
      <c r="I416" s="193">
        <f t="shared" ca="1" si="191"/>
        <v>9.9294135463794286E-2</v>
      </c>
      <c r="J416" s="193">
        <f t="shared" ca="1" si="191"/>
        <v>2.1661566210576196E-2</v>
      </c>
      <c r="K416" s="193">
        <f t="shared" ca="1" si="191"/>
        <v>7.6561019939003064E-2</v>
      </c>
      <c r="L416" s="193">
        <f t="shared" ca="1" si="191"/>
        <v>2.2191757740705368E-2</v>
      </c>
      <c r="M416" s="193">
        <f t="shared" ca="1" si="191"/>
        <v>2.8840655996021064E-2</v>
      </c>
      <c r="O416" s="473">
        <f t="shared" ca="1" si="190"/>
        <v>12959.990034329898</v>
      </c>
      <c r="P416" s="473">
        <f t="shared" ca="1" si="176"/>
        <v>11170.492901864647</v>
      </c>
      <c r="Q416" s="194">
        <f t="shared" ca="1" si="177"/>
        <v>12142.076809591033</v>
      </c>
      <c r="R416" s="194">
        <f t="shared" ca="1" si="178"/>
        <v>13170.473546937223</v>
      </c>
      <c r="S416" s="194">
        <f t="shared" ca="1" si="179"/>
        <v>14293.47136103294</v>
      </c>
      <c r="T416" s="194">
        <f t="shared" ca="1" si="180"/>
        <v>15815.388805324503</v>
      </c>
      <c r="U416" s="194">
        <f t="shared" ca="1" si="181"/>
        <v>17633.928286308143</v>
      </c>
      <c r="V416" s="194">
        <f t="shared" ca="1" si="182"/>
        <v>17692.250531245099</v>
      </c>
      <c r="W416" s="194">
        <f t="shared" ca="1" si="183"/>
        <v>19749.173512331196</v>
      </c>
      <c r="X416" s="194">
        <f t="shared" ca="1" si="184"/>
        <v>19863.623710910055</v>
      </c>
      <c r="Y416" s="194">
        <f t="shared" ca="1" si="185"/>
        <v>20975.237742444326</v>
      </c>
      <c r="Z416" s="194">
        <f t="shared" ca="1" si="186"/>
        <v>372234.10960104043</v>
      </c>
      <c r="AA416" s="194">
        <f t="shared" ca="1" si="187"/>
        <v>393209.34734348475</v>
      </c>
      <c r="AB416" s="77">
        <f t="shared" ca="1" si="188"/>
        <v>242028.06282085014</v>
      </c>
      <c r="AC416">
        <f t="shared" ca="1" si="189"/>
        <v>219.86301049179846</v>
      </c>
      <c r="AD416" s="476">
        <v>221.46139302772275</v>
      </c>
    </row>
    <row r="417" spans="2:30" x14ac:dyDescent="0.2">
      <c r="B417">
        <v>339</v>
      </c>
      <c r="C417" s="193">
        <f t="shared" ca="1" si="191"/>
        <v>0.33090841078987759</v>
      </c>
      <c r="D417" s="193">
        <f t="shared" ca="1" si="191"/>
        <v>-0.16948061072227666</v>
      </c>
      <c r="E417" s="193">
        <f t="shared" ca="1" si="191"/>
        <v>0.11275526456140104</v>
      </c>
      <c r="F417" s="193">
        <f t="shared" ca="1" si="191"/>
        <v>6.253941552605341E-2</v>
      </c>
      <c r="G417" s="193">
        <f t="shared" ca="1" si="191"/>
        <v>9.915927613664019E-2</v>
      </c>
      <c r="H417" s="193">
        <f t="shared" ca="1" si="191"/>
        <v>0.112079640023403</v>
      </c>
      <c r="I417" s="193">
        <f t="shared" ca="1" si="191"/>
        <v>8.5221989241676385E-2</v>
      </c>
      <c r="J417" s="193">
        <f t="shared" ca="1" si="191"/>
        <v>4.7874564527823814E-2</v>
      </c>
      <c r="K417" s="193">
        <f t="shared" ca="1" si="191"/>
        <v>9.5177396233248918E-2</v>
      </c>
      <c r="L417" s="193">
        <f t="shared" ca="1" si="191"/>
        <v>2.4824014641976578E-2</v>
      </c>
      <c r="M417" s="193">
        <f t="shared" ca="1" si="191"/>
        <v>7.5532926975787756E-2</v>
      </c>
      <c r="O417" s="473">
        <f t="shared" ca="1" si="190"/>
        <v>13038.909700508431</v>
      </c>
      <c r="P417" s="473">
        <f t="shared" ca="1" si="176"/>
        <v>10809.20985144957</v>
      </c>
      <c r="Q417" s="194">
        <f t="shared" ca="1" si="177"/>
        <v>12224.84026986555</v>
      </c>
      <c r="R417" s="194">
        <f t="shared" ca="1" si="178"/>
        <v>12955.254314002872</v>
      </c>
      <c r="S417" s="194">
        <f t="shared" ca="1" si="179"/>
        <v>14702.928401310344</v>
      </c>
      <c r="T417" s="194">
        <f t="shared" ca="1" si="180"/>
        <v>16340.040120077105</v>
      </c>
      <c r="U417" s="194">
        <f t="shared" ca="1" si="181"/>
        <v>17408.195055037355</v>
      </c>
      <c r="V417" s="194">
        <f t="shared" ca="1" si="182"/>
        <v>18146.184542998129</v>
      </c>
      <c r="W417" s="194">
        <f t="shared" ca="1" si="183"/>
        <v>20090.685083711276</v>
      </c>
      <c r="X417" s="194">
        <f t="shared" ca="1" si="184"/>
        <v>19914.774740255918</v>
      </c>
      <c r="Y417" s="194">
        <f t="shared" ca="1" si="185"/>
        <v>21927.165019838998</v>
      </c>
      <c r="Z417" s="194">
        <f t="shared" ca="1" si="186"/>
        <v>389127.35328470683</v>
      </c>
      <c r="AA417" s="194">
        <f t="shared" ca="1" si="187"/>
        <v>411054.51830454584</v>
      </c>
      <c r="AB417" s="77">
        <f t="shared" ca="1" si="188"/>
        <v>249297.10459621152</v>
      </c>
      <c r="AC417">
        <f t="shared" ca="1" si="189"/>
        <v>227.49855857516124</v>
      </c>
      <c r="AD417" s="476">
        <v>222.70761916198137</v>
      </c>
    </row>
    <row r="418" spans="2:30" x14ac:dyDescent="0.2">
      <c r="B418">
        <v>340</v>
      </c>
      <c r="C418" s="193">
        <f t="shared" ca="1" si="191"/>
        <v>0.30944812647182707</v>
      </c>
      <c r="D418" s="193">
        <f t="shared" ca="1" si="191"/>
        <v>-0.12806923269311443</v>
      </c>
      <c r="E418" s="193">
        <f t="shared" ca="1" si="191"/>
        <v>7.6798729787871237E-2</v>
      </c>
      <c r="F418" s="193">
        <f t="shared" ca="1" si="191"/>
        <v>8.4521967503855655E-2</v>
      </c>
      <c r="G418" s="193">
        <f t="shared" ca="1" si="191"/>
        <v>0.12313348889136683</v>
      </c>
      <c r="H418" s="193">
        <f t="shared" ca="1" si="191"/>
        <v>0.10505481484611312</v>
      </c>
      <c r="I418" s="193">
        <f t="shared" ca="1" si="191"/>
        <v>0.11259468349109861</v>
      </c>
      <c r="J418" s="193">
        <f t="shared" ca="1" si="191"/>
        <v>6.3684130048552348E-2</v>
      </c>
      <c r="K418" s="193">
        <f t="shared" ca="1" si="191"/>
        <v>7.6783596822665182E-2</v>
      </c>
      <c r="L418" s="193">
        <f t="shared" ca="1" si="191"/>
        <v>4.4360765415522772E-2</v>
      </c>
      <c r="M418" s="193">
        <f t="shared" ca="1" si="191"/>
        <v>2.1258578115940997E-2</v>
      </c>
      <c r="O418" s="473">
        <f t="shared" ca="1" si="190"/>
        <v>12828.663295044489</v>
      </c>
      <c r="P418" s="473">
        <f t="shared" ca="1" si="176"/>
        <v>11348.178936499116</v>
      </c>
      <c r="Q418" s="194">
        <f t="shared" ca="1" si="177"/>
        <v>11829.818194245423</v>
      </c>
      <c r="R418" s="194">
        <f t="shared" ca="1" si="178"/>
        <v>13223.281595797609</v>
      </c>
      <c r="S418" s="194">
        <f t="shared" ca="1" si="179"/>
        <v>15023.619989202387</v>
      </c>
      <c r="T418" s="194">
        <f t="shared" ca="1" si="180"/>
        <v>16236.822759465209</v>
      </c>
      <c r="U418" s="194">
        <f t="shared" ca="1" si="181"/>
        <v>17847.284204906879</v>
      </c>
      <c r="V418" s="194">
        <f t="shared" ca="1" si="182"/>
        <v>18419.960912036186</v>
      </c>
      <c r="W418" s="194">
        <f t="shared" ca="1" si="183"/>
        <v>19753.25661529876</v>
      </c>
      <c r="X418" s="194">
        <f t="shared" ca="1" si="184"/>
        <v>20294.420401611362</v>
      </c>
      <c r="Y418" s="194">
        <f t="shared" ca="1" si="185"/>
        <v>20820.659980388016</v>
      </c>
      <c r="Z418" s="194">
        <f t="shared" ca="1" si="186"/>
        <v>369490.91706469469</v>
      </c>
      <c r="AA418" s="194">
        <f t="shared" ca="1" si="187"/>
        <v>390311.5770450827</v>
      </c>
      <c r="AB418" s="77">
        <f t="shared" ca="1" si="188"/>
        <v>242129.63226158867</v>
      </c>
      <c r="AC418">
        <f t="shared" ca="1" si="189"/>
        <v>219.96970108080953</v>
      </c>
      <c r="AD418" s="476">
        <v>218.50314016012837</v>
      </c>
    </row>
    <row r="419" spans="2:30" x14ac:dyDescent="0.2">
      <c r="B419">
        <v>341</v>
      </c>
      <c r="C419" s="193">
        <f t="shared" ref="C419:M434" ca="1" si="192">C$75+_xlfn.NORM.INV(RAND(),0, $AH$80)</f>
        <v>0.34920143828246569</v>
      </c>
      <c r="D419" s="193">
        <f t="shared" ca="1" si="192"/>
        <v>-0.13732853249780502</v>
      </c>
      <c r="E419" s="193">
        <f t="shared" ca="1" si="192"/>
        <v>0.10689178876835562</v>
      </c>
      <c r="F419" s="193">
        <f t="shared" ca="1" si="192"/>
        <v>8.5526378420834631E-2</v>
      </c>
      <c r="G419" s="193">
        <f t="shared" ca="1" si="192"/>
        <v>0.10717466009015802</v>
      </c>
      <c r="H419" s="193">
        <f t="shared" ca="1" si="192"/>
        <v>6.7705941579613682E-2</v>
      </c>
      <c r="I419" s="193">
        <f t="shared" ca="1" si="191"/>
        <v>8.0401030872079574E-2</v>
      </c>
      <c r="J419" s="193">
        <f t="shared" ca="1" si="191"/>
        <v>6.0820662530403712E-2</v>
      </c>
      <c r="K419" s="193">
        <f t="shared" ca="1" si="191"/>
        <v>5.4637071802823012E-2</v>
      </c>
      <c r="L419" s="193">
        <f t="shared" ca="1" si="191"/>
        <v>2.2802458551284321E-2</v>
      </c>
      <c r="M419" s="193">
        <f t="shared" ca="1" si="191"/>
        <v>4.8057670817533031E-2</v>
      </c>
      <c r="O419" s="473">
        <f t="shared" ca="1" si="190"/>
        <v>13218.126490853318</v>
      </c>
      <c r="P419" s="473">
        <f t="shared" ca="1" si="176"/>
        <v>11227.669149541067</v>
      </c>
      <c r="Q419" s="194">
        <f t="shared" ca="1" si="177"/>
        <v>12160.423540258384</v>
      </c>
      <c r="R419" s="194">
        <f t="shared" ca="1" si="178"/>
        <v>13235.528105127129</v>
      </c>
      <c r="S419" s="194">
        <f t="shared" ca="1" si="179"/>
        <v>14810.146362288488</v>
      </c>
      <c r="T419" s="194">
        <f t="shared" ca="1" si="180"/>
        <v>15688.047235077915</v>
      </c>
      <c r="U419" s="194">
        <f t="shared" ca="1" si="181"/>
        <v>17330.861399359404</v>
      </c>
      <c r="V419" s="194">
        <f t="shared" ca="1" si="182"/>
        <v>18370.373860516695</v>
      </c>
      <c r="W419" s="194">
        <f t="shared" ca="1" si="183"/>
        <v>19346.985575189185</v>
      </c>
      <c r="X419" s="194">
        <f t="shared" ca="1" si="184"/>
        <v>19875.491084139612</v>
      </c>
      <c r="Y419" s="194">
        <f t="shared" ca="1" si="185"/>
        <v>21367.019941400165</v>
      </c>
      <c r="Z419" s="194">
        <f t="shared" ca="1" si="186"/>
        <v>379186.81734989054</v>
      </c>
      <c r="AA419" s="194">
        <f t="shared" ca="1" si="187"/>
        <v>400553.83729129069</v>
      </c>
      <c r="AB419" s="77">
        <f t="shared" ca="1" si="188"/>
        <v>245396.78264763573</v>
      </c>
      <c r="AC419">
        <f t="shared" ca="1" si="189"/>
        <v>223.40158173842198</v>
      </c>
      <c r="AD419" s="476">
        <v>218.70111770949148</v>
      </c>
    </row>
    <row r="420" spans="2:30" x14ac:dyDescent="0.2">
      <c r="B420">
        <v>342</v>
      </c>
      <c r="C420" s="193">
        <f t="shared" ca="1" si="192"/>
        <v>0.31019492794752168</v>
      </c>
      <c r="D420" s="193">
        <f t="shared" ca="1" si="192"/>
        <v>-0.13811878905888497</v>
      </c>
      <c r="E420" s="193">
        <f t="shared" ca="1" si="192"/>
        <v>0.10006926979312981</v>
      </c>
      <c r="F420" s="193">
        <f t="shared" ca="1" si="192"/>
        <v>0.12308200792671188</v>
      </c>
      <c r="G420" s="193">
        <f t="shared" ca="1" si="192"/>
        <v>6.7855643698600518E-2</v>
      </c>
      <c r="H420" s="193">
        <f t="shared" ca="1" si="192"/>
        <v>9.8674852709803154E-2</v>
      </c>
      <c r="I420" s="193">
        <f t="shared" ca="1" si="191"/>
        <v>6.2814990268354368E-2</v>
      </c>
      <c r="J420" s="193">
        <f t="shared" ca="1" si="191"/>
        <v>5.0574971938561419E-2</v>
      </c>
      <c r="K420" s="193">
        <f t="shared" ca="1" si="191"/>
        <v>9.4571996944013526E-2</v>
      </c>
      <c r="L420" s="193">
        <f t="shared" ca="1" si="191"/>
        <v>5.1326628735280128E-2</v>
      </c>
      <c r="M420" s="193">
        <f t="shared" ca="1" si="191"/>
        <v>1.995735211179326E-2</v>
      </c>
      <c r="O420" s="473">
        <f t="shared" ca="1" si="190"/>
        <v>12835.979709101868</v>
      </c>
      <c r="P420" s="473">
        <f t="shared" ca="1" si="176"/>
        <v>11217.383960398613</v>
      </c>
      <c r="Q420" s="194">
        <f t="shared" ca="1" si="177"/>
        <v>12085.470666642337</v>
      </c>
      <c r="R420" s="194">
        <f t="shared" ca="1" si="178"/>
        <v>13693.433688733387</v>
      </c>
      <c r="S420" s="194">
        <f t="shared" ca="1" si="179"/>
        <v>14284.194668693217</v>
      </c>
      <c r="T420" s="194">
        <f t="shared" ca="1" si="180"/>
        <v>16143.08051878388</v>
      </c>
      <c r="U420" s="194">
        <f t="shared" ca="1" si="181"/>
        <v>17048.761305452001</v>
      </c>
      <c r="V420" s="194">
        <f t="shared" ca="1" si="182"/>
        <v>18192.947860741799</v>
      </c>
      <c r="W420" s="194">
        <f t="shared" ca="1" si="183"/>
        <v>20079.579224047113</v>
      </c>
      <c r="X420" s="194">
        <f t="shared" ca="1" si="184"/>
        <v>20429.783739025777</v>
      </c>
      <c r="Y420" s="194">
        <f t="shared" ca="1" si="185"/>
        <v>20794.13155284719</v>
      </c>
      <c r="Z420" s="194">
        <f t="shared" ca="1" si="186"/>
        <v>369020.13405255298</v>
      </c>
      <c r="AA420" s="194">
        <f t="shared" ca="1" si="187"/>
        <v>389814.2656054002</v>
      </c>
      <c r="AB420" s="77">
        <f t="shared" ca="1" si="188"/>
        <v>241496.34942251982</v>
      </c>
      <c r="AC420">
        <f t="shared" ca="1" si="189"/>
        <v>219.30448801456072</v>
      </c>
      <c r="AD420" s="476">
        <v>217.19684120516121</v>
      </c>
    </row>
    <row r="421" spans="2:30" x14ac:dyDescent="0.2">
      <c r="B421">
        <v>343</v>
      </c>
      <c r="C421" s="193">
        <f t="shared" ca="1" si="192"/>
        <v>0.32280791131962044</v>
      </c>
      <c r="D421" s="193">
        <f t="shared" ca="1" si="192"/>
        <v>-0.16358144451099915</v>
      </c>
      <c r="E421" s="193">
        <f t="shared" ca="1" si="192"/>
        <v>8.760233321195951E-2</v>
      </c>
      <c r="F421" s="193">
        <f t="shared" ca="1" si="192"/>
        <v>8.8708407616809731E-2</v>
      </c>
      <c r="G421" s="193">
        <f t="shared" ca="1" si="192"/>
        <v>5.9619901071163654E-2</v>
      </c>
      <c r="H421" s="193">
        <f t="shared" ca="1" si="192"/>
        <v>8.6573960781890336E-2</v>
      </c>
      <c r="I421" s="193">
        <f t="shared" ca="1" si="191"/>
        <v>4.9394198897115688E-2</v>
      </c>
      <c r="J421" s="193">
        <f t="shared" ca="1" si="191"/>
        <v>7.6162827883743262E-2</v>
      </c>
      <c r="K421" s="193">
        <f t="shared" ca="1" si="191"/>
        <v>6.1127577941940722E-2</v>
      </c>
      <c r="L421" s="193">
        <f t="shared" ca="1" si="191"/>
        <v>3.2332010877439761E-2</v>
      </c>
      <c r="M421" s="193">
        <f t="shared" ca="1" si="191"/>
        <v>5.2979450595943604E-2</v>
      </c>
      <c r="O421" s="473">
        <f t="shared" ca="1" si="190"/>
        <v>12959.549107198322</v>
      </c>
      <c r="P421" s="473">
        <f t="shared" ca="1" si="176"/>
        <v>10885.987499689347</v>
      </c>
      <c r="Q421" s="194">
        <f t="shared" ca="1" si="177"/>
        <v>11948.507658501079</v>
      </c>
      <c r="R421" s="194">
        <f t="shared" ca="1" si="178"/>
        <v>13274.325722294137</v>
      </c>
      <c r="S421" s="194">
        <f t="shared" ca="1" si="179"/>
        <v>14174.029075032911</v>
      </c>
      <c r="T421" s="194">
        <f t="shared" ca="1" si="180"/>
        <v>15965.279350167348</v>
      </c>
      <c r="U421" s="194">
        <f t="shared" ca="1" si="181"/>
        <v>16833.476546849994</v>
      </c>
      <c r="V421" s="194">
        <f t="shared" ca="1" si="182"/>
        <v>18636.056198093367</v>
      </c>
      <c r="W421" s="194">
        <f t="shared" ca="1" si="183"/>
        <v>19466.051870132269</v>
      </c>
      <c r="X421" s="194">
        <f t="shared" ca="1" si="184"/>
        <v>20060.673013172734</v>
      </c>
      <c r="Y421" s="194">
        <f t="shared" ca="1" si="185"/>
        <v>21467.361525265911</v>
      </c>
      <c r="Z421" s="194">
        <f t="shared" ca="1" si="186"/>
        <v>380967.51517009415</v>
      </c>
      <c r="AA421" s="194">
        <f t="shared" ca="1" si="187"/>
        <v>402434.87669536006</v>
      </c>
      <c r="AB421" s="77">
        <f t="shared" ca="1" si="188"/>
        <v>245196.59777831243</v>
      </c>
      <c r="AC421">
        <f t="shared" ca="1" si="189"/>
        <v>223.19130351434285</v>
      </c>
      <c r="AD421" s="476">
        <v>222.31282130147156</v>
      </c>
    </row>
    <row r="422" spans="2:30" x14ac:dyDescent="0.2">
      <c r="B422">
        <v>344</v>
      </c>
      <c r="C422" s="193">
        <f t="shared" ca="1" si="192"/>
        <v>0.33875065063095061</v>
      </c>
      <c r="D422" s="193">
        <f t="shared" ca="1" si="192"/>
        <v>-0.18166703619072361</v>
      </c>
      <c r="E422" s="193">
        <f t="shared" ca="1" si="192"/>
        <v>9.7749262861149794E-2</v>
      </c>
      <c r="F422" s="193">
        <f t="shared" ca="1" si="192"/>
        <v>8.8128857372465327E-2</v>
      </c>
      <c r="G422" s="193">
        <f t="shared" ca="1" si="192"/>
        <v>8.2514833973347995E-2</v>
      </c>
      <c r="H422" s="193">
        <f t="shared" ca="1" si="192"/>
        <v>8.6892361608677499E-2</v>
      </c>
      <c r="I422" s="193">
        <f t="shared" ca="1" si="191"/>
        <v>8.5684176797615988E-2</v>
      </c>
      <c r="J422" s="193">
        <f t="shared" ca="1" si="191"/>
        <v>5.6388172010939028E-2</v>
      </c>
      <c r="K422" s="193">
        <f t="shared" ca="1" si="191"/>
        <v>7.6262984230505551E-2</v>
      </c>
      <c r="L422" s="193">
        <f t="shared" ca="1" si="191"/>
        <v>4.7892261573090657E-2</v>
      </c>
      <c r="M422" s="193">
        <f t="shared" ca="1" si="191"/>
        <v>4.5871307564470151E-2</v>
      </c>
      <c r="O422" s="473">
        <f t="shared" ca="1" si="190"/>
        <v>13115.740124231423</v>
      </c>
      <c r="P422" s="473">
        <f t="shared" ca="1" si="176"/>
        <v>10650.603523977734</v>
      </c>
      <c r="Q422" s="194">
        <f t="shared" ca="1" si="177"/>
        <v>12059.982839200231</v>
      </c>
      <c r="R422" s="194">
        <f t="shared" ca="1" si="178"/>
        <v>13267.2594236764</v>
      </c>
      <c r="S422" s="194">
        <f t="shared" ca="1" si="179"/>
        <v>14480.28365207364</v>
      </c>
      <c r="T422" s="194">
        <f t="shared" ca="1" si="180"/>
        <v>15969.957686229554</v>
      </c>
      <c r="U422" s="194">
        <f t="shared" ca="1" si="181"/>
        <v>17415.609069133614</v>
      </c>
      <c r="V422" s="194">
        <f t="shared" ca="1" si="182"/>
        <v>18293.615826994293</v>
      </c>
      <c r="W422" s="194">
        <f t="shared" ca="1" si="183"/>
        <v>19743.706140941213</v>
      </c>
      <c r="X422" s="194">
        <f t="shared" ca="1" si="184"/>
        <v>20363.045794331705</v>
      </c>
      <c r="Y422" s="194">
        <f t="shared" ca="1" si="185"/>
        <v>21322.445994251913</v>
      </c>
      <c r="Z422" s="194">
        <f t="shared" ca="1" si="186"/>
        <v>378395.79205940914</v>
      </c>
      <c r="AA422" s="194">
        <f t="shared" ca="1" si="187"/>
        <v>399718.23805366107</v>
      </c>
      <c r="AB422" s="77">
        <f t="shared" ca="1" si="188"/>
        <v>244791.00849709022</v>
      </c>
      <c r="AC422">
        <f t="shared" ca="1" si="189"/>
        <v>222.76526435339517</v>
      </c>
      <c r="AD422" s="476">
        <v>225.91295981297526</v>
      </c>
    </row>
    <row r="423" spans="2:30" x14ac:dyDescent="0.2">
      <c r="B423">
        <v>345</v>
      </c>
      <c r="C423" s="193">
        <f t="shared" ca="1" si="192"/>
        <v>0.29822566514987525</v>
      </c>
      <c r="D423" s="193">
        <f t="shared" ca="1" si="192"/>
        <v>-0.12873959257765455</v>
      </c>
      <c r="E423" s="193">
        <f t="shared" ca="1" si="192"/>
        <v>0.11176822971253597</v>
      </c>
      <c r="F423" s="193">
        <f t="shared" ca="1" si="192"/>
        <v>0.10220181456871608</v>
      </c>
      <c r="G423" s="193">
        <f t="shared" ca="1" si="192"/>
        <v>0.10593674993124728</v>
      </c>
      <c r="H423" s="193">
        <f t="shared" ca="1" si="192"/>
        <v>8.7923465634466846E-2</v>
      </c>
      <c r="I423" s="193">
        <f t="shared" ca="1" si="191"/>
        <v>3.8857837546904653E-2</v>
      </c>
      <c r="J423" s="193">
        <f t="shared" ca="1" si="191"/>
        <v>5.2547232639622431E-2</v>
      </c>
      <c r="K423" s="193">
        <f t="shared" ca="1" si="191"/>
        <v>4.0305609744739707E-2</v>
      </c>
      <c r="L423" s="193">
        <f t="shared" ca="1" si="191"/>
        <v>7.376789964799145E-2</v>
      </c>
      <c r="M423" s="193">
        <f t="shared" ca="1" si="191"/>
        <v>3.346026111469725E-2</v>
      </c>
      <c r="O423" s="473">
        <f t="shared" ca="1" si="190"/>
        <v>12718.716841473326</v>
      </c>
      <c r="P423" s="473">
        <f t="shared" ca="1" si="176"/>
        <v>11339.454202601826</v>
      </c>
      <c r="Q423" s="194">
        <f t="shared" ca="1" si="177"/>
        <v>12213.996606615912</v>
      </c>
      <c r="R423" s="194">
        <f t="shared" ca="1" si="178"/>
        <v>13438.847165988285</v>
      </c>
      <c r="S423" s="194">
        <f t="shared" ca="1" si="179"/>
        <v>14793.58742963071</v>
      </c>
      <c r="T423" s="194">
        <f t="shared" ca="1" si="180"/>
        <v>15985.107933157031</v>
      </c>
      <c r="U423" s="194">
        <f t="shared" ca="1" si="181"/>
        <v>16664.461326578796</v>
      </c>
      <c r="V423" s="194">
        <f t="shared" ca="1" si="182"/>
        <v>18227.10176413813</v>
      </c>
      <c r="W423" s="194">
        <f t="shared" ca="1" si="183"/>
        <v>19084.079408582373</v>
      </c>
      <c r="X423" s="194">
        <f t="shared" ca="1" si="184"/>
        <v>20865.871153768723</v>
      </c>
      <c r="Y423" s="194">
        <f t="shared" ca="1" si="185"/>
        <v>21069.418814193126</v>
      </c>
      <c r="Z423" s="194">
        <f t="shared" ca="1" si="186"/>
        <v>373905.48075850517</v>
      </c>
      <c r="AA423" s="194">
        <f t="shared" ca="1" si="187"/>
        <v>394974.89957269828</v>
      </c>
      <c r="AB423" s="77">
        <f t="shared" ca="1" si="188"/>
        <v>243135.40213993375</v>
      </c>
      <c r="AC423">
        <f t="shared" ca="1" si="189"/>
        <v>221.02618204545772</v>
      </c>
      <c r="AD423" s="476">
        <v>220.93663163397136</v>
      </c>
    </row>
    <row r="424" spans="2:30" x14ac:dyDescent="0.2">
      <c r="B424">
        <v>346</v>
      </c>
      <c r="C424" s="193">
        <f t="shared" ca="1" si="192"/>
        <v>0.33505883844247836</v>
      </c>
      <c r="D424" s="193">
        <f t="shared" ca="1" si="192"/>
        <v>-0.17919057026541141</v>
      </c>
      <c r="E424" s="193">
        <f t="shared" ca="1" si="192"/>
        <v>0.10173482048447093</v>
      </c>
      <c r="F424" s="193">
        <f t="shared" ca="1" si="192"/>
        <v>0.10641681539714368</v>
      </c>
      <c r="G424" s="193">
        <f t="shared" ca="1" si="192"/>
        <v>0.11694355577264064</v>
      </c>
      <c r="H424" s="193">
        <f t="shared" ca="1" si="192"/>
        <v>9.7230486585368106E-2</v>
      </c>
      <c r="I424" s="193">
        <f t="shared" ca="1" si="191"/>
        <v>7.8360123307637142E-2</v>
      </c>
      <c r="J424" s="193">
        <f t="shared" ca="1" si="191"/>
        <v>9.2914249030507434E-2</v>
      </c>
      <c r="K424" s="193">
        <f t="shared" ca="1" si="191"/>
        <v>4.5842895633108852E-2</v>
      </c>
      <c r="L424" s="193">
        <f t="shared" ca="1" si="191"/>
        <v>4.2115828556150828E-2</v>
      </c>
      <c r="M424" s="193">
        <f t="shared" ca="1" si="191"/>
        <v>6.5112456976679597E-2</v>
      </c>
      <c r="O424" s="473">
        <f t="shared" ca="1" si="190"/>
        <v>13079.571440220961</v>
      </c>
      <c r="P424" s="473">
        <f t="shared" ca="1" si="176"/>
        <v>10682.834727995671</v>
      </c>
      <c r="Q424" s="194">
        <f t="shared" ca="1" si="177"/>
        <v>12103.768572580384</v>
      </c>
      <c r="R424" s="194">
        <f t="shared" ca="1" si="178"/>
        <v>13490.239525526287</v>
      </c>
      <c r="S424" s="194">
        <f t="shared" ca="1" si="179"/>
        <v>14940.820211745731</v>
      </c>
      <c r="T424" s="194">
        <f t="shared" ca="1" si="180"/>
        <v>16121.858117463007</v>
      </c>
      <c r="U424" s="194">
        <f t="shared" ca="1" si="181"/>
        <v>17298.122920667185</v>
      </c>
      <c r="V424" s="194">
        <f t="shared" ca="1" si="182"/>
        <v>18926.142807480279</v>
      </c>
      <c r="W424" s="194">
        <f t="shared" ca="1" si="183"/>
        <v>19185.659177653881</v>
      </c>
      <c r="X424" s="194">
        <f t="shared" ca="1" si="184"/>
        <v>20250.795924411632</v>
      </c>
      <c r="Y424" s="194">
        <f t="shared" ca="1" si="185"/>
        <v>21714.720231284544</v>
      </c>
      <c r="Z424" s="194">
        <f t="shared" ca="1" si="186"/>
        <v>385357.23169285821</v>
      </c>
      <c r="AA424" s="194">
        <f t="shared" ca="1" si="187"/>
        <v>407071.95192414278</v>
      </c>
      <c r="AB424" s="77">
        <f t="shared" ca="1" si="188"/>
        <v>248087.32374664454</v>
      </c>
      <c r="AC424">
        <f t="shared" ca="1" si="189"/>
        <v>226.22778037183457</v>
      </c>
      <c r="AD424" s="476">
        <v>214.3444802258835</v>
      </c>
    </row>
    <row r="425" spans="2:30" x14ac:dyDescent="0.2">
      <c r="B425">
        <v>347</v>
      </c>
      <c r="C425" s="193">
        <f t="shared" ca="1" si="192"/>
        <v>0.33937419331457097</v>
      </c>
      <c r="D425" s="193">
        <f t="shared" ca="1" si="192"/>
        <v>-0.16852678486961545</v>
      </c>
      <c r="E425" s="193">
        <f t="shared" ca="1" si="192"/>
        <v>0.12194446715714477</v>
      </c>
      <c r="F425" s="193">
        <f t="shared" ca="1" si="192"/>
        <v>0.10164629490830082</v>
      </c>
      <c r="G425" s="193">
        <f t="shared" ca="1" si="192"/>
        <v>8.4591870995750731E-2</v>
      </c>
      <c r="H425" s="193">
        <f t="shared" ca="1" si="192"/>
        <v>7.1889578979392549E-2</v>
      </c>
      <c r="I425" s="193">
        <f t="shared" ca="1" si="192"/>
        <v>5.2792289995765268E-2</v>
      </c>
      <c r="J425" s="193">
        <f t="shared" ca="1" si="192"/>
        <v>4.2987516360277707E-2</v>
      </c>
      <c r="K425" s="193">
        <f t="shared" ca="1" si="192"/>
        <v>6.2984491745797691E-2</v>
      </c>
      <c r="L425" s="193">
        <f t="shared" ca="1" si="192"/>
        <v>5.6789923893471768E-2</v>
      </c>
      <c r="M425" s="193">
        <f t="shared" ca="1" si="192"/>
        <v>4.2025386643860102E-2</v>
      </c>
      <c r="O425" s="473">
        <f t="shared" ca="1" si="190"/>
        <v>13121.848971902851</v>
      </c>
      <c r="P425" s="473">
        <f t="shared" ca="1" si="176"/>
        <v>10821.623894921955</v>
      </c>
      <c r="Q425" s="194">
        <f t="shared" ca="1" si="177"/>
        <v>12325.793765677301</v>
      </c>
      <c r="R425" s="194">
        <f t="shared" ca="1" si="178"/>
        <v>13432.073865749306</v>
      </c>
      <c r="S425" s="194">
        <f t="shared" ca="1" si="179"/>
        <v>14508.067183805819</v>
      </c>
      <c r="T425" s="194">
        <f t="shared" ca="1" si="180"/>
        <v>15749.518374823627</v>
      </c>
      <c r="U425" s="194">
        <f t="shared" ca="1" si="181"/>
        <v>16887.985793111595</v>
      </c>
      <c r="V425" s="194">
        <f t="shared" ca="1" si="182"/>
        <v>18061.554873645699</v>
      </c>
      <c r="W425" s="194">
        <f t="shared" ca="1" si="183"/>
        <v>19500.116370175092</v>
      </c>
      <c r="X425" s="194">
        <f t="shared" ca="1" si="184"/>
        <v>20535.948593537825</v>
      </c>
      <c r="Y425" s="194">
        <f t="shared" ca="1" si="185"/>
        <v>21244.038220241135</v>
      </c>
      <c r="Z425" s="194">
        <f t="shared" ca="1" si="186"/>
        <v>377004.33951412316</v>
      </c>
      <c r="AA425" s="194">
        <f t="shared" ca="1" si="187"/>
        <v>398248.3777343643</v>
      </c>
      <c r="AB425" s="77">
        <f t="shared" ca="1" si="188"/>
        <v>244155.90395927586</v>
      </c>
      <c r="AC425">
        <f t="shared" ca="1" si="189"/>
        <v>222.09813773804396</v>
      </c>
      <c r="AD425" s="476">
        <v>227.75909796824698</v>
      </c>
    </row>
    <row r="426" spans="2:30" x14ac:dyDescent="0.2">
      <c r="B426">
        <v>348</v>
      </c>
      <c r="C426" s="193">
        <f t="shared" ca="1" si="192"/>
        <v>0.29705035947969016</v>
      </c>
      <c r="D426" s="193">
        <f t="shared" ca="1" si="192"/>
        <v>-0.14791294543393019</v>
      </c>
      <c r="E426" s="193">
        <f t="shared" ca="1" si="192"/>
        <v>0.10668611171896095</v>
      </c>
      <c r="F426" s="193">
        <f t="shared" ca="1" si="192"/>
        <v>0.11889562436290176</v>
      </c>
      <c r="G426" s="193">
        <f t="shared" ca="1" si="192"/>
        <v>0.10074412171002829</v>
      </c>
      <c r="H426" s="193">
        <f t="shared" ca="1" si="192"/>
        <v>0.13418437652453802</v>
      </c>
      <c r="I426" s="193">
        <f t="shared" ca="1" si="192"/>
        <v>8.3592666130415674E-2</v>
      </c>
      <c r="J426" s="193">
        <f t="shared" ca="1" si="192"/>
        <v>6.2713052583377477E-2</v>
      </c>
      <c r="K426" s="193">
        <f t="shared" ca="1" si="192"/>
        <v>3.5418009616425772E-2</v>
      </c>
      <c r="L426" s="193">
        <f t="shared" ca="1" si="192"/>
        <v>5.6094519284047115E-2</v>
      </c>
      <c r="M426" s="193">
        <f t="shared" ca="1" si="192"/>
        <v>4.4039133108430391E-2</v>
      </c>
      <c r="O426" s="473">
        <f t="shared" ca="1" si="190"/>
        <v>12707.202371822523</v>
      </c>
      <c r="P426" s="473">
        <f t="shared" ca="1" si="176"/>
        <v>11089.913015177399</v>
      </c>
      <c r="Q426" s="194">
        <f t="shared" ca="1" si="177"/>
        <v>12158.163951689268</v>
      </c>
      <c r="R426" s="194">
        <f t="shared" ca="1" si="178"/>
        <v>13642.390251725197</v>
      </c>
      <c r="S426" s="194">
        <f t="shared" ca="1" si="179"/>
        <v>14724.128123223767</v>
      </c>
      <c r="T426" s="194">
        <f t="shared" ca="1" si="180"/>
        <v>16664.830061618231</v>
      </c>
      <c r="U426" s="194">
        <f t="shared" ca="1" si="181"/>
        <v>17382.058859116438</v>
      </c>
      <c r="V426" s="194">
        <f t="shared" ca="1" si="182"/>
        <v>18403.14463317503</v>
      </c>
      <c r="W426" s="194">
        <f t="shared" ca="1" si="183"/>
        <v>18994.417920561536</v>
      </c>
      <c r="X426" s="194">
        <f t="shared" ca="1" si="184"/>
        <v>20522.435223483884</v>
      </c>
      <c r="Y426" s="194">
        <f t="shared" ca="1" si="185"/>
        <v>21285.092984748357</v>
      </c>
      <c r="Z426" s="194">
        <f t="shared" ca="1" si="186"/>
        <v>377732.91212430637</v>
      </c>
      <c r="AA426" s="194">
        <f t="shared" ca="1" si="187"/>
        <v>399018.00510905473</v>
      </c>
      <c r="AB426" s="77">
        <f t="shared" ca="1" si="188"/>
        <v>245188.25859770385</v>
      </c>
      <c r="AC426">
        <f t="shared" ca="1" si="189"/>
        <v>223.18254387084647</v>
      </c>
      <c r="AD426" s="476">
        <v>233.10049882188886</v>
      </c>
    </row>
    <row r="427" spans="2:30" x14ac:dyDescent="0.2">
      <c r="B427">
        <v>349</v>
      </c>
      <c r="C427" s="193">
        <f t="shared" ca="1" si="192"/>
        <v>0.32737325316032867</v>
      </c>
      <c r="D427" s="193">
        <f t="shared" ca="1" si="192"/>
        <v>-0.14695278948963428</v>
      </c>
      <c r="E427" s="193">
        <f t="shared" ca="1" si="192"/>
        <v>0.10899665161945668</v>
      </c>
      <c r="F427" s="193">
        <f t="shared" ca="1" si="192"/>
        <v>9.9518698018882398E-2</v>
      </c>
      <c r="G427" s="193">
        <f t="shared" ca="1" si="192"/>
        <v>0.11745989346607588</v>
      </c>
      <c r="H427" s="193">
        <f t="shared" ca="1" si="192"/>
        <v>8.1252742806620468E-2</v>
      </c>
      <c r="I427" s="193">
        <f t="shared" ca="1" si="192"/>
        <v>9.5918686195386252E-2</v>
      </c>
      <c r="J427" s="193">
        <f t="shared" ca="1" si="192"/>
        <v>9.5860814022547619E-2</v>
      </c>
      <c r="K427" s="193">
        <f t="shared" ca="1" si="192"/>
        <v>5.4464302625266477E-2</v>
      </c>
      <c r="L427" s="193">
        <f t="shared" ca="1" si="192"/>
        <v>5.6522990588547296E-2</v>
      </c>
      <c r="M427" s="193">
        <f t="shared" ca="1" si="192"/>
        <v>2.4968652032741345E-2</v>
      </c>
      <c r="O427" s="473">
        <f t="shared" ca="1" si="190"/>
        <v>13004.27576121174</v>
      </c>
      <c r="P427" s="473">
        <f t="shared" ca="1" si="176"/>
        <v>11102.409444792409</v>
      </c>
      <c r="Q427" s="194">
        <f t="shared" ca="1" si="177"/>
        <v>12183.547773379696</v>
      </c>
      <c r="R427" s="194">
        <f t="shared" ca="1" si="178"/>
        <v>13406.132655120004</v>
      </c>
      <c r="S427" s="194">
        <f t="shared" ca="1" si="179"/>
        <v>14947.727014337765</v>
      </c>
      <c r="T427" s="194">
        <f t="shared" ca="1" si="180"/>
        <v>15887.093479233003</v>
      </c>
      <c r="U427" s="194">
        <f t="shared" ca="1" si="181"/>
        <v>17579.782240756769</v>
      </c>
      <c r="V427" s="194">
        <f t="shared" ca="1" si="182"/>
        <v>18977.168869113517</v>
      </c>
      <c r="W427" s="194">
        <f t="shared" ca="1" si="183"/>
        <v>19343.816178933928</v>
      </c>
      <c r="X427" s="194">
        <f t="shared" ca="1" si="184"/>
        <v>20530.76144280532</v>
      </c>
      <c r="Y427" s="194">
        <f t="shared" ca="1" si="185"/>
        <v>20896.29820676778</v>
      </c>
      <c r="Z427" s="194">
        <f t="shared" ca="1" si="186"/>
        <v>370833.22022206488</v>
      </c>
      <c r="AA427" s="194">
        <f t="shared" ca="1" si="187"/>
        <v>391729.51842883264</v>
      </c>
      <c r="AB427" s="77">
        <f t="shared" ca="1" si="188"/>
        <v>242808.52176991606</v>
      </c>
      <c r="AC427">
        <f t="shared" ca="1" si="189"/>
        <v>220.68282031224584</v>
      </c>
      <c r="AD427" s="476">
        <v>225.89219738646563</v>
      </c>
    </row>
    <row r="428" spans="2:30" x14ac:dyDescent="0.2">
      <c r="B428">
        <v>350</v>
      </c>
      <c r="C428" s="193">
        <f t="shared" ca="1" si="192"/>
        <v>0.36003941866767175</v>
      </c>
      <c r="D428" s="193">
        <f t="shared" ca="1" si="192"/>
        <v>-0.15704843880438707</v>
      </c>
      <c r="E428" s="193">
        <f t="shared" ca="1" si="192"/>
        <v>9.6718918421440023E-2</v>
      </c>
      <c r="F428" s="193">
        <f t="shared" ca="1" si="192"/>
        <v>6.9594109154660994E-2</v>
      </c>
      <c r="G428" s="193">
        <f t="shared" ca="1" si="192"/>
        <v>0.11869164929763985</v>
      </c>
      <c r="H428" s="193">
        <f t="shared" ca="1" si="192"/>
        <v>7.3892394712039566E-2</v>
      </c>
      <c r="I428" s="193">
        <f t="shared" ca="1" si="192"/>
        <v>9.6335833993860753E-2</v>
      </c>
      <c r="J428" s="193">
        <f t="shared" ca="1" si="192"/>
        <v>5.6704731229443563E-2</v>
      </c>
      <c r="K428" s="193">
        <f t="shared" ca="1" si="192"/>
        <v>8.4144871158552265E-2</v>
      </c>
      <c r="L428" s="193">
        <f t="shared" ca="1" si="192"/>
        <v>4.5025442890093158E-2</v>
      </c>
      <c r="M428" s="193">
        <f t="shared" ca="1" si="192"/>
        <v>7.1627380613916089E-3</v>
      </c>
      <c r="O428" s="473">
        <f t="shared" ca="1" si="190"/>
        <v>13324.306184687179</v>
      </c>
      <c r="P428" s="473">
        <f t="shared" ca="1" si="176"/>
        <v>10971.014568960902</v>
      </c>
      <c r="Q428" s="194">
        <f t="shared" ca="1" si="177"/>
        <v>12048.66337246793</v>
      </c>
      <c r="R428" s="194">
        <f t="shared" ca="1" si="178"/>
        <v>13041.27027607496</v>
      </c>
      <c r="S428" s="194">
        <f t="shared" ca="1" si="179"/>
        <v>14964.203623499481</v>
      </c>
      <c r="T428" s="194">
        <f t="shared" ca="1" si="180"/>
        <v>15778.946203772897</v>
      </c>
      <c r="U428" s="194">
        <f t="shared" ca="1" si="181"/>
        <v>17586.473765914398</v>
      </c>
      <c r="V428" s="194">
        <f t="shared" ca="1" si="182"/>
        <v>18299.097725488853</v>
      </c>
      <c r="W428" s="194">
        <f t="shared" ca="1" si="183"/>
        <v>19888.296879100566</v>
      </c>
      <c r="X428" s="194">
        <f t="shared" ca="1" si="184"/>
        <v>20307.336670152959</v>
      </c>
      <c r="Y428" s="194">
        <f t="shared" ca="1" si="185"/>
        <v>20533.284481956329</v>
      </c>
      <c r="Z428" s="194">
        <f t="shared" ca="1" si="186"/>
        <v>364391.04815768276</v>
      </c>
      <c r="AA428" s="194">
        <f t="shared" ca="1" si="187"/>
        <v>384924.33263963909</v>
      </c>
      <c r="AB428" s="77">
        <f t="shared" ca="1" si="188"/>
        <v>239832.12042243674</v>
      </c>
      <c r="AC428">
        <f t="shared" ca="1" si="189"/>
        <v>217.55634830859108</v>
      </c>
      <c r="AD428" s="476">
        <v>216.38339124153509</v>
      </c>
    </row>
    <row r="429" spans="2:30" x14ac:dyDescent="0.2">
      <c r="B429">
        <v>351</v>
      </c>
      <c r="C429" s="193">
        <f t="shared" ref="C429:M444" ca="1" si="193">C$75+_xlfn.NORM.INV(RAND(),0, $AH$80)</f>
        <v>0.33135411146085425</v>
      </c>
      <c r="D429" s="193">
        <f t="shared" ca="1" si="193"/>
        <v>-0.15204507403372267</v>
      </c>
      <c r="E429" s="193">
        <f t="shared" ca="1" si="193"/>
        <v>6.9440034144724036E-2</v>
      </c>
      <c r="F429" s="193">
        <f t="shared" ca="1" si="193"/>
        <v>8.1145012592144586E-2</v>
      </c>
      <c r="G429" s="193">
        <f t="shared" ca="1" si="193"/>
        <v>0.10675970202471687</v>
      </c>
      <c r="H429" s="193">
        <f t="shared" ca="1" si="193"/>
        <v>0.11105435282719675</v>
      </c>
      <c r="I429" s="193">
        <f t="shared" ca="1" si="192"/>
        <v>5.1130229523106835E-2</v>
      </c>
      <c r="J429" s="193">
        <f t="shared" ca="1" si="192"/>
        <v>1.4166843173336434E-2</v>
      </c>
      <c r="K429" s="193">
        <f t="shared" ca="1" si="192"/>
        <v>7.9254913360779278E-2</v>
      </c>
      <c r="L429" s="193">
        <f t="shared" ca="1" si="192"/>
        <v>3.4622734990979835E-2</v>
      </c>
      <c r="M429" s="193">
        <f t="shared" ca="1" si="192"/>
        <v>5.5345179686041815E-2</v>
      </c>
      <c r="O429" s="473">
        <f t="shared" ca="1" si="190"/>
        <v>13043.27622998199</v>
      </c>
      <c r="P429" s="473">
        <f t="shared" ca="1" si="176"/>
        <v>11036.133361451099</v>
      </c>
      <c r="Q429" s="194">
        <f t="shared" ca="1" si="177"/>
        <v>11748.974830302781</v>
      </c>
      <c r="R429" s="194">
        <f t="shared" ca="1" si="178"/>
        <v>13182.107302356006</v>
      </c>
      <c r="S429" s="194">
        <f t="shared" ca="1" si="179"/>
        <v>14804.595666535664</v>
      </c>
      <c r="T429" s="194">
        <f t="shared" ca="1" si="180"/>
        <v>16324.975341155103</v>
      </c>
      <c r="U429" s="194">
        <f t="shared" ca="1" si="181"/>
        <v>16861.324452677898</v>
      </c>
      <c r="V429" s="194">
        <f t="shared" ca="1" si="182"/>
        <v>17562.463406014424</v>
      </c>
      <c r="W429" s="194">
        <f t="shared" ca="1" si="183"/>
        <v>19798.592140374592</v>
      </c>
      <c r="X429" s="194">
        <f t="shared" ca="1" si="184"/>
        <v>20105.18724592045</v>
      </c>
      <c r="Y429" s="194">
        <f t="shared" ca="1" si="185"/>
        <v>21515.592249634974</v>
      </c>
      <c r="Z429" s="194">
        <f t="shared" ca="1" si="186"/>
        <v>381823.43494375196</v>
      </c>
      <c r="AA429" s="194">
        <f t="shared" ca="1" si="187"/>
        <v>403339.02719338692</v>
      </c>
      <c r="AB429" s="77">
        <f t="shared" ca="1" si="188"/>
        <v>245793.71550350465</v>
      </c>
      <c r="AC429">
        <f t="shared" ca="1" si="189"/>
        <v>223.81852801559518</v>
      </c>
      <c r="AD429" s="476">
        <v>225.25941629621923</v>
      </c>
    </row>
    <row r="430" spans="2:30" x14ac:dyDescent="0.2">
      <c r="B430">
        <v>352</v>
      </c>
      <c r="C430" s="193">
        <f t="shared" ca="1" si="193"/>
        <v>0.33545432521832941</v>
      </c>
      <c r="D430" s="193">
        <f t="shared" ca="1" si="193"/>
        <v>-0.15154537511021754</v>
      </c>
      <c r="E430" s="193">
        <f t="shared" ca="1" si="193"/>
        <v>0.12518654963212703</v>
      </c>
      <c r="F430" s="193">
        <f t="shared" ca="1" si="193"/>
        <v>0.10029640950909295</v>
      </c>
      <c r="G430" s="193">
        <f t="shared" ca="1" si="193"/>
        <v>0.12040982514712559</v>
      </c>
      <c r="H430" s="193">
        <f t="shared" ca="1" si="193"/>
        <v>7.3568367519543015E-2</v>
      </c>
      <c r="I430" s="193">
        <f t="shared" ca="1" si="192"/>
        <v>6.4116538401019246E-2</v>
      </c>
      <c r="J430" s="193">
        <f t="shared" ca="1" si="192"/>
        <v>2.0803971950020705E-2</v>
      </c>
      <c r="K430" s="193">
        <f t="shared" ca="1" si="192"/>
        <v>3.3727417018044936E-2</v>
      </c>
      <c r="L430" s="193">
        <f t="shared" ca="1" si="192"/>
        <v>2.6611771442472881E-2</v>
      </c>
      <c r="M430" s="193">
        <f t="shared" ca="1" si="192"/>
        <v>2.3661480249372771E-2</v>
      </c>
      <c r="O430" s="473">
        <f t="shared" ca="1" si="190"/>
        <v>13083.446024163974</v>
      </c>
      <c r="P430" s="473">
        <f t="shared" ca="1" si="176"/>
        <v>11042.636942940519</v>
      </c>
      <c r="Q430" s="194">
        <f t="shared" ca="1" si="177"/>
        <v>12361.411606958878</v>
      </c>
      <c r="R430" s="194">
        <f t="shared" ca="1" si="178"/>
        <v>13415.615079951851</v>
      </c>
      <c r="S430" s="194">
        <f t="shared" ca="1" si="179"/>
        <v>14987.186840804112</v>
      </c>
      <c r="T430" s="194">
        <f t="shared" ca="1" si="180"/>
        <v>15774.185198234411</v>
      </c>
      <c r="U430" s="194">
        <f t="shared" ca="1" si="181"/>
        <v>17069.639617900113</v>
      </c>
      <c r="V430" s="194">
        <f t="shared" ca="1" si="182"/>
        <v>17677.399456276918</v>
      </c>
      <c r="W430" s="194">
        <f t="shared" ca="1" si="183"/>
        <v>18963.404530752956</v>
      </c>
      <c r="X430" s="194">
        <f t="shared" ca="1" si="184"/>
        <v>19949.515118568273</v>
      </c>
      <c r="Y430" s="194">
        <f t="shared" ca="1" si="185"/>
        <v>20869.648561104405</v>
      </c>
      <c r="Z430" s="194">
        <f t="shared" ca="1" si="186"/>
        <v>370360.28602954239</v>
      </c>
      <c r="AA430" s="194">
        <f t="shared" ca="1" si="187"/>
        <v>391229.93459064676</v>
      </c>
      <c r="AB430" s="77">
        <f t="shared" ca="1" si="188"/>
        <v>241418.37525135247</v>
      </c>
      <c r="AC430">
        <f t="shared" ca="1" si="189"/>
        <v>219.22258237257822</v>
      </c>
      <c r="AD430" s="476">
        <v>224.37721004431654</v>
      </c>
    </row>
    <row r="431" spans="2:30" x14ac:dyDescent="0.2">
      <c r="B431">
        <v>353</v>
      </c>
      <c r="C431" s="193">
        <f t="shared" ca="1" si="193"/>
        <v>0.33690524614108985</v>
      </c>
      <c r="D431" s="193">
        <f t="shared" ca="1" si="193"/>
        <v>-0.16545379209927658</v>
      </c>
      <c r="E431" s="193">
        <f t="shared" ca="1" si="193"/>
        <v>0.11568483042512355</v>
      </c>
      <c r="F431" s="193">
        <f t="shared" ca="1" si="193"/>
        <v>6.8251351811811176E-2</v>
      </c>
      <c r="G431" s="193">
        <f t="shared" ca="1" si="193"/>
        <v>6.1046556181814912E-2</v>
      </c>
      <c r="H431" s="193">
        <f t="shared" ca="1" si="193"/>
        <v>9.8470837556387331E-2</v>
      </c>
      <c r="I431" s="193">
        <f t="shared" ca="1" si="192"/>
        <v>0.11337003039324288</v>
      </c>
      <c r="J431" s="193">
        <f t="shared" ca="1" si="192"/>
        <v>7.8417055118446266E-2</v>
      </c>
      <c r="K431" s="193">
        <f t="shared" ca="1" si="192"/>
        <v>5.0684487008714862E-2</v>
      </c>
      <c r="L431" s="193">
        <f t="shared" ca="1" si="192"/>
        <v>2.6981002567641181E-2</v>
      </c>
      <c r="M431" s="193">
        <f t="shared" ca="1" si="192"/>
        <v>1.4650883595147046E-2</v>
      </c>
      <c r="O431" s="473">
        <f t="shared" ca="1" si="190"/>
        <v>13097.660696444258</v>
      </c>
      <c r="P431" s="473">
        <f t="shared" ca="1" si="176"/>
        <v>10861.618895827916</v>
      </c>
      <c r="Q431" s="194">
        <f t="shared" ca="1" si="177"/>
        <v>12257.024772500255</v>
      </c>
      <c r="R431" s="194">
        <f t="shared" ca="1" si="178"/>
        <v>13024.898400731396</v>
      </c>
      <c r="S431" s="194">
        <f t="shared" ca="1" si="179"/>
        <v>14193.112758717953</v>
      </c>
      <c r="T431" s="194">
        <f t="shared" ca="1" si="180"/>
        <v>16140.082877543144</v>
      </c>
      <c r="U431" s="194">
        <f t="shared" ca="1" si="181"/>
        <v>17859.721651108346</v>
      </c>
      <c r="V431" s="194">
        <f t="shared" ca="1" si="182"/>
        <v>18675.092953815369</v>
      </c>
      <c r="W431" s="194">
        <f t="shared" ca="1" si="183"/>
        <v>19274.476649568351</v>
      </c>
      <c r="X431" s="194">
        <f t="shared" ca="1" si="184"/>
        <v>19956.69015992148</v>
      </c>
      <c r="Y431" s="194">
        <f t="shared" ca="1" si="185"/>
        <v>20685.947221230068</v>
      </c>
      <c r="Z431" s="194">
        <f t="shared" ca="1" si="186"/>
        <v>367100.25601127598</v>
      </c>
      <c r="AA431" s="194">
        <f t="shared" ca="1" si="187"/>
        <v>387786.20323250606</v>
      </c>
      <c r="AB431" s="77">
        <f t="shared" ca="1" si="188"/>
        <v>240389.84883083715</v>
      </c>
      <c r="AC431">
        <f t="shared" ca="1" si="189"/>
        <v>218.14219747707892</v>
      </c>
      <c r="AD431" s="476">
        <v>224.60336760636514</v>
      </c>
    </row>
    <row r="432" spans="2:30" x14ac:dyDescent="0.2">
      <c r="B432">
        <v>354</v>
      </c>
      <c r="C432" s="193">
        <f t="shared" ca="1" si="193"/>
        <v>0.33079569342069082</v>
      </c>
      <c r="D432" s="193">
        <f t="shared" ca="1" si="193"/>
        <v>-0.10689747295609814</v>
      </c>
      <c r="E432" s="193">
        <f t="shared" ca="1" si="193"/>
        <v>7.3156745701768194E-2</v>
      </c>
      <c r="F432" s="193">
        <f t="shared" ca="1" si="193"/>
        <v>5.4670822519078899E-2</v>
      </c>
      <c r="G432" s="193">
        <f t="shared" ca="1" si="193"/>
        <v>8.7260152406969174E-2</v>
      </c>
      <c r="H432" s="193">
        <f t="shared" ca="1" si="193"/>
        <v>0.10557839755519176</v>
      </c>
      <c r="I432" s="193">
        <f t="shared" ca="1" si="192"/>
        <v>7.267384085997966E-2</v>
      </c>
      <c r="J432" s="193">
        <f t="shared" ca="1" si="192"/>
        <v>7.2459636041221284E-2</v>
      </c>
      <c r="K432" s="193">
        <f t="shared" ca="1" si="192"/>
        <v>5.764190269838354E-2</v>
      </c>
      <c r="L432" s="193">
        <f t="shared" ca="1" si="192"/>
        <v>3.5664986030397229E-2</v>
      </c>
      <c r="M432" s="193">
        <f t="shared" ca="1" si="192"/>
        <v>2.2062046071475241E-2</v>
      </c>
      <c r="O432" s="473">
        <f t="shared" ca="1" si="190"/>
        <v>13037.805408442508</v>
      </c>
      <c r="P432" s="473">
        <f t="shared" ca="1" si="176"/>
        <v>11623.729389476384</v>
      </c>
      <c r="Q432" s="194">
        <f t="shared" ca="1" si="177"/>
        <v>11789.806993996866</v>
      </c>
      <c r="R432" s="194">
        <f t="shared" ca="1" si="178"/>
        <v>12859.314698013877</v>
      </c>
      <c r="S432" s="194">
        <f t="shared" ca="1" si="179"/>
        <v>14543.759509199808</v>
      </c>
      <c r="T432" s="194">
        <f t="shared" ca="1" si="180"/>
        <v>16244.515879781971</v>
      </c>
      <c r="U432" s="194">
        <f t="shared" ca="1" si="181"/>
        <v>17206.908482544688</v>
      </c>
      <c r="V432" s="194">
        <f t="shared" ca="1" si="182"/>
        <v>18571.927527690143</v>
      </c>
      <c r="W432" s="194">
        <f t="shared" ca="1" si="183"/>
        <v>19402.108253451301</v>
      </c>
      <c r="X432" s="194">
        <f t="shared" ca="1" si="184"/>
        <v>20125.440669314365</v>
      </c>
      <c r="Y432" s="194">
        <f t="shared" ca="1" si="185"/>
        <v>20837.040487211452</v>
      </c>
      <c r="Z432" s="194">
        <f t="shared" ca="1" si="186"/>
        <v>369781.61142759555</v>
      </c>
      <c r="AA432" s="194">
        <f t="shared" ca="1" si="187"/>
        <v>390618.65191480698</v>
      </c>
      <c r="AB432" s="77">
        <f t="shared" ca="1" si="188"/>
        <v>241580.31663053998</v>
      </c>
      <c r="AC432">
        <f t="shared" ca="1" si="189"/>
        <v>219.39268886332141</v>
      </c>
      <c r="AD432" s="476">
        <v>221.42218834874865</v>
      </c>
    </row>
    <row r="433" spans="2:30" x14ac:dyDescent="0.2">
      <c r="B433">
        <v>355</v>
      </c>
      <c r="C433" s="193">
        <f t="shared" ca="1" si="193"/>
        <v>0.33807189442430957</v>
      </c>
      <c r="D433" s="193">
        <f t="shared" ca="1" si="193"/>
        <v>-0.15935884018281135</v>
      </c>
      <c r="E433" s="193">
        <f t="shared" ca="1" si="193"/>
        <v>0.11628834555629904</v>
      </c>
      <c r="F433" s="193">
        <f t="shared" ca="1" si="193"/>
        <v>7.8437959024078574E-2</v>
      </c>
      <c r="G433" s="193">
        <f t="shared" ca="1" si="193"/>
        <v>8.8005813386652837E-2</v>
      </c>
      <c r="H433" s="193">
        <f t="shared" ca="1" si="193"/>
        <v>0.13284663674845182</v>
      </c>
      <c r="I433" s="193">
        <f t="shared" ca="1" si="192"/>
        <v>6.3044742291509595E-2</v>
      </c>
      <c r="J433" s="193">
        <f t="shared" ca="1" si="192"/>
        <v>6.1500348229279404E-2</v>
      </c>
      <c r="K433" s="193">
        <f t="shared" ca="1" si="192"/>
        <v>5.8182754581716414E-2</v>
      </c>
      <c r="L433" s="193">
        <f t="shared" ca="1" si="192"/>
        <v>3.6836062668528846E-2</v>
      </c>
      <c r="M433" s="193">
        <f t="shared" ca="1" si="192"/>
        <v>2.945072191283701E-2</v>
      </c>
      <c r="O433" s="473">
        <f t="shared" ca="1" si="190"/>
        <v>13109.09034967496</v>
      </c>
      <c r="P433" s="473">
        <f t="shared" ca="1" si="176"/>
        <v>10940.944695020711</v>
      </c>
      <c r="Q433" s="194">
        <f t="shared" ca="1" si="177"/>
        <v>12263.655049897305</v>
      </c>
      <c r="R433" s="194">
        <f t="shared" ca="1" si="178"/>
        <v>13149.100933930074</v>
      </c>
      <c r="S433" s="194">
        <f t="shared" ca="1" si="179"/>
        <v>14553.73385980937</v>
      </c>
      <c r="T433" s="194">
        <f t="shared" ca="1" si="180"/>
        <v>16645.174345584252</v>
      </c>
      <c r="U433" s="194">
        <f t="shared" ca="1" si="181"/>
        <v>17052.446789226775</v>
      </c>
      <c r="V433" s="194">
        <f t="shared" ca="1" si="182"/>
        <v>18382.144069032624</v>
      </c>
      <c r="W433" s="194">
        <f t="shared" ca="1" si="183"/>
        <v>19412.030011243554</v>
      </c>
      <c r="X433" s="194">
        <f t="shared" ca="1" si="184"/>
        <v>20148.197481331612</v>
      </c>
      <c r="Y433" s="194">
        <f t="shared" ca="1" si="185"/>
        <v>20987.675312411258</v>
      </c>
      <c r="Z433" s="194">
        <f t="shared" ca="1" si="186"/>
        <v>372454.83118899522</v>
      </c>
      <c r="AA433" s="194">
        <f t="shared" ca="1" si="187"/>
        <v>393442.50650140649</v>
      </c>
      <c r="AB433" s="77">
        <f t="shared" ca="1" si="188"/>
        <v>242785.80243909045</v>
      </c>
      <c r="AC433">
        <f t="shared" ca="1" si="189"/>
        <v>220.65895546894163</v>
      </c>
      <c r="AD433" s="476">
        <v>222.8902490227583</v>
      </c>
    </row>
    <row r="434" spans="2:30" x14ac:dyDescent="0.2">
      <c r="B434">
        <v>356</v>
      </c>
      <c r="C434" s="193">
        <f t="shared" ca="1" si="193"/>
        <v>0.30800742069138687</v>
      </c>
      <c r="D434" s="193">
        <f t="shared" ca="1" si="193"/>
        <v>-0.14982319138624878</v>
      </c>
      <c r="E434" s="193">
        <f t="shared" ca="1" si="193"/>
        <v>0.10712285782968489</v>
      </c>
      <c r="F434" s="193">
        <f t="shared" ca="1" si="193"/>
        <v>8.1366185817786818E-2</v>
      </c>
      <c r="G434" s="193">
        <f t="shared" ca="1" si="193"/>
        <v>7.180733001650666E-2</v>
      </c>
      <c r="H434" s="193">
        <f t="shared" ca="1" si="193"/>
        <v>0.11471304556861565</v>
      </c>
      <c r="I434" s="193">
        <f t="shared" ca="1" si="192"/>
        <v>7.8505380858996374E-2</v>
      </c>
      <c r="J434" s="193">
        <f t="shared" ca="1" si="192"/>
        <v>4.2480060146945983E-2</v>
      </c>
      <c r="K434" s="193">
        <f t="shared" ca="1" si="192"/>
        <v>5.8910211428323596E-2</v>
      </c>
      <c r="L434" s="193">
        <f t="shared" ca="1" si="192"/>
        <v>3.6879547805802243E-2</v>
      </c>
      <c r="M434" s="193">
        <f t="shared" ca="1" si="192"/>
        <v>4.9549351470386013E-2</v>
      </c>
      <c r="O434" s="473">
        <f t="shared" ca="1" si="190"/>
        <v>12814.548700513518</v>
      </c>
      <c r="P434" s="473">
        <f t="shared" ca="1" si="176"/>
        <v>11065.051164107972</v>
      </c>
      <c r="Q434" s="194">
        <f t="shared" ca="1" si="177"/>
        <v>12162.96208800201</v>
      </c>
      <c r="R434" s="194">
        <f t="shared" ca="1" si="178"/>
        <v>13184.804007385272</v>
      </c>
      <c r="S434" s="194">
        <f t="shared" ca="1" si="179"/>
        <v>14337.05448824624</v>
      </c>
      <c r="T434" s="194">
        <f t="shared" ca="1" si="180"/>
        <v>16378.733349152229</v>
      </c>
      <c r="U434" s="194">
        <f t="shared" ca="1" si="181"/>
        <v>17300.453017009084</v>
      </c>
      <c r="V434" s="194">
        <f t="shared" ca="1" si="182"/>
        <v>18052.767186257985</v>
      </c>
      <c r="W434" s="194">
        <f t="shared" ca="1" si="183"/>
        <v>19425.374978431006</v>
      </c>
      <c r="X434" s="194">
        <f t="shared" ca="1" si="184"/>
        <v>20149.042501257936</v>
      </c>
      <c r="Y434" s="194">
        <f t="shared" ca="1" si="185"/>
        <v>21397.431216603032</v>
      </c>
      <c r="Z434" s="194">
        <f t="shared" ca="1" si="186"/>
        <v>379726.5067725312</v>
      </c>
      <c r="AA434" s="194">
        <f t="shared" ca="1" si="187"/>
        <v>401123.93798913423</v>
      </c>
      <c r="AB434" s="77">
        <f t="shared" ca="1" si="188"/>
        <v>245150.38317336488</v>
      </c>
      <c r="AC434">
        <f t="shared" ca="1" si="189"/>
        <v>223.14275876124671</v>
      </c>
      <c r="AD434" s="476">
        <v>223.10435502483671</v>
      </c>
    </row>
    <row r="435" spans="2:30" x14ac:dyDescent="0.2">
      <c r="B435">
        <v>357</v>
      </c>
      <c r="C435" s="193">
        <f t="shared" ca="1" si="193"/>
        <v>0.3409318488202307</v>
      </c>
      <c r="D435" s="193">
        <f t="shared" ca="1" si="193"/>
        <v>-0.14475778873227269</v>
      </c>
      <c r="E435" s="193">
        <f t="shared" ca="1" si="193"/>
        <v>0.10132254370584391</v>
      </c>
      <c r="F435" s="193">
        <f t="shared" ca="1" si="193"/>
        <v>0.10775040387096915</v>
      </c>
      <c r="G435" s="193">
        <f t="shared" ca="1" si="193"/>
        <v>0.11141515429243516</v>
      </c>
      <c r="H435" s="193">
        <f t="shared" ca="1" si="193"/>
        <v>8.8539693188803503E-2</v>
      </c>
      <c r="I435" s="193">
        <f t="shared" ca="1" si="193"/>
        <v>0.1121199668134592</v>
      </c>
      <c r="J435" s="193">
        <f t="shared" ca="1" si="193"/>
        <v>2.7930370946844467E-2</v>
      </c>
      <c r="K435" s="193">
        <f t="shared" ca="1" si="193"/>
        <v>0.11081459326927505</v>
      </c>
      <c r="L435" s="193">
        <f t="shared" ca="1" si="193"/>
        <v>4.6508461309797071E-2</v>
      </c>
      <c r="M435" s="193">
        <f t="shared" ca="1" si="193"/>
        <v>1.8554584209366655E-2</v>
      </c>
      <c r="O435" s="473">
        <f t="shared" ca="1" si="190"/>
        <v>13137.1093228918</v>
      </c>
      <c r="P435" s="473">
        <f t="shared" ca="1" si="176"/>
        <v>11130.977379649472</v>
      </c>
      <c r="Q435" s="194">
        <f t="shared" ca="1" si="177"/>
        <v>12099.239258789466</v>
      </c>
      <c r="R435" s="194">
        <f t="shared" ca="1" si="178"/>
        <v>13506.499607341771</v>
      </c>
      <c r="S435" s="194">
        <f t="shared" ca="1" si="179"/>
        <v>14866.869426903284</v>
      </c>
      <c r="T435" s="194">
        <f t="shared" ca="1" si="180"/>
        <v>15994.162305342774</v>
      </c>
      <c r="U435" s="194">
        <f t="shared" ca="1" si="181"/>
        <v>17839.669209447744</v>
      </c>
      <c r="V435" s="194">
        <f t="shared" ca="1" si="182"/>
        <v>17800.808264640986</v>
      </c>
      <c r="W435" s="194">
        <f t="shared" ca="1" si="183"/>
        <v>20377.544548053102</v>
      </c>
      <c r="X435" s="194">
        <f t="shared" ca="1" si="184"/>
        <v>20336.155254946145</v>
      </c>
      <c r="Y435" s="194">
        <f t="shared" ca="1" si="185"/>
        <v>20765.532964640755</v>
      </c>
      <c r="Z435" s="194">
        <f t="shared" ca="1" si="186"/>
        <v>368512.61322501424</v>
      </c>
      <c r="AA435" s="194">
        <f t="shared" ca="1" si="187"/>
        <v>389278.146189655</v>
      </c>
      <c r="AB435" s="77">
        <f t="shared" ca="1" si="188"/>
        <v>241991.34836414439</v>
      </c>
      <c r="AC435">
        <f t="shared" ca="1" si="189"/>
        <v>219.8244448860151</v>
      </c>
      <c r="AD435" s="476">
        <v>215.35152085937901</v>
      </c>
    </row>
    <row r="436" spans="2:30" x14ac:dyDescent="0.2">
      <c r="B436">
        <v>358</v>
      </c>
      <c r="C436" s="193">
        <f t="shared" ca="1" si="193"/>
        <v>0.29598429295810341</v>
      </c>
      <c r="D436" s="193">
        <f t="shared" ca="1" si="193"/>
        <v>-0.14540138553707263</v>
      </c>
      <c r="E436" s="193">
        <f t="shared" ca="1" si="193"/>
        <v>0.11337107435368295</v>
      </c>
      <c r="F436" s="193">
        <f t="shared" ca="1" si="193"/>
        <v>5.5757929716633112E-2</v>
      </c>
      <c r="G436" s="193">
        <f t="shared" ca="1" si="193"/>
        <v>0.10002638128350703</v>
      </c>
      <c r="H436" s="193">
        <f t="shared" ca="1" si="193"/>
        <v>7.6733489712655825E-2</v>
      </c>
      <c r="I436" s="193">
        <f t="shared" ca="1" si="193"/>
        <v>3.1851888536210078E-2</v>
      </c>
      <c r="J436" s="193">
        <f t="shared" ca="1" si="193"/>
        <v>4.5233627503893314E-2</v>
      </c>
      <c r="K436" s="193">
        <f t="shared" ca="1" si="193"/>
        <v>6.8512470476862875E-2</v>
      </c>
      <c r="L436" s="193">
        <f t="shared" ca="1" si="193"/>
        <v>4.7628433673154877E-2</v>
      </c>
      <c r="M436" s="193">
        <f t="shared" ca="1" si="193"/>
        <v>3.9669700500931146E-2</v>
      </c>
      <c r="O436" s="473">
        <f t="shared" ca="1" si="190"/>
        <v>12696.758118110538</v>
      </c>
      <c r="P436" s="473">
        <f t="shared" ca="1" si="176"/>
        <v>11122.600967234999</v>
      </c>
      <c r="Q436" s="194">
        <f t="shared" ca="1" si="177"/>
        <v>12231.605617635199</v>
      </c>
      <c r="R436" s="194">
        <f t="shared" ca="1" si="178"/>
        <v>12872.569500617059</v>
      </c>
      <c r="S436" s="194">
        <f t="shared" ca="1" si="179"/>
        <v>14714.527252511964</v>
      </c>
      <c r="T436" s="194">
        <f t="shared" ca="1" si="180"/>
        <v>15820.691061446978</v>
      </c>
      <c r="U436" s="194">
        <f t="shared" ca="1" si="181"/>
        <v>16552.077935776844</v>
      </c>
      <c r="V436" s="194">
        <f t="shared" ca="1" si="182"/>
        <v>18100.45108192851</v>
      </c>
      <c r="W436" s="194">
        <f t="shared" ca="1" si="183"/>
        <v>19601.525402371401</v>
      </c>
      <c r="X436" s="194">
        <f t="shared" ca="1" si="184"/>
        <v>20357.918989024311</v>
      </c>
      <c r="Y436" s="194">
        <f t="shared" ca="1" si="185"/>
        <v>21196.012244006091</v>
      </c>
      <c r="Z436" s="194">
        <f t="shared" ca="1" si="186"/>
        <v>376152.05327445891</v>
      </c>
      <c r="AA436" s="194">
        <f t="shared" ca="1" si="187"/>
        <v>397348.06551846501</v>
      </c>
      <c r="AB436" s="77">
        <f t="shared" ca="1" si="188"/>
        <v>243199.26524233929</v>
      </c>
      <c r="AC436">
        <f t="shared" ca="1" si="189"/>
        <v>221.09326513621983</v>
      </c>
      <c r="AD436" s="476">
        <v>227.5256302218705</v>
      </c>
    </row>
    <row r="437" spans="2:30" x14ac:dyDescent="0.2">
      <c r="B437">
        <v>359</v>
      </c>
      <c r="C437" s="193">
        <f t="shared" ca="1" si="193"/>
        <v>0.3429402821260939</v>
      </c>
      <c r="D437" s="193">
        <f t="shared" ca="1" si="193"/>
        <v>-0.13408998151105023</v>
      </c>
      <c r="E437" s="193">
        <f t="shared" ca="1" si="193"/>
        <v>0.10662782357425668</v>
      </c>
      <c r="F437" s="193">
        <f t="shared" ca="1" si="193"/>
        <v>5.1683878948226465E-2</v>
      </c>
      <c r="G437" s="193">
        <f t="shared" ca="1" si="193"/>
        <v>8.1864309071546348E-2</v>
      </c>
      <c r="H437" s="193">
        <f t="shared" ca="1" si="193"/>
        <v>9.9411114105208753E-2</v>
      </c>
      <c r="I437" s="193">
        <f t="shared" ca="1" si="193"/>
        <v>7.0332486344599057E-2</v>
      </c>
      <c r="J437" s="193">
        <f t="shared" ca="1" si="193"/>
        <v>6.1527358410699354E-2</v>
      </c>
      <c r="K437" s="193">
        <f t="shared" ca="1" si="193"/>
        <v>6.3043481807703985E-2</v>
      </c>
      <c r="L437" s="193">
        <f t="shared" ca="1" si="193"/>
        <v>6.8550930317274064E-2</v>
      </c>
      <c r="M437" s="193">
        <f t="shared" ca="1" si="193"/>
        <v>6.4123883682435878E-2</v>
      </c>
      <c r="O437" s="473">
        <f t="shared" ca="1" si="190"/>
        <v>13156.785943989342</v>
      </c>
      <c r="P437" s="473">
        <f t="shared" ca="1" si="176"/>
        <v>11269.818890633682</v>
      </c>
      <c r="Q437" s="194">
        <f t="shared" ca="1" si="177"/>
        <v>12157.523592320653</v>
      </c>
      <c r="R437" s="194">
        <f t="shared" ca="1" si="178"/>
        <v>12822.895706853151</v>
      </c>
      <c r="S437" s="194">
        <f t="shared" ca="1" si="179"/>
        <v>14471.581891316931</v>
      </c>
      <c r="T437" s="194">
        <f t="shared" ca="1" si="180"/>
        <v>16153.898575608962</v>
      </c>
      <c r="U437" s="194">
        <f t="shared" ca="1" si="181"/>
        <v>17169.350493026603</v>
      </c>
      <c r="V437" s="194">
        <f t="shared" ca="1" si="182"/>
        <v>18382.611807971218</v>
      </c>
      <c r="W437" s="194">
        <f t="shared" ca="1" si="183"/>
        <v>19501.19852431825</v>
      </c>
      <c r="X437" s="194">
        <f t="shared" ca="1" si="184"/>
        <v>20764.492997554891</v>
      </c>
      <c r="Y437" s="194">
        <f t="shared" ca="1" si="185"/>
        <v>21694.565934550883</v>
      </c>
      <c r="Z437" s="194">
        <f t="shared" ca="1" si="186"/>
        <v>384999.56629752833</v>
      </c>
      <c r="AA437" s="194">
        <f t="shared" ca="1" si="187"/>
        <v>406694.13223207922</v>
      </c>
      <c r="AB437" s="77">
        <f t="shared" ca="1" si="188"/>
        <v>247814.58147469035</v>
      </c>
      <c r="AC437">
        <f t="shared" ca="1" si="189"/>
        <v>225.94128638868943</v>
      </c>
      <c r="AD437" s="476">
        <v>225.16098366676141</v>
      </c>
    </row>
    <row r="438" spans="2:30" x14ac:dyDescent="0.2">
      <c r="B438">
        <v>360</v>
      </c>
      <c r="C438" s="193">
        <f t="shared" ca="1" si="193"/>
        <v>0.33049598433654687</v>
      </c>
      <c r="D438" s="193">
        <f t="shared" ca="1" si="193"/>
        <v>-0.18123374910442805</v>
      </c>
      <c r="E438" s="193">
        <f t="shared" ca="1" si="193"/>
        <v>0.10690959973667993</v>
      </c>
      <c r="F438" s="193">
        <f t="shared" ca="1" si="193"/>
        <v>5.8936775051337487E-2</v>
      </c>
      <c r="G438" s="193">
        <f t="shared" ca="1" si="193"/>
        <v>8.7391720794809113E-2</v>
      </c>
      <c r="H438" s="193">
        <f t="shared" ca="1" si="193"/>
        <v>0.1025824773393039</v>
      </c>
      <c r="I438" s="193">
        <f t="shared" ca="1" si="193"/>
        <v>0.10646027164552921</v>
      </c>
      <c r="J438" s="193">
        <f t="shared" ca="1" si="193"/>
        <v>0.10238369260359234</v>
      </c>
      <c r="K438" s="193">
        <f t="shared" ca="1" si="193"/>
        <v>8.6062276922192399E-2</v>
      </c>
      <c r="L438" s="193">
        <f t="shared" ca="1" si="193"/>
        <v>5.2252940954628589E-2</v>
      </c>
      <c r="M438" s="193">
        <f t="shared" ca="1" si="193"/>
        <v>3.0439814966481418E-2</v>
      </c>
      <c r="O438" s="473">
        <f t="shared" ca="1" si="190"/>
        <v>13034.869158545151</v>
      </c>
      <c r="P438" s="473">
        <f t="shared" ca="1" si="176"/>
        <v>10656.242755405869</v>
      </c>
      <c r="Q438" s="194">
        <f t="shared" ca="1" si="177"/>
        <v>12160.619213332016</v>
      </c>
      <c r="R438" s="194">
        <f t="shared" ca="1" si="178"/>
        <v>12911.328297828913</v>
      </c>
      <c r="S438" s="194">
        <f t="shared" ca="1" si="179"/>
        <v>14545.519436653714</v>
      </c>
      <c r="T438" s="194">
        <f t="shared" ca="1" si="180"/>
        <v>16200.496139861969</v>
      </c>
      <c r="U438" s="194">
        <f t="shared" ca="1" si="181"/>
        <v>17748.881261532846</v>
      </c>
      <c r="V438" s="194">
        <f t="shared" ca="1" si="182"/>
        <v>19090.126433396552</v>
      </c>
      <c r="W438" s="194">
        <f t="shared" ca="1" si="183"/>
        <v>19923.471085131005</v>
      </c>
      <c r="X438" s="194">
        <f t="shared" ca="1" si="184"/>
        <v>20447.784194639535</v>
      </c>
      <c r="Y438" s="194">
        <f t="shared" ca="1" si="185"/>
        <v>21007.840205612829</v>
      </c>
      <c r="Z438" s="194">
        <f t="shared" ca="1" si="186"/>
        <v>372812.68463305413</v>
      </c>
      <c r="AA438" s="194">
        <f t="shared" ca="1" si="187"/>
        <v>393820.52483866696</v>
      </c>
      <c r="AB438" s="77">
        <f t="shared" ca="1" si="188"/>
        <v>243187.091029729</v>
      </c>
      <c r="AC438">
        <f t="shared" ca="1" si="189"/>
        <v>221.08047709776363</v>
      </c>
      <c r="AD438" s="476">
        <v>222.63647292310699</v>
      </c>
    </row>
    <row r="439" spans="2:30" x14ac:dyDescent="0.2">
      <c r="B439">
        <v>361</v>
      </c>
      <c r="C439" s="193">
        <f t="shared" ref="C439:M454" ca="1" si="194">C$75+_xlfn.NORM.INV(RAND(),0, $AH$80)</f>
        <v>0.32724852243101027</v>
      </c>
      <c r="D439" s="193">
        <f t="shared" ca="1" si="194"/>
        <v>-0.14577221783911137</v>
      </c>
      <c r="E439" s="193">
        <f t="shared" ca="1" si="194"/>
        <v>9.5602003957989387E-2</v>
      </c>
      <c r="F439" s="193">
        <f t="shared" ca="1" si="194"/>
        <v>0.10319611626214531</v>
      </c>
      <c r="G439" s="193">
        <f t="shared" ca="1" si="194"/>
        <v>0.11100214426734303</v>
      </c>
      <c r="H439" s="193">
        <f t="shared" ca="1" si="194"/>
        <v>0.12150891931023683</v>
      </c>
      <c r="I439" s="193">
        <f t="shared" ca="1" si="193"/>
        <v>8.1867102855020732E-2</v>
      </c>
      <c r="J439" s="193">
        <f t="shared" ca="1" si="193"/>
        <v>5.3356727883602094E-2</v>
      </c>
      <c r="K439" s="193">
        <f t="shared" ca="1" si="193"/>
        <v>7.3360216032148762E-2</v>
      </c>
      <c r="L439" s="193">
        <f t="shared" ca="1" si="193"/>
        <v>6.612973569055261E-2</v>
      </c>
      <c r="M439" s="193">
        <f t="shared" ca="1" si="193"/>
        <v>2.8139281138589486E-2</v>
      </c>
      <c r="O439" s="473">
        <f t="shared" ca="1" si="190"/>
        <v>13003.053774256607</v>
      </c>
      <c r="P439" s="473">
        <f t="shared" ca="1" si="176"/>
        <v>11117.774584823965</v>
      </c>
      <c r="Q439" s="194">
        <f t="shared" ca="1" si="177"/>
        <v>12036.392838824426</v>
      </c>
      <c r="R439" s="194">
        <f t="shared" ca="1" si="178"/>
        <v>13450.970416302574</v>
      </c>
      <c r="S439" s="194">
        <f t="shared" ca="1" si="179"/>
        <v>14861.344789155335</v>
      </c>
      <c r="T439" s="194">
        <f t="shared" ca="1" si="180"/>
        <v>16478.586674033468</v>
      </c>
      <c r="U439" s="194">
        <f t="shared" ca="1" si="181"/>
        <v>17354.378861497815</v>
      </c>
      <c r="V439" s="194">
        <f t="shared" ca="1" si="182"/>
        <v>18241.119901977512</v>
      </c>
      <c r="W439" s="194">
        <f t="shared" ca="1" si="183"/>
        <v>19690.455770777637</v>
      </c>
      <c r="X439" s="194">
        <f t="shared" ca="1" si="184"/>
        <v>20717.443411572734</v>
      </c>
      <c r="Y439" s="194">
        <f t="shared" ca="1" si="185"/>
        <v>20960.938633738362</v>
      </c>
      <c r="Z439" s="194">
        <f t="shared" ca="1" si="186"/>
        <v>371980.3524773973</v>
      </c>
      <c r="AA439" s="194">
        <f t="shared" ca="1" si="187"/>
        <v>392941.29111113568</v>
      </c>
      <c r="AB439" s="77">
        <f t="shared" ca="1" si="188"/>
        <v>243238.2244991317</v>
      </c>
      <c r="AC439">
        <f t="shared" ca="1" si="189"/>
        <v>221.13418872528749</v>
      </c>
      <c r="AD439" s="476">
        <v>221.46804604236354</v>
      </c>
    </row>
    <row r="440" spans="2:30" x14ac:dyDescent="0.2">
      <c r="B440">
        <v>362</v>
      </c>
      <c r="C440" s="193">
        <f t="shared" ca="1" si="194"/>
        <v>0.34159490449548802</v>
      </c>
      <c r="D440" s="193">
        <f t="shared" ca="1" si="194"/>
        <v>-0.19313390363701943</v>
      </c>
      <c r="E440" s="193">
        <f t="shared" ca="1" si="194"/>
        <v>0.1145237048603137</v>
      </c>
      <c r="F440" s="193">
        <f t="shared" ca="1" si="194"/>
        <v>0.11035068980360038</v>
      </c>
      <c r="G440" s="193">
        <f t="shared" ca="1" si="194"/>
        <v>0.11926420427432319</v>
      </c>
      <c r="H440" s="193">
        <f t="shared" ca="1" si="194"/>
        <v>8.2040426220600829E-2</v>
      </c>
      <c r="I440" s="193">
        <f t="shared" ca="1" si="193"/>
        <v>4.5927257380575202E-2</v>
      </c>
      <c r="J440" s="193">
        <f t="shared" ca="1" si="193"/>
        <v>7.1956511738591938E-2</v>
      </c>
      <c r="K440" s="193">
        <f t="shared" ca="1" si="193"/>
        <v>4.8003787657748639E-2</v>
      </c>
      <c r="L440" s="193">
        <f t="shared" ca="1" si="193"/>
        <v>5.7391132055441413E-2</v>
      </c>
      <c r="M440" s="193">
        <f t="shared" ca="1" si="193"/>
        <v>3.7681587563104649E-2</v>
      </c>
      <c r="O440" s="473">
        <f t="shared" ca="1" si="190"/>
        <v>13143.605279342297</v>
      </c>
      <c r="P440" s="473">
        <f t="shared" ca="1" si="176"/>
        <v>10501.362244164193</v>
      </c>
      <c r="Q440" s="194">
        <f t="shared" ca="1" si="177"/>
        <v>12244.268531289703</v>
      </c>
      <c r="R440" s="194">
        <f t="shared" ca="1" si="178"/>
        <v>13538.204187006409</v>
      </c>
      <c r="S440" s="194">
        <f t="shared" ca="1" si="179"/>
        <v>14971.862417825978</v>
      </c>
      <c r="T440" s="194">
        <f t="shared" ca="1" si="180"/>
        <v>15898.667091520418</v>
      </c>
      <c r="U440" s="194">
        <f t="shared" ca="1" si="181"/>
        <v>16777.862861573933</v>
      </c>
      <c r="V440" s="194">
        <f t="shared" ca="1" si="182"/>
        <v>18563.214856581748</v>
      </c>
      <c r="W440" s="194">
        <f t="shared" ca="1" si="183"/>
        <v>19225.300062606631</v>
      </c>
      <c r="X440" s="194">
        <f t="shared" ca="1" si="184"/>
        <v>20547.631501965585</v>
      </c>
      <c r="Y440" s="194">
        <f t="shared" ca="1" si="185"/>
        <v>21155.480076768425</v>
      </c>
      <c r="Z440" s="194">
        <f t="shared" ca="1" si="186"/>
        <v>375432.75486329553</v>
      </c>
      <c r="AA440" s="194">
        <f t="shared" ca="1" si="187"/>
        <v>396588.23494006397</v>
      </c>
      <c r="AB440" s="77">
        <f t="shared" ca="1" si="188"/>
        <v>243746.95019688524</v>
      </c>
      <c r="AC440">
        <f t="shared" ca="1" si="189"/>
        <v>221.66856445822188</v>
      </c>
      <c r="AD440" s="476">
        <v>223.0020206486584</v>
      </c>
    </row>
    <row r="441" spans="2:30" x14ac:dyDescent="0.2">
      <c r="B441">
        <v>363</v>
      </c>
      <c r="C441" s="193">
        <f t="shared" ca="1" si="194"/>
        <v>0.32922974424956253</v>
      </c>
      <c r="D441" s="193">
        <f t="shared" ca="1" si="194"/>
        <v>-0.16592168810448643</v>
      </c>
      <c r="E441" s="193">
        <f t="shared" ca="1" si="194"/>
        <v>0.11099772533998221</v>
      </c>
      <c r="F441" s="193">
        <f t="shared" ca="1" si="194"/>
        <v>9.587869521265098E-2</v>
      </c>
      <c r="G441" s="193">
        <f t="shared" ca="1" si="194"/>
        <v>0.10715149249564652</v>
      </c>
      <c r="H441" s="193">
        <f t="shared" ca="1" si="194"/>
        <v>8.1031741928170642E-2</v>
      </c>
      <c r="I441" s="193">
        <f t="shared" ca="1" si="193"/>
        <v>5.4251933278961995E-2</v>
      </c>
      <c r="J441" s="193">
        <f t="shared" ca="1" si="193"/>
        <v>7.4627656549620572E-2</v>
      </c>
      <c r="K441" s="193">
        <f t="shared" ca="1" si="193"/>
        <v>9.6723643706155105E-2</v>
      </c>
      <c r="L441" s="193">
        <f t="shared" ca="1" si="193"/>
        <v>8.1041950042509997E-2</v>
      </c>
      <c r="M441" s="193">
        <f t="shared" ca="1" si="193"/>
        <v>6.2879056144813067E-2</v>
      </c>
      <c r="O441" s="473">
        <f t="shared" ca="1" si="190"/>
        <v>13022.463804412966</v>
      </c>
      <c r="P441" s="473">
        <f t="shared" ca="1" si="176"/>
        <v>10855.529229320109</v>
      </c>
      <c r="Q441" s="194">
        <f t="shared" ca="1" si="177"/>
        <v>12205.531768765504</v>
      </c>
      <c r="R441" s="194">
        <f t="shared" ca="1" si="178"/>
        <v>13361.751090192301</v>
      </c>
      <c r="S441" s="194">
        <f t="shared" ca="1" si="179"/>
        <v>14809.836460447392</v>
      </c>
      <c r="T441" s="194">
        <f t="shared" ca="1" si="180"/>
        <v>15883.846262855257</v>
      </c>
      <c r="U441" s="194">
        <f t="shared" ca="1" si="181"/>
        <v>16911.400131594008</v>
      </c>
      <c r="V441" s="194">
        <f t="shared" ca="1" si="182"/>
        <v>18609.471429956866</v>
      </c>
      <c r="W441" s="194">
        <f t="shared" ca="1" si="183"/>
        <v>20119.050507565429</v>
      </c>
      <c r="X441" s="194">
        <f t="shared" ca="1" si="184"/>
        <v>21007.223301051017</v>
      </c>
      <c r="Y441" s="194">
        <f t="shared" ca="1" si="185"/>
        <v>21669.187316979926</v>
      </c>
      <c r="Z441" s="194">
        <f t="shared" ca="1" si="186"/>
        <v>384549.18822647003</v>
      </c>
      <c r="AA441" s="194">
        <f t="shared" ca="1" si="187"/>
        <v>406218.37554344995</v>
      </c>
      <c r="AB441" s="77">
        <f t="shared" ca="1" si="188"/>
        <v>247989.97168317644</v>
      </c>
      <c r="AC441">
        <f t="shared" ca="1" si="189"/>
        <v>226.12551980096472</v>
      </c>
      <c r="AD441" s="476">
        <v>224.24258574308402</v>
      </c>
    </row>
    <row r="442" spans="2:30" x14ac:dyDescent="0.2">
      <c r="B442">
        <v>364</v>
      </c>
      <c r="C442" s="193">
        <f t="shared" ca="1" si="194"/>
        <v>0.3239696698596834</v>
      </c>
      <c r="D442" s="193">
        <f t="shared" ca="1" si="194"/>
        <v>-0.17747512477485422</v>
      </c>
      <c r="E442" s="193">
        <f t="shared" ca="1" si="194"/>
        <v>0.14618717690767702</v>
      </c>
      <c r="F442" s="193">
        <f t="shared" ca="1" si="194"/>
        <v>8.2843651082309289E-2</v>
      </c>
      <c r="G442" s="193">
        <f t="shared" ca="1" si="194"/>
        <v>0.14074589302266749</v>
      </c>
      <c r="H442" s="193">
        <f t="shared" ca="1" si="194"/>
        <v>7.9839246685194154E-2</v>
      </c>
      <c r="I442" s="193">
        <f t="shared" ca="1" si="193"/>
        <v>0.10206497135317785</v>
      </c>
      <c r="J442" s="193">
        <f t="shared" ca="1" si="193"/>
        <v>8.1428446072110569E-2</v>
      </c>
      <c r="K442" s="193">
        <f t="shared" ca="1" si="193"/>
        <v>6.8606832019573835E-2</v>
      </c>
      <c r="L442" s="193">
        <f t="shared" ca="1" si="193"/>
        <v>2.9590938991753142E-2</v>
      </c>
      <c r="M442" s="193">
        <f t="shared" ca="1" si="193"/>
        <v>5.6579607486281464E-2</v>
      </c>
      <c r="O442" s="473">
        <f t="shared" ca="1" si="190"/>
        <v>12970.930855615319</v>
      </c>
      <c r="P442" s="473">
        <f t="shared" ca="1" si="176"/>
        <v>10705.161251055271</v>
      </c>
      <c r="Q442" s="194">
        <f t="shared" ca="1" si="177"/>
        <v>12592.126591813856</v>
      </c>
      <c r="R442" s="194">
        <f t="shared" ca="1" si="178"/>
        <v>13202.818339806548</v>
      </c>
      <c r="S442" s="194">
        <f t="shared" ca="1" si="179"/>
        <v>15259.212703142475</v>
      </c>
      <c r="T442" s="194">
        <f t="shared" ca="1" si="180"/>
        <v>15866.324657916219</v>
      </c>
      <c r="U442" s="194">
        <f t="shared" ca="1" si="181"/>
        <v>17678.375645563727</v>
      </c>
      <c r="V442" s="194">
        <f t="shared" ca="1" si="182"/>
        <v>18727.241615330913</v>
      </c>
      <c r="W442" s="194">
        <f t="shared" ca="1" si="183"/>
        <v>19603.256435211501</v>
      </c>
      <c r="X442" s="194">
        <f t="shared" ca="1" si="184"/>
        <v>20007.407449163322</v>
      </c>
      <c r="Y442" s="194">
        <f t="shared" ca="1" si="185"/>
        <v>21540.758845098528</v>
      </c>
      <c r="Z442" s="194">
        <f t="shared" ca="1" si="186"/>
        <v>382270.05039427005</v>
      </c>
      <c r="AA442" s="194">
        <f t="shared" ca="1" si="187"/>
        <v>403810.80923936859</v>
      </c>
      <c r="AB442" s="77">
        <f t="shared" ca="1" si="188"/>
        <v>247196.65129046762</v>
      </c>
      <c r="AC442">
        <f t="shared" ca="1" si="189"/>
        <v>225.29220006072435</v>
      </c>
      <c r="AD442" s="476">
        <v>214.17108574317166</v>
      </c>
    </row>
    <row r="443" spans="2:30" x14ac:dyDescent="0.2">
      <c r="B443">
        <v>365</v>
      </c>
      <c r="C443" s="193">
        <f t="shared" ca="1" si="194"/>
        <v>0.33452488611580428</v>
      </c>
      <c r="D443" s="193">
        <f t="shared" ca="1" si="194"/>
        <v>-0.16920677225859632</v>
      </c>
      <c r="E443" s="193">
        <f t="shared" ca="1" si="194"/>
        <v>0.12739456470647773</v>
      </c>
      <c r="F443" s="193">
        <f t="shared" ca="1" si="194"/>
        <v>0.11658728231976126</v>
      </c>
      <c r="G443" s="193">
        <f t="shared" ca="1" si="194"/>
        <v>0.11364058521503508</v>
      </c>
      <c r="H443" s="193">
        <f t="shared" ca="1" si="194"/>
        <v>0.12141655312064116</v>
      </c>
      <c r="I443" s="193">
        <f t="shared" ca="1" si="193"/>
        <v>9.3831059705665576E-2</v>
      </c>
      <c r="J443" s="193">
        <f t="shared" ca="1" si="193"/>
        <v>5.5831702881624812E-2</v>
      </c>
      <c r="K443" s="193">
        <f t="shared" ca="1" si="193"/>
        <v>6.1755701882039458E-2</v>
      </c>
      <c r="L443" s="193">
        <f t="shared" ca="1" si="193"/>
        <v>2.9963873839106477E-2</v>
      </c>
      <c r="M443" s="193">
        <f t="shared" ca="1" si="193"/>
        <v>3.0974120185186103E-2</v>
      </c>
      <c r="O443" s="473">
        <f t="shared" ca="1" si="190"/>
        <v>13074.340309276535</v>
      </c>
      <c r="P443" s="473">
        <f t="shared" ca="1" si="176"/>
        <v>10812.773859054369</v>
      </c>
      <c r="Q443" s="194">
        <f t="shared" ca="1" si="177"/>
        <v>12385.669080688318</v>
      </c>
      <c r="R443" s="194">
        <f t="shared" ca="1" si="178"/>
        <v>13614.245264559913</v>
      </c>
      <c r="S443" s="194">
        <f t="shared" ca="1" si="179"/>
        <v>14896.637952928062</v>
      </c>
      <c r="T443" s="194">
        <f t="shared" ca="1" si="180"/>
        <v>16477.229516515778</v>
      </c>
      <c r="U443" s="194">
        <f t="shared" ca="1" si="181"/>
        <v>17546.294337364288</v>
      </c>
      <c r="V443" s="194">
        <f t="shared" ca="1" si="182"/>
        <v>18283.979376359035</v>
      </c>
      <c r="W443" s="194">
        <f t="shared" ca="1" si="183"/>
        <v>19477.574606373415</v>
      </c>
      <c r="X443" s="194">
        <f t="shared" ca="1" si="184"/>
        <v>20014.654462671708</v>
      </c>
      <c r="Y443" s="194">
        <f t="shared" ca="1" si="185"/>
        <v>21018.73322283959</v>
      </c>
      <c r="Z443" s="194">
        <f t="shared" ca="1" si="186"/>
        <v>373005.99603281321</v>
      </c>
      <c r="AA443" s="194">
        <f t="shared" ca="1" si="187"/>
        <v>394024.72925565281</v>
      </c>
      <c r="AB443" s="77">
        <f t="shared" ca="1" si="188"/>
        <v>243599.80693228371</v>
      </c>
      <c r="AC443">
        <f t="shared" ca="1" si="189"/>
        <v>221.51400220548916</v>
      </c>
      <c r="AD443" s="476">
        <v>223.5791491081194</v>
      </c>
    </row>
    <row r="444" spans="2:30" x14ac:dyDescent="0.2">
      <c r="B444">
        <v>366</v>
      </c>
      <c r="C444" s="193">
        <f t="shared" ca="1" si="194"/>
        <v>0.36362676241232417</v>
      </c>
      <c r="D444" s="193">
        <f t="shared" ca="1" si="194"/>
        <v>-0.15383769187925533</v>
      </c>
      <c r="E444" s="193">
        <f t="shared" ca="1" si="194"/>
        <v>0.14907389912148475</v>
      </c>
      <c r="F444" s="193">
        <f t="shared" ca="1" si="194"/>
        <v>0.12070903289478335</v>
      </c>
      <c r="G444" s="193">
        <f t="shared" ca="1" si="194"/>
        <v>0.11094347862362437</v>
      </c>
      <c r="H444" s="193">
        <f t="shared" ca="1" si="194"/>
        <v>8.6161091916245797E-2</v>
      </c>
      <c r="I444" s="193">
        <f t="shared" ca="1" si="193"/>
        <v>6.6731223128508821E-2</v>
      </c>
      <c r="J444" s="193">
        <f t="shared" ca="1" si="193"/>
        <v>3.1423638667127177E-2</v>
      </c>
      <c r="K444" s="193">
        <f t="shared" ca="1" si="193"/>
        <v>4.7485623164271996E-2</v>
      </c>
      <c r="L444" s="193">
        <f t="shared" ca="1" si="193"/>
        <v>6.304549763546316E-2</v>
      </c>
      <c r="M444" s="193">
        <f t="shared" ca="1" si="193"/>
        <v>5.5928626004873194E-2</v>
      </c>
      <c r="O444" s="473">
        <f t="shared" ca="1" si="190"/>
        <v>13359.451391353539</v>
      </c>
      <c r="P444" s="473">
        <f t="shared" ca="1" si="176"/>
        <v>11012.802440191492</v>
      </c>
      <c r="Q444" s="194">
        <f t="shared" ca="1" si="177"/>
        <v>12623.840409839406</v>
      </c>
      <c r="R444" s="194">
        <f t="shared" ca="1" si="178"/>
        <v>13664.500649101916</v>
      </c>
      <c r="S444" s="194">
        <f t="shared" ca="1" si="179"/>
        <v>14860.560046872812</v>
      </c>
      <c r="T444" s="194">
        <f t="shared" ca="1" si="180"/>
        <v>15959.21297363624</v>
      </c>
      <c r="U444" s="194">
        <f t="shared" ca="1" si="181"/>
        <v>17111.582134910273</v>
      </c>
      <c r="V444" s="194">
        <f t="shared" ca="1" si="182"/>
        <v>17861.30165083069</v>
      </c>
      <c r="W444" s="194">
        <f t="shared" ca="1" si="183"/>
        <v>19215.794497849904</v>
      </c>
      <c r="X444" s="194">
        <f t="shared" ca="1" si="184"/>
        <v>20657.509310463785</v>
      </c>
      <c r="Y444" s="194">
        <f t="shared" ca="1" si="185"/>
        <v>21527.487119045625</v>
      </c>
      <c r="Z444" s="194">
        <f t="shared" ca="1" si="186"/>
        <v>382034.52557253349</v>
      </c>
      <c r="AA444" s="194">
        <f t="shared" ca="1" si="187"/>
        <v>403562.01269157912</v>
      </c>
      <c r="AB444" s="77">
        <f t="shared" ca="1" si="188"/>
        <v>247224.99971604446</v>
      </c>
      <c r="AC444">
        <f t="shared" ca="1" si="189"/>
        <v>225.32197781868325</v>
      </c>
      <c r="AD444" s="476">
        <v>224.44028760122035</v>
      </c>
    </row>
    <row r="445" spans="2:30" x14ac:dyDescent="0.2">
      <c r="B445">
        <v>367</v>
      </c>
      <c r="C445" s="193">
        <f t="shared" ca="1" si="194"/>
        <v>0.32443218238633043</v>
      </c>
      <c r="D445" s="193">
        <f t="shared" ca="1" si="194"/>
        <v>-0.15309430462967624</v>
      </c>
      <c r="E445" s="193">
        <f t="shared" ca="1" si="194"/>
        <v>0.12275016349572555</v>
      </c>
      <c r="F445" s="193">
        <f t="shared" ca="1" si="194"/>
        <v>0.1124016363048909</v>
      </c>
      <c r="G445" s="193">
        <f t="shared" ca="1" si="194"/>
        <v>0.11951573628145576</v>
      </c>
      <c r="H445" s="193">
        <f t="shared" ca="1" si="194"/>
        <v>0.13983429938505204</v>
      </c>
      <c r="I445" s="193">
        <f t="shared" ca="1" si="194"/>
        <v>8.4554620537655584E-2</v>
      </c>
      <c r="J445" s="193">
        <f t="shared" ca="1" si="194"/>
        <v>8.0046349321032467E-2</v>
      </c>
      <c r="K445" s="193">
        <f t="shared" ca="1" si="194"/>
        <v>9.8658123258188735E-2</v>
      </c>
      <c r="L445" s="193">
        <f t="shared" ca="1" si="194"/>
        <v>6.5915905859705831E-2</v>
      </c>
      <c r="M445" s="193">
        <f t="shared" ca="1" si="194"/>
        <v>4.6997444865920855E-2</v>
      </c>
      <c r="O445" s="473">
        <f t="shared" ca="1" si="190"/>
        <v>12975.462090838879</v>
      </c>
      <c r="P445" s="473">
        <f t="shared" ca="1" si="176"/>
        <v>11022.477625244765</v>
      </c>
      <c r="Q445" s="194">
        <f t="shared" ca="1" si="177"/>
        <v>12334.64522597486</v>
      </c>
      <c r="R445" s="194">
        <f t="shared" ca="1" si="178"/>
        <v>13563.210820285494</v>
      </c>
      <c r="S445" s="194">
        <f t="shared" ca="1" si="179"/>
        <v>14975.227041290293</v>
      </c>
      <c r="T445" s="194">
        <f t="shared" ca="1" si="180"/>
        <v>16747.845668498867</v>
      </c>
      <c r="U445" s="194">
        <f t="shared" ca="1" si="181"/>
        <v>17397.489701949788</v>
      </c>
      <c r="V445" s="194">
        <f t="shared" ca="1" si="182"/>
        <v>18703.307660303915</v>
      </c>
      <c r="W445" s="194">
        <f t="shared" ca="1" si="183"/>
        <v>20154.537926877092</v>
      </c>
      <c r="X445" s="194">
        <f t="shared" ca="1" si="184"/>
        <v>20713.28818798974</v>
      </c>
      <c r="Y445" s="194">
        <f t="shared" ca="1" si="185"/>
        <v>21345.404843604243</v>
      </c>
      <c r="Z445" s="194">
        <f t="shared" ca="1" si="186"/>
        <v>378803.22805375</v>
      </c>
      <c r="AA445" s="194">
        <f t="shared" ca="1" si="187"/>
        <v>400148.63289735425</v>
      </c>
      <c r="AB445" s="77">
        <f t="shared" ca="1" si="188"/>
        <v>246851.86658353181</v>
      </c>
      <c r="AC445">
        <f t="shared" ca="1" si="189"/>
        <v>224.93003125091786</v>
      </c>
      <c r="AD445" s="476">
        <v>227.5378817628752</v>
      </c>
    </row>
    <row r="446" spans="2:30" x14ac:dyDescent="0.2">
      <c r="B446">
        <v>368</v>
      </c>
      <c r="C446" s="193">
        <f t="shared" ca="1" si="194"/>
        <v>0.3240409524856277</v>
      </c>
      <c r="D446" s="193">
        <f t="shared" ca="1" si="194"/>
        <v>-0.16380156562141093</v>
      </c>
      <c r="E446" s="193">
        <f t="shared" ca="1" si="194"/>
        <v>0.11129395081221981</v>
      </c>
      <c r="F446" s="193">
        <f t="shared" ca="1" si="194"/>
        <v>0.10047761659079657</v>
      </c>
      <c r="G446" s="193">
        <f t="shared" ca="1" si="194"/>
        <v>0.14980324202525119</v>
      </c>
      <c r="H446" s="193">
        <f t="shared" ca="1" si="194"/>
        <v>0.10401193589120467</v>
      </c>
      <c r="I446" s="193">
        <f t="shared" ca="1" si="194"/>
        <v>6.4811789038886375E-2</v>
      </c>
      <c r="J446" s="193">
        <f t="shared" ca="1" si="194"/>
        <v>7.9574307038317027E-2</v>
      </c>
      <c r="K446" s="193">
        <f t="shared" ca="1" si="194"/>
        <v>4.4857129982840208E-2</v>
      </c>
      <c r="L446" s="193">
        <f t="shared" ca="1" si="194"/>
        <v>3.8478323269672911E-2</v>
      </c>
      <c r="M446" s="193">
        <f t="shared" ca="1" si="194"/>
        <v>2.6183947033920661E-2</v>
      </c>
      <c r="O446" s="473">
        <f t="shared" ca="1" si="190"/>
        <v>12971.629211501695</v>
      </c>
      <c r="P446" s="473">
        <f t="shared" ca="1" si="176"/>
        <v>10883.122623437337</v>
      </c>
      <c r="Q446" s="194">
        <f t="shared" ca="1" si="177"/>
        <v>12208.786131334973</v>
      </c>
      <c r="R446" s="194">
        <f t="shared" ca="1" si="178"/>
        <v>13417.824488650167</v>
      </c>
      <c r="S446" s="194">
        <f t="shared" ca="1" si="179"/>
        <v>15380.368532676788</v>
      </c>
      <c r="T446" s="194">
        <f t="shared" ca="1" si="180"/>
        <v>16221.499500815107</v>
      </c>
      <c r="U446" s="194">
        <f t="shared" ca="1" si="181"/>
        <v>17080.792228919898</v>
      </c>
      <c r="V446" s="194">
        <f t="shared" ca="1" si="182"/>
        <v>18695.133240708081</v>
      </c>
      <c r="W446" s="194">
        <f t="shared" ca="1" si="183"/>
        <v>19167.575616658185</v>
      </c>
      <c r="X446" s="194">
        <f t="shared" ca="1" si="184"/>
        <v>20180.110521491981</v>
      </c>
      <c r="Y446" s="194">
        <f t="shared" ca="1" si="185"/>
        <v>20921.074736960654</v>
      </c>
      <c r="Z446" s="194">
        <f t="shared" ca="1" si="186"/>
        <v>371272.91343406052</v>
      </c>
      <c r="AA446" s="194">
        <f t="shared" ca="1" si="187"/>
        <v>392193.98817102116</v>
      </c>
      <c r="AB446" s="77">
        <f t="shared" ca="1" si="188"/>
        <v>242640.86744556934</v>
      </c>
      <c r="AC446">
        <f t="shared" ca="1" si="189"/>
        <v>220.50671282868836</v>
      </c>
      <c r="AD446" s="476">
        <v>217.76361969892997</v>
      </c>
    </row>
    <row r="447" spans="2:30" x14ac:dyDescent="0.2">
      <c r="B447">
        <v>369</v>
      </c>
      <c r="C447" s="193">
        <f t="shared" ca="1" si="194"/>
        <v>0.3294499133878267</v>
      </c>
      <c r="D447" s="193">
        <f t="shared" ca="1" si="194"/>
        <v>-0.17728916910471326</v>
      </c>
      <c r="E447" s="193">
        <f t="shared" ca="1" si="194"/>
        <v>0.11110356439121238</v>
      </c>
      <c r="F447" s="193">
        <f t="shared" ca="1" si="194"/>
        <v>0.10739961363640771</v>
      </c>
      <c r="G447" s="193">
        <f t="shared" ca="1" si="194"/>
        <v>0.14102266083266751</v>
      </c>
      <c r="H447" s="193">
        <f t="shared" ca="1" si="194"/>
        <v>6.975766982701441E-2</v>
      </c>
      <c r="I447" s="193">
        <f t="shared" ca="1" si="194"/>
        <v>6.9418163230276955E-2</v>
      </c>
      <c r="J447" s="193">
        <f t="shared" ca="1" si="194"/>
        <v>5.4725937197287598E-2</v>
      </c>
      <c r="K447" s="193">
        <f t="shared" ca="1" si="194"/>
        <v>5.8592956239605691E-2</v>
      </c>
      <c r="L447" s="193">
        <f t="shared" ca="1" si="194"/>
        <v>5.2201838577326826E-2</v>
      </c>
      <c r="M447" s="193">
        <f t="shared" ca="1" si="194"/>
        <v>2.3899468468996231E-2</v>
      </c>
      <c r="O447" s="473">
        <f t="shared" ca="1" si="190"/>
        <v>13024.620801460536</v>
      </c>
      <c r="P447" s="473">
        <f t="shared" ca="1" si="176"/>
        <v>10707.581464102157</v>
      </c>
      <c r="Q447" s="194">
        <f t="shared" ca="1" si="177"/>
        <v>12206.694527133681</v>
      </c>
      <c r="R447" s="194">
        <f t="shared" ca="1" si="178"/>
        <v>13502.222517350374</v>
      </c>
      <c r="S447" s="194">
        <f t="shared" ca="1" si="179"/>
        <v>15262.914893882766</v>
      </c>
      <c r="T447" s="194">
        <f t="shared" ca="1" si="180"/>
        <v>15718.193746776768</v>
      </c>
      <c r="U447" s="194">
        <f t="shared" ca="1" si="181"/>
        <v>17154.683710308193</v>
      </c>
      <c r="V447" s="194">
        <f t="shared" ca="1" si="182"/>
        <v>18264.830683520653</v>
      </c>
      <c r="W447" s="194">
        <f t="shared" ca="1" si="183"/>
        <v>19419.555031717693</v>
      </c>
      <c r="X447" s="194">
        <f t="shared" ca="1" si="184"/>
        <v>20446.791153572856</v>
      </c>
      <c r="Y447" s="194">
        <f t="shared" ca="1" si="185"/>
        <v>20874.500487840975</v>
      </c>
      <c r="Z447" s="194">
        <f t="shared" ca="1" si="186"/>
        <v>370446.39006568311</v>
      </c>
      <c r="AA447" s="194">
        <f t="shared" ca="1" si="187"/>
        <v>391320.89055352408</v>
      </c>
      <c r="AB447" s="77">
        <f t="shared" ca="1" si="188"/>
        <v>241950.36786233023</v>
      </c>
      <c r="AC447">
        <f t="shared" ca="1" si="189"/>
        <v>219.78139814041199</v>
      </c>
      <c r="AD447" s="476">
        <v>221.03478700361472</v>
      </c>
    </row>
    <row r="448" spans="2:30" x14ac:dyDescent="0.2">
      <c r="B448">
        <v>370</v>
      </c>
      <c r="C448" s="193">
        <f t="shared" ca="1" si="194"/>
        <v>0.3427016421378587</v>
      </c>
      <c r="D448" s="193">
        <f t="shared" ca="1" si="194"/>
        <v>-0.21985059134329354</v>
      </c>
      <c r="E448" s="193">
        <f t="shared" ca="1" si="194"/>
        <v>0.12716616204262898</v>
      </c>
      <c r="F448" s="193">
        <f t="shared" ca="1" si="194"/>
        <v>9.1161607857681737E-2</v>
      </c>
      <c r="G448" s="193">
        <f t="shared" ca="1" si="194"/>
        <v>8.5608682238179065E-2</v>
      </c>
      <c r="H448" s="193">
        <f t="shared" ca="1" si="194"/>
        <v>0.10687026702946437</v>
      </c>
      <c r="I448" s="193">
        <f t="shared" ca="1" si="194"/>
        <v>7.2431023920617107E-2</v>
      </c>
      <c r="J448" s="193">
        <f t="shared" ca="1" si="194"/>
        <v>4.9304495190466431E-2</v>
      </c>
      <c r="K448" s="193">
        <f t="shared" ca="1" si="194"/>
        <v>8.3189598805850945E-2</v>
      </c>
      <c r="L448" s="193">
        <f t="shared" ca="1" si="194"/>
        <v>5.5256034145505714E-2</v>
      </c>
      <c r="M448" s="193">
        <f t="shared" ca="1" si="194"/>
        <v>2.2485081192145439E-2</v>
      </c>
      <c r="O448" s="473">
        <f t="shared" ca="1" si="190"/>
        <v>13154.447988024604</v>
      </c>
      <c r="P448" s="473">
        <f t="shared" ca="1" si="176"/>
        <v>10153.644553667034</v>
      </c>
      <c r="Q448" s="194">
        <f t="shared" ca="1" si="177"/>
        <v>12383.159826253233</v>
      </c>
      <c r="R448" s="194">
        <f t="shared" ca="1" si="178"/>
        <v>13304.236926094458</v>
      </c>
      <c r="S448" s="194">
        <f t="shared" ca="1" si="179"/>
        <v>14521.668581910391</v>
      </c>
      <c r="T448" s="194">
        <f t="shared" ca="1" si="180"/>
        <v>16263.497612995856</v>
      </c>
      <c r="U448" s="194">
        <f t="shared" ca="1" si="181"/>
        <v>17203.013422653723</v>
      </c>
      <c r="V448" s="194">
        <f t="shared" ca="1" si="182"/>
        <v>18170.946844294846</v>
      </c>
      <c r="W448" s="194">
        <f t="shared" ca="1" si="183"/>
        <v>19870.772708063701</v>
      </c>
      <c r="X448" s="194">
        <f t="shared" ca="1" si="184"/>
        <v>20506.14145751184</v>
      </c>
      <c r="Y448" s="194">
        <f t="shared" ca="1" si="185"/>
        <v>20845.665012474667</v>
      </c>
      <c r="Z448" s="194">
        <f t="shared" ca="1" si="186"/>
        <v>369934.66535344394</v>
      </c>
      <c r="AA448" s="194">
        <f t="shared" ca="1" si="187"/>
        <v>390780.33036591858</v>
      </c>
      <c r="AB448" s="77">
        <f t="shared" ca="1" si="188"/>
        <v>241449.5043843273</v>
      </c>
      <c r="AC448">
        <f t="shared" ca="1" si="189"/>
        <v>219.25528104166941</v>
      </c>
      <c r="AD448" s="476">
        <v>227.02297721127238</v>
      </c>
    </row>
    <row r="449" spans="2:30" x14ac:dyDescent="0.2">
      <c r="B449">
        <v>371</v>
      </c>
      <c r="C449" s="193">
        <f t="shared" ref="C449:M464" ca="1" si="195">C$75+_xlfn.NORM.INV(RAND(),0, $AH$80)</f>
        <v>0.33897596179998918</v>
      </c>
      <c r="D449" s="193">
        <f t="shared" ca="1" si="195"/>
        <v>-0.15620472828662718</v>
      </c>
      <c r="E449" s="193">
        <f t="shared" ca="1" si="195"/>
        <v>0.13260666712200048</v>
      </c>
      <c r="F449" s="193">
        <f t="shared" ca="1" si="195"/>
        <v>8.6293064031164851E-2</v>
      </c>
      <c r="G449" s="193">
        <f t="shared" ca="1" si="195"/>
        <v>6.8958020578992099E-2</v>
      </c>
      <c r="H449" s="193">
        <f t="shared" ca="1" si="195"/>
        <v>9.0926035507773409E-2</v>
      </c>
      <c r="I449" s="193">
        <f t="shared" ca="1" si="194"/>
        <v>8.4677862685239108E-2</v>
      </c>
      <c r="J449" s="193">
        <f t="shared" ca="1" si="194"/>
        <v>6.9030595401236253E-2</v>
      </c>
      <c r="K449" s="193">
        <f t="shared" ca="1" si="194"/>
        <v>8.4339982661315496E-2</v>
      </c>
      <c r="L449" s="193">
        <f t="shared" ca="1" si="194"/>
        <v>5.6911525700509585E-2</v>
      </c>
      <c r="M449" s="193">
        <f t="shared" ca="1" si="194"/>
        <v>4.7658798081662179E-2</v>
      </c>
      <c r="O449" s="473">
        <f t="shared" ca="1" si="190"/>
        <v>13117.947497754494</v>
      </c>
      <c r="P449" s="473">
        <f t="shared" ca="1" si="176"/>
        <v>10981.995461349547</v>
      </c>
      <c r="Q449" s="194">
        <f t="shared" ca="1" si="177"/>
        <v>12442.929757432958</v>
      </c>
      <c r="R449" s="194">
        <f t="shared" ca="1" si="178"/>
        <v>13244.876094402232</v>
      </c>
      <c r="S449" s="194">
        <f t="shared" ca="1" si="179"/>
        <v>14298.940637449108</v>
      </c>
      <c r="T449" s="194">
        <f t="shared" ca="1" si="180"/>
        <v>16029.225378012086</v>
      </c>
      <c r="U449" s="194">
        <f t="shared" ca="1" si="181"/>
        <v>17399.466646174478</v>
      </c>
      <c r="V449" s="194">
        <f t="shared" ca="1" si="182"/>
        <v>18512.546370474392</v>
      </c>
      <c r="W449" s="194">
        <f t="shared" ca="1" si="183"/>
        <v>19891.876138288815</v>
      </c>
      <c r="X449" s="194">
        <f t="shared" ca="1" si="184"/>
        <v>20538.311606660631</v>
      </c>
      <c r="Y449" s="194">
        <f t="shared" ca="1" si="185"/>
        <v>21358.888020859205</v>
      </c>
      <c r="Z449" s="194">
        <f t="shared" ca="1" si="186"/>
        <v>379042.5053645352</v>
      </c>
      <c r="AA449" s="194">
        <f t="shared" ca="1" si="187"/>
        <v>400401.39338539442</v>
      </c>
      <c r="AB449" s="77">
        <f t="shared" ca="1" si="188"/>
        <v>245763.11408628477</v>
      </c>
      <c r="AC449">
        <f t="shared" ca="1" si="189"/>
        <v>223.786383669776</v>
      </c>
      <c r="AD449" s="476">
        <v>222.63969493561137</v>
      </c>
    </row>
    <row r="450" spans="2:30" x14ac:dyDescent="0.2">
      <c r="B450">
        <v>372</v>
      </c>
      <c r="C450" s="193">
        <f t="shared" ca="1" si="195"/>
        <v>0.35649965052234178</v>
      </c>
      <c r="D450" s="193">
        <f t="shared" ca="1" si="195"/>
        <v>-0.11833647221974031</v>
      </c>
      <c r="E450" s="193">
        <f t="shared" ca="1" si="195"/>
        <v>7.2160720767100242E-2</v>
      </c>
      <c r="F450" s="193">
        <f t="shared" ca="1" si="195"/>
        <v>0.1268068113028632</v>
      </c>
      <c r="G450" s="193">
        <f t="shared" ca="1" si="195"/>
        <v>8.9052472841365152E-2</v>
      </c>
      <c r="H450" s="193">
        <f t="shared" ca="1" si="195"/>
        <v>8.008774207242586E-2</v>
      </c>
      <c r="I450" s="193">
        <f t="shared" ca="1" si="194"/>
        <v>6.4300726320999507E-2</v>
      </c>
      <c r="J450" s="193">
        <f t="shared" ca="1" si="194"/>
        <v>5.3716736633314041E-2</v>
      </c>
      <c r="K450" s="193">
        <f t="shared" ca="1" si="194"/>
        <v>4.3199226440946155E-2</v>
      </c>
      <c r="L450" s="193">
        <f t="shared" ca="1" si="194"/>
        <v>1.7437870252197139E-2</v>
      </c>
      <c r="M450" s="193">
        <f t="shared" ca="1" si="194"/>
        <v>4.76020140271066E-2</v>
      </c>
      <c r="O450" s="473">
        <f t="shared" ca="1" si="190"/>
        <v>13289.627076167382</v>
      </c>
      <c r="P450" s="473">
        <f t="shared" ca="1" si="176"/>
        <v>11474.850814060081</v>
      </c>
      <c r="Q450" s="194">
        <f t="shared" ca="1" si="177"/>
        <v>11778.864564768353</v>
      </c>
      <c r="R450" s="194">
        <f t="shared" ca="1" si="178"/>
        <v>13738.849203962822</v>
      </c>
      <c r="S450" s="194">
        <f t="shared" ca="1" si="179"/>
        <v>14567.734523186637</v>
      </c>
      <c r="T450" s="194">
        <f t="shared" ca="1" si="180"/>
        <v>15869.975857390507</v>
      </c>
      <c r="U450" s="194">
        <f t="shared" ca="1" si="181"/>
        <v>17072.594201634674</v>
      </c>
      <c r="V450" s="194">
        <f t="shared" ca="1" si="182"/>
        <v>18247.354221838414</v>
      </c>
      <c r="W450" s="194">
        <f t="shared" ca="1" si="183"/>
        <v>19137.161897315618</v>
      </c>
      <c r="X450" s="194">
        <f t="shared" ca="1" si="184"/>
        <v>19771.244339309131</v>
      </c>
      <c r="Y450" s="194">
        <f t="shared" ca="1" si="185"/>
        <v>21357.730349807476</v>
      </c>
      <c r="Z450" s="194">
        <f t="shared" ca="1" si="186"/>
        <v>379021.96091786708</v>
      </c>
      <c r="AA450" s="194">
        <f t="shared" ca="1" si="187"/>
        <v>400379.69126767456</v>
      </c>
      <c r="AB450" s="77">
        <f t="shared" ca="1" si="188"/>
        <v>245278.30498271168</v>
      </c>
      <c r="AC450">
        <f t="shared" ca="1" si="189"/>
        <v>223.27713040972023</v>
      </c>
      <c r="AD450" s="476">
        <v>219.55376153073667</v>
      </c>
    </row>
    <row r="451" spans="2:30" x14ac:dyDescent="0.2">
      <c r="B451">
        <v>373</v>
      </c>
      <c r="C451" s="193">
        <f t="shared" ca="1" si="195"/>
        <v>0.34114231131074968</v>
      </c>
      <c r="D451" s="193">
        <f t="shared" ca="1" si="195"/>
        <v>-0.17540793258241358</v>
      </c>
      <c r="E451" s="193">
        <f t="shared" ca="1" si="195"/>
        <v>7.3991754782444158E-2</v>
      </c>
      <c r="F451" s="193">
        <f t="shared" ca="1" si="195"/>
        <v>0.10899902922225134</v>
      </c>
      <c r="G451" s="193">
        <f t="shared" ca="1" si="195"/>
        <v>0.11400216495070789</v>
      </c>
      <c r="H451" s="193">
        <f t="shared" ca="1" si="195"/>
        <v>8.8976264240676547E-2</v>
      </c>
      <c r="I451" s="193">
        <f t="shared" ca="1" si="194"/>
        <v>6.5981592851643928E-2</v>
      </c>
      <c r="J451" s="193">
        <f t="shared" ca="1" si="194"/>
        <v>4.9487758368467555E-2</v>
      </c>
      <c r="K451" s="193">
        <f t="shared" ca="1" si="194"/>
        <v>6.4466601435086937E-2</v>
      </c>
      <c r="L451" s="193">
        <f t="shared" ca="1" si="194"/>
        <v>5.7128923153628816E-2</v>
      </c>
      <c r="M451" s="193">
        <f t="shared" ca="1" si="194"/>
        <v>4.8936285309953677E-2</v>
      </c>
      <c r="O451" s="473">
        <f t="shared" ca="1" si="190"/>
        <v>13139.171223911415</v>
      </c>
      <c r="P451" s="473">
        <f t="shared" ca="1" si="176"/>
        <v>10732.065757439887</v>
      </c>
      <c r="Q451" s="194">
        <f t="shared" ca="1" si="177"/>
        <v>11798.980487001347</v>
      </c>
      <c r="R451" s="194">
        <f t="shared" ca="1" si="178"/>
        <v>13521.723756895568</v>
      </c>
      <c r="S451" s="194">
        <f t="shared" ca="1" si="179"/>
        <v>14901.474632270521</v>
      </c>
      <c r="T451" s="194">
        <f t="shared" ca="1" si="180"/>
        <v>16000.576943509082</v>
      </c>
      <c r="U451" s="194">
        <f t="shared" ca="1" si="181"/>
        <v>17099.557212628752</v>
      </c>
      <c r="V451" s="194">
        <f t="shared" ca="1" si="182"/>
        <v>18174.120437356956</v>
      </c>
      <c r="W451" s="194">
        <f t="shared" ca="1" si="183"/>
        <v>19527.305206549401</v>
      </c>
      <c r="X451" s="194">
        <f t="shared" ca="1" si="184"/>
        <v>20542.536157652918</v>
      </c>
      <c r="Y451" s="194">
        <f t="shared" ca="1" si="185"/>
        <v>21384.932479901709</v>
      </c>
      <c r="Z451" s="194">
        <f t="shared" ca="1" si="186"/>
        <v>379504.69969771837</v>
      </c>
      <c r="AA451" s="194">
        <f t="shared" ca="1" si="187"/>
        <v>400889.63217762008</v>
      </c>
      <c r="AB451" s="77">
        <f t="shared" ca="1" si="188"/>
        <v>245337.6131935197</v>
      </c>
      <c r="AC451">
        <f t="shared" ca="1" si="189"/>
        <v>223.33942895048497</v>
      </c>
      <c r="AD451" s="476">
        <v>226.21490987984251</v>
      </c>
    </row>
    <row r="452" spans="2:30" x14ac:dyDescent="0.2">
      <c r="B452">
        <v>374</v>
      </c>
      <c r="C452" s="193">
        <f t="shared" ca="1" si="195"/>
        <v>0.31690867830256031</v>
      </c>
      <c r="D452" s="193">
        <f t="shared" ca="1" si="195"/>
        <v>-0.13588152727045985</v>
      </c>
      <c r="E452" s="193">
        <f t="shared" ca="1" si="195"/>
        <v>0.10522216330571645</v>
      </c>
      <c r="F452" s="193">
        <f t="shared" ca="1" si="195"/>
        <v>8.6867968322617492E-2</v>
      </c>
      <c r="G452" s="193">
        <f t="shared" ca="1" si="195"/>
        <v>0.11885327482848523</v>
      </c>
      <c r="H452" s="193">
        <f t="shared" ca="1" si="195"/>
        <v>8.1786331226488651E-2</v>
      </c>
      <c r="I452" s="193">
        <f t="shared" ca="1" si="194"/>
        <v>2.6660970834298539E-2</v>
      </c>
      <c r="J452" s="193">
        <f t="shared" ca="1" si="194"/>
        <v>2.6166479147976512E-2</v>
      </c>
      <c r="K452" s="193">
        <f t="shared" ca="1" si="194"/>
        <v>6.9093520241035322E-2</v>
      </c>
      <c r="L452" s="193">
        <f t="shared" ca="1" si="194"/>
        <v>7.8522471478886594E-2</v>
      </c>
      <c r="M452" s="193">
        <f t="shared" ca="1" si="194"/>
        <v>5.1167607146695902E-2</v>
      </c>
      <c r="O452" s="473">
        <f t="shared" ca="1" si="190"/>
        <v>12901.754321330183</v>
      </c>
      <c r="P452" s="473">
        <f t="shared" ca="1" si="176"/>
        <v>11246.501922574964</v>
      </c>
      <c r="Q452" s="194">
        <f t="shared" ca="1" si="177"/>
        <v>12142.080868476634</v>
      </c>
      <c r="R452" s="194">
        <f t="shared" ca="1" si="178"/>
        <v>13251.88574617905</v>
      </c>
      <c r="S452" s="194">
        <f t="shared" ca="1" si="179"/>
        <v>14966.3656109925</v>
      </c>
      <c r="T452" s="194">
        <f t="shared" ca="1" si="180"/>
        <v>15894.933615743432</v>
      </c>
      <c r="U452" s="194">
        <f t="shared" ca="1" si="181"/>
        <v>16468.809711611331</v>
      </c>
      <c r="V452" s="194">
        <f t="shared" ca="1" si="182"/>
        <v>17770.262713503806</v>
      </c>
      <c r="W452" s="194">
        <f t="shared" ca="1" si="183"/>
        <v>19612.184577652137</v>
      </c>
      <c r="X452" s="194">
        <f t="shared" ca="1" si="184"/>
        <v>20958.263823774334</v>
      </c>
      <c r="Y452" s="194">
        <f t="shared" ca="1" si="185"/>
        <v>21430.423009200695</v>
      </c>
      <c r="Z452" s="194">
        <f t="shared" ca="1" si="186"/>
        <v>380311.99098455912</v>
      </c>
      <c r="AA452" s="194">
        <f t="shared" ca="1" si="187"/>
        <v>401742.41399375984</v>
      </c>
      <c r="AB452" s="77">
        <f t="shared" ca="1" si="188"/>
        <v>245598.04933953821</v>
      </c>
      <c r="AC452">
        <f t="shared" ca="1" si="189"/>
        <v>223.61299633075652</v>
      </c>
      <c r="AD452" s="476">
        <v>215.51443542040218</v>
      </c>
    </row>
    <row r="453" spans="2:30" x14ac:dyDescent="0.2">
      <c r="B453">
        <v>375</v>
      </c>
      <c r="C453" s="193">
        <f t="shared" ca="1" si="195"/>
        <v>0.33727681768141243</v>
      </c>
      <c r="D453" s="193">
        <f t="shared" ca="1" si="195"/>
        <v>-0.11546370100983677</v>
      </c>
      <c r="E453" s="193">
        <f t="shared" ca="1" si="195"/>
        <v>8.6896551280127104E-2</v>
      </c>
      <c r="F453" s="193">
        <f t="shared" ca="1" si="195"/>
        <v>0.11341967044383566</v>
      </c>
      <c r="G453" s="193">
        <f t="shared" ca="1" si="195"/>
        <v>8.1538856086067563E-2</v>
      </c>
      <c r="H453" s="193">
        <f t="shared" ca="1" si="195"/>
        <v>7.669904160384082E-2</v>
      </c>
      <c r="I453" s="193">
        <f t="shared" ca="1" si="194"/>
        <v>6.4272237773166443E-2</v>
      </c>
      <c r="J453" s="193">
        <f t="shared" ca="1" si="194"/>
        <v>7.7022013040753276E-2</v>
      </c>
      <c r="K453" s="193">
        <f t="shared" ca="1" si="194"/>
        <v>6.4185512708817949E-2</v>
      </c>
      <c r="L453" s="193">
        <f t="shared" ca="1" si="194"/>
        <v>1.957840851668383E-2</v>
      </c>
      <c r="M453" s="193">
        <f t="shared" ca="1" si="194"/>
        <v>2.9007818817813398E-2</v>
      </c>
      <c r="O453" s="473">
        <f t="shared" ca="1" si="190"/>
        <v>13101.300982824798</v>
      </c>
      <c r="P453" s="473">
        <f t="shared" ca="1" si="176"/>
        <v>11512.239931356975</v>
      </c>
      <c r="Q453" s="194">
        <f t="shared" ca="1" si="177"/>
        <v>11940.753867836778</v>
      </c>
      <c r="R453" s="194">
        <f t="shared" ca="1" si="178"/>
        <v>13575.623433857892</v>
      </c>
      <c r="S453" s="194">
        <f t="shared" ca="1" si="179"/>
        <v>14467.228462248575</v>
      </c>
      <c r="T453" s="194">
        <f t="shared" ca="1" si="180"/>
        <v>15820.184907517134</v>
      </c>
      <c r="U453" s="194">
        <f t="shared" ca="1" si="181"/>
        <v>17072.137212924132</v>
      </c>
      <c r="V453" s="194">
        <f t="shared" ca="1" si="182"/>
        <v>18650.93482282908</v>
      </c>
      <c r="W453" s="194">
        <f t="shared" ca="1" si="183"/>
        <v>19522.148722221405</v>
      </c>
      <c r="X453" s="194">
        <f t="shared" ca="1" si="184"/>
        <v>19812.840102826678</v>
      </c>
      <c r="Y453" s="194">
        <f t="shared" ca="1" si="185"/>
        <v>20978.645733670524</v>
      </c>
      <c r="Z453" s="194">
        <f t="shared" ca="1" si="186"/>
        <v>372294.58903851756</v>
      </c>
      <c r="AA453" s="194">
        <f t="shared" ca="1" si="187"/>
        <v>393273.23477218807</v>
      </c>
      <c r="AB453" s="77">
        <f t="shared" ca="1" si="188"/>
        <v>242758.76633573385</v>
      </c>
      <c r="AC453">
        <f t="shared" ca="1" si="189"/>
        <v>220.63055620070992</v>
      </c>
      <c r="AD453" s="476">
        <v>223.71291169452329</v>
      </c>
    </row>
    <row r="454" spans="2:30" x14ac:dyDescent="0.2">
      <c r="B454">
        <v>376</v>
      </c>
      <c r="C454" s="193">
        <f t="shared" ca="1" si="195"/>
        <v>0.33717422181710277</v>
      </c>
      <c r="D454" s="193">
        <f t="shared" ca="1" si="195"/>
        <v>-0.15036653521754867</v>
      </c>
      <c r="E454" s="193">
        <f t="shared" ca="1" si="195"/>
        <v>0.13522854237796797</v>
      </c>
      <c r="F454" s="193">
        <f t="shared" ca="1" si="195"/>
        <v>7.524820690032992E-2</v>
      </c>
      <c r="G454" s="193">
        <f t="shared" ca="1" si="195"/>
        <v>8.1155854772132552E-2</v>
      </c>
      <c r="H454" s="193">
        <f t="shared" ca="1" si="195"/>
        <v>9.8405748902492846E-2</v>
      </c>
      <c r="I454" s="193">
        <f t="shared" ca="1" si="194"/>
        <v>8.5566938932849043E-2</v>
      </c>
      <c r="J454" s="193">
        <f t="shared" ca="1" si="194"/>
        <v>7.5263959748248371E-2</v>
      </c>
      <c r="K454" s="193">
        <f t="shared" ca="1" si="194"/>
        <v>2.8679720871852065E-2</v>
      </c>
      <c r="L454" s="193">
        <f t="shared" ca="1" si="194"/>
        <v>4.9654576966165834E-2</v>
      </c>
      <c r="M454" s="193">
        <f t="shared" ca="1" si="194"/>
        <v>3.7318273337602084E-2</v>
      </c>
      <c r="O454" s="473">
        <f t="shared" ca="1" si="190"/>
        <v>13100.295851142157</v>
      </c>
      <c r="P454" s="473">
        <f t="shared" ca="1" si="176"/>
        <v>11057.979544143604</v>
      </c>
      <c r="Q454" s="194">
        <f t="shared" ca="1" si="177"/>
        <v>12471.733940376409</v>
      </c>
      <c r="R454" s="194">
        <f t="shared" ca="1" si="178"/>
        <v>13110.209153203679</v>
      </c>
      <c r="S454" s="194">
        <f t="shared" ca="1" si="179"/>
        <v>14462.105236690049</v>
      </c>
      <c r="T454" s="194">
        <f t="shared" ca="1" si="180"/>
        <v>16139.126515086964</v>
      </c>
      <c r="U454" s="194">
        <f t="shared" ca="1" si="181"/>
        <v>17413.728440434665</v>
      </c>
      <c r="V454" s="194">
        <f t="shared" ca="1" si="182"/>
        <v>18620.490377890583</v>
      </c>
      <c r="W454" s="194">
        <f t="shared" ca="1" si="183"/>
        <v>18870.806131607562</v>
      </c>
      <c r="X454" s="194">
        <f t="shared" ca="1" si="184"/>
        <v>20397.291785421832</v>
      </c>
      <c r="Y454" s="194">
        <f t="shared" ca="1" si="185"/>
        <v>21148.07309667805</v>
      </c>
      <c r="Z454" s="194">
        <f t="shared" ca="1" si="186"/>
        <v>375301.30793179339</v>
      </c>
      <c r="AA454" s="194">
        <f t="shared" ca="1" si="187"/>
        <v>396449.38102847146</v>
      </c>
      <c r="AB454" s="77">
        <f t="shared" ca="1" si="188"/>
        <v>243957.69488449569</v>
      </c>
      <c r="AC454">
        <f t="shared" ca="1" si="189"/>
        <v>221.88993492840092</v>
      </c>
      <c r="AD454" s="476">
        <v>218.87489207997547</v>
      </c>
    </row>
    <row r="455" spans="2:30" x14ac:dyDescent="0.2">
      <c r="B455">
        <v>377</v>
      </c>
      <c r="C455" s="193">
        <f t="shared" ca="1" si="195"/>
        <v>0.31010141292627424</v>
      </c>
      <c r="D455" s="193">
        <f t="shared" ca="1" si="195"/>
        <v>-0.14066459060244704</v>
      </c>
      <c r="E455" s="193">
        <f t="shared" ca="1" si="195"/>
        <v>9.8218538387433635E-2</v>
      </c>
      <c r="F455" s="193">
        <f t="shared" ca="1" si="195"/>
        <v>0.12057764023066195</v>
      </c>
      <c r="G455" s="193">
        <f t="shared" ca="1" si="195"/>
        <v>0.14866659774469612</v>
      </c>
      <c r="H455" s="193">
        <f t="shared" ca="1" si="195"/>
        <v>0.1218724442220676</v>
      </c>
      <c r="I455" s="193">
        <f t="shared" ca="1" si="195"/>
        <v>9.6517676450749712E-2</v>
      </c>
      <c r="J455" s="193">
        <f t="shared" ca="1" si="195"/>
        <v>6.5692842010996802E-2</v>
      </c>
      <c r="K455" s="193">
        <f t="shared" ca="1" si="195"/>
        <v>4.9775615663360674E-2</v>
      </c>
      <c r="L455" s="193">
        <f t="shared" ca="1" si="195"/>
        <v>5.3699376088315806E-2</v>
      </c>
      <c r="M455" s="193">
        <f t="shared" ca="1" si="195"/>
        <v>3.9511641183008803E-2</v>
      </c>
      <c r="O455" s="473">
        <f t="shared" ca="1" si="190"/>
        <v>12835.063542438709</v>
      </c>
      <c r="P455" s="473">
        <f t="shared" ca="1" si="176"/>
        <v>11184.250353309151</v>
      </c>
      <c r="Q455" s="194">
        <f t="shared" ca="1" si="177"/>
        <v>12065.138346915252</v>
      </c>
      <c r="R455" s="194">
        <f t="shared" ca="1" si="178"/>
        <v>13662.898614058498</v>
      </c>
      <c r="S455" s="194">
        <f t="shared" ca="1" si="179"/>
        <v>15365.16418528366</v>
      </c>
      <c r="T455" s="194">
        <f t="shared" ca="1" si="180"/>
        <v>16483.928028582355</v>
      </c>
      <c r="U455" s="194">
        <f t="shared" ca="1" si="181"/>
        <v>17589.390725753208</v>
      </c>
      <c r="V455" s="194">
        <f t="shared" ca="1" si="182"/>
        <v>18454.746046820583</v>
      </c>
      <c r="W455" s="194">
        <f t="shared" ca="1" si="183"/>
        <v>19257.80369042591</v>
      </c>
      <c r="X455" s="194">
        <f t="shared" ca="1" si="184"/>
        <v>20475.89187893676</v>
      </c>
      <c r="Y455" s="194">
        <f t="shared" ca="1" si="185"/>
        <v>21192.789848242945</v>
      </c>
      <c r="Z455" s="194">
        <f t="shared" ca="1" si="186"/>
        <v>376094.86748079088</v>
      </c>
      <c r="AA455" s="194">
        <f t="shared" ca="1" si="187"/>
        <v>397287.65732903383</v>
      </c>
      <c r="AB455" s="77">
        <f t="shared" ca="1" si="188"/>
        <v>245215.87672284804</v>
      </c>
      <c r="AC455">
        <f t="shared" ca="1" si="189"/>
        <v>223.21155450650213</v>
      </c>
      <c r="AD455" s="476">
        <v>224.11418108367062</v>
      </c>
    </row>
    <row r="456" spans="2:30" x14ac:dyDescent="0.2">
      <c r="B456">
        <v>378</v>
      </c>
      <c r="C456" s="193">
        <f t="shared" ca="1" si="195"/>
        <v>0.3555886553114711</v>
      </c>
      <c r="D456" s="193">
        <f t="shared" ca="1" si="195"/>
        <v>-0.11806822593773283</v>
      </c>
      <c r="E456" s="193">
        <f t="shared" ca="1" si="195"/>
        <v>0.14325519389817351</v>
      </c>
      <c r="F456" s="193">
        <f t="shared" ca="1" si="195"/>
        <v>9.0991192511494706E-2</v>
      </c>
      <c r="G456" s="193">
        <f t="shared" ca="1" si="195"/>
        <v>0.10122747438986418</v>
      </c>
      <c r="H456" s="193">
        <f t="shared" ca="1" si="195"/>
        <v>5.9567180501015102E-2</v>
      </c>
      <c r="I456" s="193">
        <f t="shared" ca="1" si="195"/>
        <v>9.4924024695228912E-2</v>
      </c>
      <c r="J456" s="193">
        <f t="shared" ca="1" si="195"/>
        <v>5.2814422316973877E-2</v>
      </c>
      <c r="K456" s="193">
        <f t="shared" ca="1" si="195"/>
        <v>3.3224604211196558E-2</v>
      </c>
      <c r="L456" s="193">
        <f t="shared" ca="1" si="195"/>
        <v>4.3358169689412099E-2</v>
      </c>
      <c r="M456" s="193">
        <f t="shared" ca="1" si="195"/>
        <v>3.9778709834441553E-2</v>
      </c>
      <c r="O456" s="473">
        <f t="shared" ca="1" si="190"/>
        <v>13280.702056086482</v>
      </c>
      <c r="P456" s="473">
        <f t="shared" ca="1" si="176"/>
        <v>11478.342039420408</v>
      </c>
      <c r="Q456" s="194">
        <f t="shared" ca="1" si="177"/>
        <v>12559.915534174628</v>
      </c>
      <c r="R456" s="194">
        <f t="shared" ca="1" si="178"/>
        <v>13302.159098094289</v>
      </c>
      <c r="S456" s="194">
        <f t="shared" ca="1" si="179"/>
        <v>14730.593701050841</v>
      </c>
      <c r="T456" s="194">
        <f t="shared" ca="1" si="180"/>
        <v>15568.462559874955</v>
      </c>
      <c r="U456" s="194">
        <f t="shared" ca="1" si="181"/>
        <v>17563.826738951491</v>
      </c>
      <c r="V456" s="194">
        <f t="shared" ca="1" si="182"/>
        <v>18231.728723659176</v>
      </c>
      <c r="W456" s="194">
        <f t="shared" ca="1" si="183"/>
        <v>18954.180587861887</v>
      </c>
      <c r="X456" s="194">
        <f t="shared" ca="1" si="184"/>
        <v>20274.937575530232</v>
      </c>
      <c r="Y456" s="194">
        <f t="shared" ca="1" si="185"/>
        <v>21198.234645184737</v>
      </c>
      <c r="Z456" s="194">
        <f t="shared" ca="1" si="186"/>
        <v>376191.49280473107</v>
      </c>
      <c r="AA456" s="194">
        <f t="shared" ca="1" si="187"/>
        <v>397389.72744991578</v>
      </c>
      <c r="AB456" s="77">
        <f t="shared" ca="1" si="188"/>
        <v>244745.7343218684</v>
      </c>
      <c r="AC456">
        <f t="shared" ca="1" si="189"/>
        <v>222.71770744664957</v>
      </c>
      <c r="AD456" s="476">
        <v>222.31641441634366</v>
      </c>
    </row>
    <row r="457" spans="2:30" x14ac:dyDescent="0.2">
      <c r="B457">
        <v>379</v>
      </c>
      <c r="C457" s="193">
        <f t="shared" ca="1" si="195"/>
        <v>0.34145227602733452</v>
      </c>
      <c r="D457" s="193">
        <f t="shared" ca="1" si="195"/>
        <v>-0.12154665761664543</v>
      </c>
      <c r="E457" s="193">
        <f t="shared" ca="1" si="195"/>
        <v>9.2788578699494376E-2</v>
      </c>
      <c r="F457" s="193">
        <f t="shared" ca="1" si="195"/>
        <v>0.10833314596430724</v>
      </c>
      <c r="G457" s="193">
        <f t="shared" ca="1" si="195"/>
        <v>0.10795683009113161</v>
      </c>
      <c r="H457" s="193">
        <f t="shared" ca="1" si="195"/>
        <v>6.852284245818846E-2</v>
      </c>
      <c r="I457" s="193">
        <f t="shared" ca="1" si="195"/>
        <v>9.9819548203788411E-2</v>
      </c>
      <c r="J457" s="193">
        <f t="shared" ca="1" si="195"/>
        <v>7.1366158937884297E-2</v>
      </c>
      <c r="K457" s="193">
        <f t="shared" ca="1" si="195"/>
        <v>1.9111554235182682E-2</v>
      </c>
      <c r="L457" s="193">
        <f t="shared" ca="1" si="195"/>
        <v>4.7420038859715255E-2</v>
      </c>
      <c r="M457" s="193">
        <f t="shared" ca="1" si="195"/>
        <v>3.6107319658228408E-2</v>
      </c>
      <c r="O457" s="473">
        <f t="shared" ca="1" si="190"/>
        <v>13142.207948239797</v>
      </c>
      <c r="P457" s="473">
        <f t="shared" ca="1" si="176"/>
        <v>11433.070251119359</v>
      </c>
      <c r="Q457" s="194">
        <f t="shared" ca="1" si="177"/>
        <v>12005.484268457101</v>
      </c>
      <c r="R457" s="194">
        <f t="shared" ca="1" si="178"/>
        <v>13513.604823306803</v>
      </c>
      <c r="S457" s="194">
        <f t="shared" ca="1" si="179"/>
        <v>14820.609076629933</v>
      </c>
      <c r="T457" s="194">
        <f t="shared" ca="1" si="180"/>
        <v>15700.050146245101</v>
      </c>
      <c r="U457" s="194">
        <f t="shared" ca="1" si="181"/>
        <v>17642.356504269897</v>
      </c>
      <c r="V457" s="194">
        <f t="shared" ca="1" si="182"/>
        <v>18552.991637859053</v>
      </c>
      <c r="W457" s="194">
        <f t="shared" ca="1" si="183"/>
        <v>18695.281122246561</v>
      </c>
      <c r="X457" s="194">
        <f t="shared" ca="1" si="184"/>
        <v>20353.869380791682</v>
      </c>
      <c r="Y457" s="194">
        <f t="shared" ca="1" si="185"/>
        <v>21123.385074123809</v>
      </c>
      <c r="Z457" s="194">
        <f t="shared" ca="1" si="186"/>
        <v>374863.1854081715</v>
      </c>
      <c r="AA457" s="194">
        <f t="shared" ca="1" si="187"/>
        <v>395986.5704822953</v>
      </c>
      <c r="AB457" s="77">
        <f t="shared" ca="1" si="188"/>
        <v>244026.00296157011</v>
      </c>
      <c r="AC457">
        <f t="shared" ca="1" si="189"/>
        <v>221.96168711020178</v>
      </c>
      <c r="AD457" s="476">
        <v>221.5211406285454</v>
      </c>
    </row>
    <row r="458" spans="2:30" x14ac:dyDescent="0.2">
      <c r="B458">
        <v>380</v>
      </c>
      <c r="C458" s="193">
        <f t="shared" ca="1" si="195"/>
        <v>0.29215247236379066</v>
      </c>
      <c r="D458" s="193">
        <f t="shared" ca="1" si="195"/>
        <v>-0.1629137268407794</v>
      </c>
      <c r="E458" s="193">
        <f t="shared" ca="1" si="195"/>
        <v>0.11879156158810725</v>
      </c>
      <c r="F458" s="193">
        <f t="shared" ca="1" si="195"/>
        <v>0.10070373872038736</v>
      </c>
      <c r="G458" s="193">
        <f t="shared" ca="1" si="195"/>
        <v>0.10113122908045935</v>
      </c>
      <c r="H458" s="193">
        <f t="shared" ca="1" si="195"/>
        <v>7.3919269559395637E-2</v>
      </c>
      <c r="I458" s="193">
        <f t="shared" ca="1" si="195"/>
        <v>6.3305297389488452E-2</v>
      </c>
      <c r="J458" s="193">
        <f t="shared" ca="1" si="195"/>
        <v>5.3724234072159024E-2</v>
      </c>
      <c r="K458" s="193">
        <f t="shared" ca="1" si="195"/>
        <v>7.8948084641669844E-2</v>
      </c>
      <c r="L458" s="193">
        <f t="shared" ca="1" si="195"/>
        <v>2.0105086825843076E-2</v>
      </c>
      <c r="M458" s="193">
        <f t="shared" ca="1" si="195"/>
        <v>4.170270613646037E-2</v>
      </c>
      <c r="O458" s="473">
        <f t="shared" ca="1" si="190"/>
        <v>12659.217771748057</v>
      </c>
      <c r="P458" s="473">
        <f t="shared" ca="1" si="176"/>
        <v>10894.677845167256</v>
      </c>
      <c r="Q458" s="194">
        <f t="shared" ca="1" si="177"/>
        <v>12291.155630774703</v>
      </c>
      <c r="R458" s="194">
        <f t="shared" ca="1" si="178"/>
        <v>13420.581534320254</v>
      </c>
      <c r="S458" s="194">
        <f t="shared" ca="1" si="179"/>
        <v>14729.306273537955</v>
      </c>
      <c r="T458" s="194">
        <f t="shared" ca="1" si="180"/>
        <v>15779.341082042592</v>
      </c>
      <c r="U458" s="194">
        <f t="shared" ca="1" si="181"/>
        <v>17056.626389357592</v>
      </c>
      <c r="V458" s="194">
        <f t="shared" ca="1" si="182"/>
        <v>18247.484055993653</v>
      </c>
      <c r="W458" s="194">
        <f t="shared" ca="1" si="183"/>
        <v>19792.963463968867</v>
      </c>
      <c r="X458" s="194">
        <f t="shared" ca="1" si="184"/>
        <v>19823.074718465683</v>
      </c>
      <c r="Y458" s="194">
        <f t="shared" ca="1" si="185"/>
        <v>21237.459650160225</v>
      </c>
      <c r="Z458" s="194">
        <f t="shared" ca="1" si="186"/>
        <v>376887.59384446335</v>
      </c>
      <c r="AA458" s="194">
        <f t="shared" ca="1" si="187"/>
        <v>398125.05349462357</v>
      </c>
      <c r="AB458" s="77">
        <f t="shared" ca="1" si="188"/>
        <v>243892.32109233292</v>
      </c>
      <c r="AC458">
        <f t="shared" ca="1" si="189"/>
        <v>221.82126497865011</v>
      </c>
      <c r="AD458" s="476">
        <v>225.35885299495095</v>
      </c>
    </row>
    <row r="459" spans="2:30" x14ac:dyDescent="0.2">
      <c r="B459">
        <v>381</v>
      </c>
      <c r="C459" s="193">
        <f t="shared" ref="C459:M474" ca="1" si="196">C$75+_xlfn.NORM.INV(RAND(),0, $AH$80)</f>
        <v>0.34397908052841575</v>
      </c>
      <c r="D459" s="193">
        <f t="shared" ca="1" si="196"/>
        <v>-0.15815207748313195</v>
      </c>
      <c r="E459" s="193">
        <f t="shared" ca="1" si="196"/>
        <v>0.10271655167527897</v>
      </c>
      <c r="F459" s="193">
        <f t="shared" ca="1" si="196"/>
        <v>6.6974147894571068E-2</v>
      </c>
      <c r="G459" s="193">
        <f t="shared" ca="1" si="196"/>
        <v>9.0185157806565677E-2</v>
      </c>
      <c r="H459" s="193">
        <f t="shared" ca="1" si="196"/>
        <v>0.10075538657868451</v>
      </c>
      <c r="I459" s="193">
        <f t="shared" ca="1" si="195"/>
        <v>5.9677746624398127E-2</v>
      </c>
      <c r="J459" s="193">
        <f t="shared" ca="1" si="195"/>
        <v>8.4270740768017716E-2</v>
      </c>
      <c r="K459" s="193">
        <f t="shared" ca="1" si="195"/>
        <v>9.8854822190657582E-2</v>
      </c>
      <c r="L459" s="193">
        <f t="shared" ca="1" si="195"/>
        <v>3.328352172802352E-2</v>
      </c>
      <c r="M459" s="193">
        <f t="shared" ca="1" si="195"/>
        <v>3.7268562357388776E-2</v>
      </c>
      <c r="O459" s="473">
        <f t="shared" ca="1" si="190"/>
        <v>13166.963051936889</v>
      </c>
      <c r="P459" s="473">
        <f t="shared" ca="1" si="176"/>
        <v>10956.650711557037</v>
      </c>
      <c r="Q459" s="194">
        <f t="shared" ca="1" si="177"/>
        <v>12114.553969313873</v>
      </c>
      <c r="R459" s="194">
        <f t="shared" ca="1" si="178"/>
        <v>13009.325800490027</v>
      </c>
      <c r="S459" s="194">
        <f t="shared" ca="1" si="179"/>
        <v>14582.885908710237</v>
      </c>
      <c r="T459" s="194">
        <f t="shared" ca="1" si="180"/>
        <v>16173.650278057583</v>
      </c>
      <c r="U459" s="194">
        <f t="shared" ca="1" si="181"/>
        <v>16998.43634905545</v>
      </c>
      <c r="V459" s="194">
        <f t="shared" ca="1" si="182"/>
        <v>18776.462014244549</v>
      </c>
      <c r="W459" s="194">
        <f t="shared" ca="1" si="183"/>
        <v>20158.146306964307</v>
      </c>
      <c r="X459" s="194">
        <f t="shared" ca="1" si="184"/>
        <v>20079.163138288415</v>
      </c>
      <c r="Y459" s="194">
        <f t="shared" ca="1" si="185"/>
        <v>21147.059626202998</v>
      </c>
      <c r="Z459" s="194">
        <f t="shared" ca="1" si="186"/>
        <v>375283.32252039923</v>
      </c>
      <c r="AA459" s="194">
        <f t="shared" ca="1" si="187"/>
        <v>396430.38214660221</v>
      </c>
      <c r="AB459" s="77">
        <f t="shared" ca="1" si="188"/>
        <v>243982.25182872856</v>
      </c>
      <c r="AC459">
        <f t="shared" ca="1" si="189"/>
        <v>221.91573003788923</v>
      </c>
      <c r="AD459" s="476">
        <v>216.04240608583194</v>
      </c>
    </row>
    <row r="460" spans="2:30" x14ac:dyDescent="0.2">
      <c r="B460">
        <v>382</v>
      </c>
      <c r="C460" s="193">
        <f t="shared" ca="1" si="196"/>
        <v>0.32897774929008816</v>
      </c>
      <c r="D460" s="193">
        <f t="shared" ca="1" si="196"/>
        <v>-0.13801731294470848</v>
      </c>
      <c r="E460" s="193">
        <f t="shared" ca="1" si="196"/>
        <v>0.11229655416704258</v>
      </c>
      <c r="F460" s="193">
        <f t="shared" ca="1" si="196"/>
        <v>0.10438810867552283</v>
      </c>
      <c r="G460" s="193">
        <f t="shared" ca="1" si="196"/>
        <v>0.1305984650108763</v>
      </c>
      <c r="H460" s="193">
        <f t="shared" ca="1" si="196"/>
        <v>7.7856837592653813E-2</v>
      </c>
      <c r="I460" s="193">
        <f t="shared" ca="1" si="195"/>
        <v>5.5789260805759092E-2</v>
      </c>
      <c r="J460" s="193">
        <f t="shared" ca="1" si="195"/>
        <v>7.9885068245475088E-2</v>
      </c>
      <c r="K460" s="193">
        <f t="shared" ca="1" si="195"/>
        <v>6.1376888505019371E-2</v>
      </c>
      <c r="L460" s="193">
        <f t="shared" ca="1" si="195"/>
        <v>4.5395762224169002E-2</v>
      </c>
      <c r="M460" s="193">
        <f t="shared" ca="1" si="195"/>
        <v>4.6417922487101068E-2</v>
      </c>
      <c r="O460" s="473">
        <f t="shared" ca="1" si="190"/>
        <v>13019.995009794995</v>
      </c>
      <c r="P460" s="473">
        <f t="shared" ca="1" si="176"/>
        <v>11218.70467202462</v>
      </c>
      <c r="Q460" s="194">
        <f t="shared" ca="1" si="177"/>
        <v>12219.800831743129</v>
      </c>
      <c r="R460" s="194">
        <f t="shared" ca="1" si="178"/>
        <v>13465.504055836333</v>
      </c>
      <c r="S460" s="194">
        <f t="shared" ca="1" si="179"/>
        <v>15123.47540759854</v>
      </c>
      <c r="T460" s="194">
        <f t="shared" ca="1" si="180"/>
        <v>15837.196668390365</v>
      </c>
      <c r="U460" s="194">
        <f t="shared" ca="1" si="181"/>
        <v>16936.060613702983</v>
      </c>
      <c r="V460" s="194">
        <f t="shared" ca="1" si="182"/>
        <v>18700.514734261593</v>
      </c>
      <c r="W460" s="194">
        <f t="shared" ca="1" si="183"/>
        <v>19470.625394045459</v>
      </c>
      <c r="X460" s="194">
        <f t="shared" ca="1" si="184"/>
        <v>20314.532858000544</v>
      </c>
      <c r="Y460" s="194">
        <f t="shared" ca="1" si="185"/>
        <v>21333.589972562775</v>
      </c>
      <c r="Z460" s="194">
        <f t="shared" ca="1" si="186"/>
        <v>378593.5571047875</v>
      </c>
      <c r="AA460" s="194">
        <f t="shared" ca="1" si="187"/>
        <v>399927.1470773503</v>
      </c>
      <c r="AB460" s="77">
        <f t="shared" ca="1" si="188"/>
        <v>245654.16289417187</v>
      </c>
      <c r="AC460">
        <f t="shared" ca="1" si="189"/>
        <v>223.67193914024566</v>
      </c>
      <c r="AD460" s="476">
        <v>222.52417749428292</v>
      </c>
    </row>
    <row r="461" spans="2:30" x14ac:dyDescent="0.2">
      <c r="B461">
        <v>383</v>
      </c>
      <c r="C461" s="193">
        <f t="shared" ca="1" si="196"/>
        <v>0.34142724237759997</v>
      </c>
      <c r="D461" s="193">
        <f t="shared" ca="1" si="196"/>
        <v>-0.16677178780839047</v>
      </c>
      <c r="E461" s="193">
        <f t="shared" ca="1" si="196"/>
        <v>0.10512173290690177</v>
      </c>
      <c r="F461" s="193">
        <f t="shared" ca="1" si="196"/>
        <v>7.3271683912603108E-2</v>
      </c>
      <c r="G461" s="193">
        <f t="shared" ca="1" si="196"/>
        <v>0.1068616306742904</v>
      </c>
      <c r="H461" s="193">
        <f t="shared" ca="1" si="196"/>
        <v>9.4927695316179297E-2</v>
      </c>
      <c r="I461" s="193">
        <f t="shared" ca="1" si="195"/>
        <v>5.3284228897415353E-2</v>
      </c>
      <c r="J461" s="193">
        <f t="shared" ca="1" si="195"/>
        <v>6.2891062910639756E-2</v>
      </c>
      <c r="K461" s="193">
        <f t="shared" ca="1" si="195"/>
        <v>4.52618129212254E-2</v>
      </c>
      <c r="L461" s="193">
        <f t="shared" ca="1" si="195"/>
        <v>6.2705925611024421E-2</v>
      </c>
      <c r="M461" s="193">
        <f t="shared" ca="1" si="195"/>
        <v>9.6400437315952228E-3</v>
      </c>
      <c r="O461" s="473">
        <f t="shared" ca="1" si="190"/>
        <v>13141.962693573347</v>
      </c>
      <c r="P461" s="473">
        <f t="shared" ca="1" si="176"/>
        <v>10844.465181673797</v>
      </c>
      <c r="Q461" s="194">
        <f t="shared" ca="1" si="177"/>
        <v>12140.977530103097</v>
      </c>
      <c r="R461" s="194">
        <f t="shared" ca="1" si="178"/>
        <v>13086.109945598475</v>
      </c>
      <c r="S461" s="194">
        <f t="shared" ca="1" si="179"/>
        <v>14805.959117374192</v>
      </c>
      <c r="T461" s="194">
        <f t="shared" ca="1" si="180"/>
        <v>16088.022679448948</v>
      </c>
      <c r="U461" s="194">
        <f t="shared" ca="1" si="181"/>
        <v>16895.87705263267</v>
      </c>
      <c r="V461" s="194">
        <f t="shared" ca="1" si="182"/>
        <v>18406.227261915541</v>
      </c>
      <c r="W461" s="194">
        <f t="shared" ca="1" si="183"/>
        <v>19174.999397957738</v>
      </c>
      <c r="X461" s="194">
        <f t="shared" ca="1" si="184"/>
        <v>20650.9106161727</v>
      </c>
      <c r="Y461" s="194">
        <f t="shared" ca="1" si="185"/>
        <v>20583.789946617351</v>
      </c>
      <c r="Z461" s="194">
        <f t="shared" ca="1" si="186"/>
        <v>365287.33629033359</v>
      </c>
      <c r="AA461" s="194">
        <f t="shared" ca="1" si="187"/>
        <v>385871.12623695092</v>
      </c>
      <c r="AB461" s="77">
        <f t="shared" ca="1" si="188"/>
        <v>239600.42718720587</v>
      </c>
      <c r="AC461">
        <f t="shared" ca="1" si="189"/>
        <v>217.31297306149986</v>
      </c>
      <c r="AD461" s="476">
        <v>216.31085077774168</v>
      </c>
    </row>
    <row r="462" spans="2:30" x14ac:dyDescent="0.2">
      <c r="B462">
        <v>384</v>
      </c>
      <c r="C462" s="193">
        <f t="shared" ca="1" si="196"/>
        <v>0.31944613819506185</v>
      </c>
      <c r="D462" s="193">
        <f t="shared" ca="1" si="196"/>
        <v>-0.15280914902267267</v>
      </c>
      <c r="E462" s="193">
        <f t="shared" ca="1" si="196"/>
        <v>6.2814057310476734E-2</v>
      </c>
      <c r="F462" s="193">
        <f t="shared" ca="1" si="196"/>
        <v>8.7805833946106498E-2</v>
      </c>
      <c r="G462" s="193">
        <f t="shared" ca="1" si="196"/>
        <v>0.12739965705810141</v>
      </c>
      <c r="H462" s="193">
        <f t="shared" ca="1" si="196"/>
        <v>0.11034563947960541</v>
      </c>
      <c r="I462" s="193">
        <f t="shared" ca="1" si="195"/>
        <v>3.036488808598882E-2</v>
      </c>
      <c r="J462" s="193">
        <f t="shared" ca="1" si="195"/>
        <v>6.3004859733890278E-2</v>
      </c>
      <c r="K462" s="193">
        <f t="shared" ca="1" si="195"/>
        <v>7.9726345754068492E-2</v>
      </c>
      <c r="L462" s="193">
        <f t="shared" ca="1" si="195"/>
        <v>6.7514086594245293E-2</v>
      </c>
      <c r="M462" s="193">
        <f t="shared" ca="1" si="195"/>
        <v>3.2272751907886553E-2</v>
      </c>
      <c r="O462" s="473">
        <f t="shared" ca="1" si="190"/>
        <v>12926.613815897021</v>
      </c>
      <c r="P462" s="473">
        <f t="shared" ca="1" si="176"/>
        <v>11026.188925469916</v>
      </c>
      <c r="Q462" s="194">
        <f t="shared" ca="1" si="177"/>
        <v>11676.181188241308</v>
      </c>
      <c r="R462" s="194">
        <f t="shared" ca="1" si="178"/>
        <v>13263.320886830888</v>
      </c>
      <c r="S462" s="194">
        <f t="shared" ca="1" si="179"/>
        <v>15080.68648217137</v>
      </c>
      <c r="T462" s="194">
        <f t="shared" ca="1" si="180"/>
        <v>16314.56205408779</v>
      </c>
      <c r="U462" s="194">
        <f t="shared" ca="1" si="181"/>
        <v>16528.224757218908</v>
      </c>
      <c r="V462" s="194">
        <f t="shared" ca="1" si="182"/>
        <v>18408.197896784459</v>
      </c>
      <c r="W462" s="194">
        <f t="shared" ca="1" si="183"/>
        <v>19807.240419442816</v>
      </c>
      <c r="X462" s="194">
        <f t="shared" ca="1" si="184"/>
        <v>20744.344651214487</v>
      </c>
      <c r="Y462" s="194">
        <f t="shared" ca="1" si="185"/>
        <v>21045.208760100657</v>
      </c>
      <c r="Z462" s="194">
        <f t="shared" ca="1" si="186"/>
        <v>373475.84043503617</v>
      </c>
      <c r="AA462" s="194">
        <f t="shared" ca="1" si="187"/>
        <v>394521.04919513682</v>
      </c>
      <c r="AB462" s="77">
        <f t="shared" ca="1" si="188"/>
        <v>243026.13792714445</v>
      </c>
      <c r="AC462">
        <f t="shared" ca="1" si="189"/>
        <v>220.91140871269585</v>
      </c>
      <c r="AD462" s="476">
        <v>219.65075736242704</v>
      </c>
    </row>
    <row r="463" spans="2:30" x14ac:dyDescent="0.2">
      <c r="B463">
        <v>385</v>
      </c>
      <c r="C463" s="193">
        <f t="shared" ca="1" si="196"/>
        <v>0.30434205309820428</v>
      </c>
      <c r="D463" s="193">
        <f t="shared" ca="1" si="196"/>
        <v>-0.15189739398013599</v>
      </c>
      <c r="E463" s="193">
        <f t="shared" ca="1" si="196"/>
        <v>6.8927443898776197E-2</v>
      </c>
      <c r="F463" s="193">
        <f t="shared" ca="1" si="196"/>
        <v>0.10388458545929408</v>
      </c>
      <c r="G463" s="193">
        <f t="shared" ca="1" si="196"/>
        <v>0.10477673029472945</v>
      </c>
      <c r="H463" s="193">
        <f t="shared" ca="1" si="196"/>
        <v>7.6698696298723654E-2</v>
      </c>
      <c r="I463" s="193">
        <f t="shared" ca="1" si="195"/>
        <v>0.13990341107418636</v>
      </c>
      <c r="J463" s="193">
        <f t="shared" ca="1" si="195"/>
        <v>4.3667219043052152E-2</v>
      </c>
      <c r="K463" s="193">
        <f t="shared" ca="1" si="195"/>
        <v>7.9720520634053729E-2</v>
      </c>
      <c r="L463" s="193">
        <f t="shared" ca="1" si="195"/>
        <v>4.2605860841652153E-2</v>
      </c>
      <c r="M463" s="193">
        <f t="shared" ca="1" si="195"/>
        <v>3.8806189154769445E-2</v>
      </c>
      <c r="O463" s="473">
        <f t="shared" ca="1" si="190"/>
        <v>12778.639094203107</v>
      </c>
      <c r="P463" s="473">
        <f t="shared" ref="P463:P526" ca="1" si="197">$C$74*(1+$D463)</f>
        <v>11038.055417348529</v>
      </c>
      <c r="Q463" s="194">
        <f t="shared" ref="Q463:Q526" ca="1" si="198">$D$74*(1+$E463)</f>
        <v>11743.343462759376</v>
      </c>
      <c r="R463" s="194">
        <f t="shared" ref="R463:R526" ca="1" si="199">$E$74*(1+$F463)</f>
        <v>13459.3647341096</v>
      </c>
      <c r="S463" s="194">
        <f t="shared" ref="S463:S526" ca="1" si="200">$F$74*(1+$G463)</f>
        <v>14778.07040127083</v>
      </c>
      <c r="T463" s="194">
        <f t="shared" ref="T463:T526" ca="1" si="201">$G$74*(1+$H463)</f>
        <v>15820.179833870188</v>
      </c>
      <c r="U463" s="194">
        <f t="shared" ca="1" si="181"/>
        <v>18285.347256691763</v>
      </c>
      <c r="V463" s="194">
        <f t="shared" ca="1" si="182"/>
        <v>18073.32537627409</v>
      </c>
      <c r="W463" s="194">
        <f t="shared" ca="1" si="183"/>
        <v>19807.133559447171</v>
      </c>
      <c r="X463" s="194">
        <f t="shared" ca="1" si="184"/>
        <v>20260.318420412681</v>
      </c>
      <c r="Y463" s="194">
        <f t="shared" ca="1" si="185"/>
        <v>21178.407617212346</v>
      </c>
      <c r="Z463" s="194">
        <f t="shared" ca="1" si="186"/>
        <v>375839.63523849222</v>
      </c>
      <c r="AA463" s="194">
        <f t="shared" ca="1" si="187"/>
        <v>397018.04285570455</v>
      </c>
      <c r="AB463" s="77">
        <f t="shared" ca="1" si="188"/>
        <v>244128.39051981561</v>
      </c>
      <c r="AC463">
        <f t="shared" ca="1" si="189"/>
        <v>222.06923706634203</v>
      </c>
      <c r="AD463" s="476">
        <v>220.61716816075872</v>
      </c>
    </row>
    <row r="464" spans="2:30" x14ac:dyDescent="0.2">
      <c r="B464">
        <v>386</v>
      </c>
      <c r="C464" s="193">
        <f t="shared" ca="1" si="196"/>
        <v>0.30441055036728804</v>
      </c>
      <c r="D464" s="193">
        <f t="shared" ca="1" si="196"/>
        <v>-0.11464605407727771</v>
      </c>
      <c r="E464" s="193">
        <f t="shared" ca="1" si="196"/>
        <v>0.11416376576473307</v>
      </c>
      <c r="F464" s="193">
        <f t="shared" ca="1" si="196"/>
        <v>0.12403477800693848</v>
      </c>
      <c r="G464" s="193">
        <f t="shared" ca="1" si="196"/>
        <v>6.9972139570147612E-2</v>
      </c>
      <c r="H464" s="193">
        <f t="shared" ca="1" si="196"/>
        <v>0.10600697411253637</v>
      </c>
      <c r="I464" s="193">
        <f t="shared" ca="1" si="195"/>
        <v>9.8499600428885795E-2</v>
      </c>
      <c r="J464" s="193">
        <f t="shared" ca="1" si="195"/>
        <v>3.1980094748881194E-2</v>
      </c>
      <c r="K464" s="193">
        <f t="shared" ca="1" si="195"/>
        <v>8.6091955742364182E-2</v>
      </c>
      <c r="L464" s="193">
        <f t="shared" ca="1" si="195"/>
        <v>7.9233380571053433E-2</v>
      </c>
      <c r="M464" s="193">
        <f t="shared" ca="1" si="195"/>
        <v>4.8808158088917419E-2</v>
      </c>
      <c r="O464" s="473">
        <f t="shared" ca="1" si="190"/>
        <v>12779.31016194832</v>
      </c>
      <c r="P464" s="473">
        <f t="shared" ca="1" si="197"/>
        <v>11522.881606184232</v>
      </c>
      <c r="Q464" s="194">
        <f t="shared" ca="1" si="198"/>
        <v>12240.314204502412</v>
      </c>
      <c r="R464" s="194">
        <f t="shared" ca="1" si="199"/>
        <v>13705.050555375454</v>
      </c>
      <c r="S464" s="194">
        <f t="shared" ca="1" si="200"/>
        <v>14312.506022594904</v>
      </c>
      <c r="T464" s="194">
        <f t="shared" ca="1" si="201"/>
        <v>16250.813053014446</v>
      </c>
      <c r="U464" s="194">
        <f t="shared" ref="U464:U527" ca="1" si="202">$H$74*(1+$I464)</f>
        <v>17621.183040632266</v>
      </c>
      <c r="V464" s="194">
        <f t="shared" ref="V464:V527" ca="1" si="203">$I$74*(1+$J464)</f>
        <v>17870.937875519598</v>
      </c>
      <c r="W464" s="194">
        <f t="shared" ref="W464:W527" ca="1" si="204">$J$74*(1+$K464)</f>
        <v>19924.015533758033</v>
      </c>
      <c r="X464" s="194">
        <f t="shared" ref="X464:X527" ca="1" si="205">$K$74*(1+$L464)</f>
        <v>20972.078482905101</v>
      </c>
      <c r="Y464" s="194">
        <f t="shared" ref="Y464:Y527" ca="1" si="206">$L$74*(1+$M464)</f>
        <v>21382.320317457648</v>
      </c>
      <c r="Z464" s="194">
        <f t="shared" ref="Z464:Z527" ca="1" si="207">($Y464*(1+$AH$79))/($AH$73-$AH$79)</f>
        <v>379458.34332391049</v>
      </c>
      <c r="AA464" s="194">
        <f t="shared" ref="AA464:AA527" ca="1" si="208">SUM(Y464:Z464)</f>
        <v>400840.66364136816</v>
      </c>
      <c r="AB464" s="77">
        <f t="shared" ref="AB464:AB527" ca="1" si="209">NPV($AH$73,O464:X464,AA464)</f>
        <v>246375.47990085447</v>
      </c>
      <c r="AC464">
        <f t="shared" ref="AC464:AC527" ca="1" si="210">((AB464+$AH$82-$AH$83)-$AH$85)/($AH$87-($AH$87*$AH$85/(AB464+$AH$82-$AH$83)))</f>
        <v>224.42962507163494</v>
      </c>
      <c r="AD464" s="476">
        <v>220.31827290765844</v>
      </c>
    </row>
    <row r="465" spans="2:30" x14ac:dyDescent="0.2">
      <c r="B465">
        <v>387</v>
      </c>
      <c r="C465" s="193">
        <f t="shared" ca="1" si="196"/>
        <v>0.31167729174178155</v>
      </c>
      <c r="D465" s="193">
        <f t="shared" ca="1" si="196"/>
        <v>-0.16174549385664488</v>
      </c>
      <c r="E465" s="193">
        <f t="shared" ca="1" si="196"/>
        <v>9.0914568980731761E-2</v>
      </c>
      <c r="F465" s="193">
        <f t="shared" ca="1" si="196"/>
        <v>9.9060564793451683E-2</v>
      </c>
      <c r="G465" s="193">
        <f t="shared" ca="1" si="196"/>
        <v>9.5719931055348706E-2</v>
      </c>
      <c r="H465" s="193">
        <f t="shared" ca="1" si="196"/>
        <v>0.11214909167921434</v>
      </c>
      <c r="I465" s="193">
        <f t="shared" ca="1" si="196"/>
        <v>8.36183714772568E-2</v>
      </c>
      <c r="J465" s="193">
        <f t="shared" ca="1" si="196"/>
        <v>4.6446673101214961E-2</v>
      </c>
      <c r="K465" s="193">
        <f t="shared" ca="1" si="196"/>
        <v>1.408143694356654E-2</v>
      </c>
      <c r="L465" s="193">
        <f t="shared" ca="1" si="196"/>
        <v>6.4653085515917641E-2</v>
      </c>
      <c r="M465" s="193">
        <f t="shared" ca="1" si="196"/>
        <v>5.5449170464514419E-2</v>
      </c>
      <c r="O465" s="473">
        <f t="shared" ref="O465:O528" ca="1" si="211">$B$74*(1+$C465)</f>
        <v>12850.502427194235</v>
      </c>
      <c r="P465" s="473">
        <f t="shared" ca="1" si="197"/>
        <v>10909.882397455765</v>
      </c>
      <c r="Q465" s="194">
        <f t="shared" ca="1" si="198"/>
        <v>11984.896210861994</v>
      </c>
      <c r="R465" s="194">
        <f t="shared" ca="1" si="199"/>
        <v>13400.546761214871</v>
      </c>
      <c r="S465" s="194">
        <f t="shared" ca="1" si="200"/>
        <v>14656.921925656181</v>
      </c>
      <c r="T465" s="194">
        <f t="shared" ca="1" si="201"/>
        <v>16341.060589116838</v>
      </c>
      <c r="U465" s="194">
        <f t="shared" ca="1" si="202"/>
        <v>17382.471202117413</v>
      </c>
      <c r="V465" s="194">
        <f t="shared" ca="1" si="203"/>
        <v>18121.457555425637</v>
      </c>
      <c r="W465" s="194">
        <f t="shared" ca="1" si="204"/>
        <v>18603.00520166276</v>
      </c>
      <c r="X465" s="194">
        <f t="shared" ca="1" si="205"/>
        <v>20688.748576969072</v>
      </c>
      <c r="Y465" s="194">
        <f t="shared" ca="1" si="206"/>
        <v>21517.712336247776</v>
      </c>
      <c r="Z465" s="194">
        <f t="shared" ca="1" si="207"/>
        <v>381861.05876295647</v>
      </c>
      <c r="AA465" s="194">
        <f t="shared" ca="1" si="208"/>
        <v>403378.77109920426</v>
      </c>
      <c r="AB465" s="77">
        <f t="shared" ca="1" si="209"/>
        <v>246032.8595818461</v>
      </c>
      <c r="AC465">
        <f t="shared" ca="1" si="210"/>
        <v>224.06972977855892</v>
      </c>
      <c r="AD465" s="476">
        <v>223.59538162983372</v>
      </c>
    </row>
    <row r="466" spans="2:30" x14ac:dyDescent="0.2">
      <c r="B466">
        <v>388</v>
      </c>
      <c r="C466" s="193">
        <f t="shared" ca="1" si="196"/>
        <v>0.30783961169077001</v>
      </c>
      <c r="D466" s="193">
        <f t="shared" ca="1" si="196"/>
        <v>-0.16040882741213144</v>
      </c>
      <c r="E466" s="193">
        <f t="shared" ca="1" si="196"/>
        <v>5.9968263448662296E-2</v>
      </c>
      <c r="F466" s="193">
        <f t="shared" ca="1" si="196"/>
        <v>7.9802080300785491E-2</v>
      </c>
      <c r="G466" s="193">
        <f t="shared" ca="1" si="196"/>
        <v>7.1528835736559854E-2</v>
      </c>
      <c r="H466" s="193">
        <f t="shared" ca="1" si="196"/>
        <v>0.11970226284361013</v>
      </c>
      <c r="I466" s="193">
        <f t="shared" ca="1" si="196"/>
        <v>0.10175477004177061</v>
      </c>
      <c r="J466" s="193">
        <f t="shared" ca="1" si="196"/>
        <v>7.0639883213797897E-2</v>
      </c>
      <c r="K466" s="193">
        <f t="shared" ca="1" si="196"/>
        <v>4.8648803253135253E-2</v>
      </c>
      <c r="L466" s="193">
        <f t="shared" ca="1" si="196"/>
        <v>5.504815988295949E-2</v>
      </c>
      <c r="M466" s="193">
        <f t="shared" ca="1" si="196"/>
        <v>4.7365605884251261E-2</v>
      </c>
      <c r="O466" s="473">
        <f t="shared" ca="1" si="211"/>
        <v>12812.904675734473</v>
      </c>
      <c r="P466" s="473">
        <f t="shared" ca="1" si="197"/>
        <v>10927.27911123111</v>
      </c>
      <c r="Q466" s="194">
        <f t="shared" ca="1" si="198"/>
        <v>11644.917013171007</v>
      </c>
      <c r="R466" s="194">
        <f t="shared" ca="1" si="199"/>
        <v>13165.733293912817</v>
      </c>
      <c r="S466" s="194">
        <f t="shared" ca="1" si="200"/>
        <v>14333.329203342466</v>
      </c>
      <c r="T466" s="194">
        <f t="shared" ca="1" si="201"/>
        <v>16452.04105797736</v>
      </c>
      <c r="U466" s="194">
        <f t="shared" ca="1" si="202"/>
        <v>17673.399663701181</v>
      </c>
      <c r="V466" s="194">
        <f t="shared" ca="1" si="203"/>
        <v>18540.414623620421</v>
      </c>
      <c r="W466" s="194">
        <f t="shared" ca="1" si="204"/>
        <v>19237.132670954434</v>
      </c>
      <c r="X466" s="194">
        <f t="shared" ca="1" si="205"/>
        <v>20502.101964824553</v>
      </c>
      <c r="Y466" s="194">
        <f t="shared" ca="1" si="206"/>
        <v>21352.910636500332</v>
      </c>
      <c r="Z466" s="194">
        <f t="shared" ca="1" si="207"/>
        <v>378936.4285528257</v>
      </c>
      <c r="AA466" s="194">
        <f t="shared" ca="1" si="208"/>
        <v>400289.33918932604</v>
      </c>
      <c r="AB466" s="77">
        <f t="shared" ca="1" si="209"/>
        <v>244850.06996918525</v>
      </c>
      <c r="AC466">
        <f t="shared" ca="1" si="210"/>
        <v>222.82730371483953</v>
      </c>
      <c r="AD466" s="476">
        <v>224.21026313605742</v>
      </c>
    </row>
    <row r="467" spans="2:30" x14ac:dyDescent="0.2">
      <c r="B467">
        <v>389</v>
      </c>
      <c r="C467" s="193">
        <f t="shared" ca="1" si="196"/>
        <v>0.3319552871437032</v>
      </c>
      <c r="D467" s="193">
        <f t="shared" ca="1" si="196"/>
        <v>-0.15671964338402342</v>
      </c>
      <c r="E467" s="193">
        <f t="shared" ca="1" si="196"/>
        <v>0.13001235251513549</v>
      </c>
      <c r="F467" s="193">
        <f t="shared" ca="1" si="196"/>
        <v>9.1053577094565588E-2</v>
      </c>
      <c r="G467" s="193">
        <f t="shared" ca="1" si="196"/>
        <v>0.11343927493797738</v>
      </c>
      <c r="H467" s="193">
        <f t="shared" ca="1" si="196"/>
        <v>7.1454193263524104E-2</v>
      </c>
      <c r="I467" s="193">
        <f t="shared" ca="1" si="196"/>
        <v>8.299125331695939E-2</v>
      </c>
      <c r="J467" s="193">
        <f t="shared" ca="1" si="196"/>
        <v>7.6073366340459109E-2</v>
      </c>
      <c r="K467" s="193">
        <f t="shared" ca="1" si="196"/>
        <v>0.1053305078980577</v>
      </c>
      <c r="L467" s="193">
        <f t="shared" ca="1" si="196"/>
        <v>4.612086156775419E-2</v>
      </c>
      <c r="M467" s="193">
        <f t="shared" ca="1" si="196"/>
        <v>5.0135691652518209E-2</v>
      </c>
      <c r="O467" s="473">
        <f t="shared" ca="1" si="211"/>
        <v>13049.165948146861</v>
      </c>
      <c r="P467" s="473">
        <f t="shared" ca="1" si="197"/>
        <v>10975.293841356935</v>
      </c>
      <c r="Q467" s="194">
        <f t="shared" ca="1" si="198"/>
        <v>12414.428358528137</v>
      </c>
      <c r="R467" s="194">
        <f t="shared" ca="1" si="199"/>
        <v>13302.91973636064</v>
      </c>
      <c r="S467" s="194">
        <f t="shared" ca="1" si="200"/>
        <v>14893.9451215484</v>
      </c>
      <c r="T467" s="194">
        <f t="shared" ca="1" si="201"/>
        <v>15743.121153069933</v>
      </c>
      <c r="U467" s="194">
        <f t="shared" ca="1" si="202"/>
        <v>17372.411513532737</v>
      </c>
      <c r="V467" s="194">
        <f t="shared" ca="1" si="203"/>
        <v>18634.506980535378</v>
      </c>
      <c r="W467" s="194">
        <f t="shared" ca="1" si="204"/>
        <v>20276.940725746081</v>
      </c>
      <c r="X467" s="194">
        <f t="shared" ca="1" si="205"/>
        <v>20328.623267559156</v>
      </c>
      <c r="Y467" s="194">
        <f t="shared" ca="1" si="206"/>
        <v>21409.385083945363</v>
      </c>
      <c r="Z467" s="194">
        <f t="shared" ca="1" si="207"/>
        <v>379938.64439981815</v>
      </c>
      <c r="AA467" s="194">
        <f t="shared" ca="1" si="208"/>
        <v>401348.0294837635</v>
      </c>
      <c r="AB467" s="77">
        <f t="shared" ca="1" si="209"/>
        <v>246417.43098166151</v>
      </c>
      <c r="AC467">
        <f t="shared" ca="1" si="210"/>
        <v>224.47369133298687</v>
      </c>
      <c r="AD467" s="476">
        <v>219.08353219687928</v>
      </c>
    </row>
    <row r="468" spans="2:30" x14ac:dyDescent="0.2">
      <c r="B468">
        <v>390</v>
      </c>
      <c r="C468" s="193">
        <f t="shared" ca="1" si="196"/>
        <v>0.31784297121117144</v>
      </c>
      <c r="D468" s="193">
        <f t="shared" ca="1" si="196"/>
        <v>-0.17539915381635604</v>
      </c>
      <c r="E468" s="193">
        <f t="shared" ca="1" si="196"/>
        <v>0.12725252398613612</v>
      </c>
      <c r="F468" s="193">
        <f t="shared" ca="1" si="196"/>
        <v>0.11326514198516757</v>
      </c>
      <c r="G468" s="193">
        <f t="shared" ca="1" si="196"/>
        <v>8.4847266695085521E-2</v>
      </c>
      <c r="H468" s="193">
        <f t="shared" ca="1" si="196"/>
        <v>8.8860025176918753E-2</v>
      </c>
      <c r="I468" s="193">
        <f t="shared" ca="1" si="196"/>
        <v>6.6644310318177261E-2</v>
      </c>
      <c r="J468" s="193">
        <f t="shared" ca="1" si="196"/>
        <v>4.6012217208597071E-2</v>
      </c>
      <c r="K468" s="193">
        <f t="shared" ca="1" si="196"/>
        <v>4.0400728959345308E-2</v>
      </c>
      <c r="L468" s="193">
        <f t="shared" ca="1" si="196"/>
        <v>5.4688103216777979E-2</v>
      </c>
      <c r="M468" s="193">
        <f t="shared" ca="1" si="196"/>
        <v>2.5983223881158406E-2</v>
      </c>
      <c r="O468" s="473">
        <f t="shared" ca="1" si="211"/>
        <v>12910.907588955846</v>
      </c>
      <c r="P468" s="473">
        <f t="shared" ca="1" si="197"/>
        <v>10732.180013080126</v>
      </c>
      <c r="Q468" s="194">
        <f t="shared" ca="1" si="198"/>
        <v>12384.108607174245</v>
      </c>
      <c r="R468" s="194">
        <f t="shared" ca="1" si="199"/>
        <v>13573.739310359466</v>
      </c>
      <c r="S468" s="194">
        <f t="shared" ca="1" si="200"/>
        <v>14511.483490034447</v>
      </c>
      <c r="T468" s="194">
        <f t="shared" ca="1" si="201"/>
        <v>15998.869016399398</v>
      </c>
      <c r="U468" s="194">
        <f t="shared" ca="1" si="202"/>
        <v>17110.187954576631</v>
      </c>
      <c r="V468" s="194">
        <f t="shared" ca="1" si="203"/>
        <v>18113.934024394242</v>
      </c>
      <c r="W468" s="194">
        <f t="shared" ca="1" si="204"/>
        <v>19085.824340675226</v>
      </c>
      <c r="X468" s="194">
        <f t="shared" ca="1" si="205"/>
        <v>20495.10520508992</v>
      </c>
      <c r="Y468" s="194">
        <f t="shared" ca="1" si="206"/>
        <v>20916.982542678608</v>
      </c>
      <c r="Z468" s="194">
        <f t="shared" ca="1" si="207"/>
        <v>371200.29188318248</v>
      </c>
      <c r="AA468" s="194">
        <f t="shared" ca="1" si="208"/>
        <v>392117.27442586108</v>
      </c>
      <c r="AB468" s="77">
        <f t="shared" ca="1" si="209"/>
        <v>241807.43299892967</v>
      </c>
      <c r="AC468">
        <f t="shared" ca="1" si="210"/>
        <v>219.63125647717612</v>
      </c>
      <c r="AD468" s="476">
        <v>217.11099467028265</v>
      </c>
    </row>
    <row r="469" spans="2:30" x14ac:dyDescent="0.2">
      <c r="B469">
        <v>391</v>
      </c>
      <c r="C469" s="193">
        <f t="shared" ref="C469:M484" ca="1" si="212">C$75+_xlfn.NORM.INV(RAND(),0, $AH$80)</f>
        <v>0.31875229252426557</v>
      </c>
      <c r="D469" s="193">
        <f t="shared" ca="1" si="212"/>
        <v>-0.15016494383160212</v>
      </c>
      <c r="E469" s="193">
        <f t="shared" ca="1" si="212"/>
        <v>0.11163714223624956</v>
      </c>
      <c r="F469" s="193">
        <f t="shared" ca="1" si="212"/>
        <v>0.11277225138484402</v>
      </c>
      <c r="G469" s="193">
        <f t="shared" ca="1" si="212"/>
        <v>0.105708026447076</v>
      </c>
      <c r="H469" s="193">
        <f t="shared" ca="1" si="212"/>
        <v>5.3114198938642755E-2</v>
      </c>
      <c r="I469" s="193">
        <f t="shared" ca="1" si="196"/>
        <v>9.8641244830496341E-2</v>
      </c>
      <c r="J469" s="193">
        <f t="shared" ca="1" si="196"/>
        <v>4.2146635573879071E-2</v>
      </c>
      <c r="K469" s="193">
        <f t="shared" ca="1" si="196"/>
        <v>4.9849052927550264E-2</v>
      </c>
      <c r="L469" s="193">
        <f t="shared" ca="1" si="196"/>
        <v>5.5921788442800165E-2</v>
      </c>
      <c r="M469" s="193">
        <f t="shared" ca="1" si="196"/>
        <v>5.3164126000035471E-2</v>
      </c>
      <c r="O469" s="473">
        <f t="shared" ca="1" si="211"/>
        <v>12919.81620986023</v>
      </c>
      <c r="P469" s="473">
        <f t="shared" ca="1" si="197"/>
        <v>11060.603256031698</v>
      </c>
      <c r="Q469" s="194">
        <f t="shared" ca="1" si="198"/>
        <v>12212.556466532989</v>
      </c>
      <c r="R469" s="194">
        <f t="shared" ca="1" si="199"/>
        <v>13567.729629228706</v>
      </c>
      <c r="S469" s="194">
        <f t="shared" ca="1" si="200"/>
        <v>14790.527904878947</v>
      </c>
      <c r="T469" s="194">
        <f t="shared" ca="1" si="201"/>
        <v>15473.64742809081</v>
      </c>
      <c r="U469" s="194">
        <f t="shared" ca="1" si="202"/>
        <v>17623.455177942542</v>
      </c>
      <c r="V469" s="194">
        <f t="shared" ca="1" si="203"/>
        <v>18046.99322815378</v>
      </c>
      <c r="W469" s="194">
        <f t="shared" ca="1" si="204"/>
        <v>19259.150873953731</v>
      </c>
      <c r="X469" s="194">
        <f t="shared" ca="1" si="205"/>
        <v>20519.078651287116</v>
      </c>
      <c r="Y469" s="194">
        <f t="shared" ca="1" si="206"/>
        <v>21471.126549989065</v>
      </c>
      <c r="Z469" s="194">
        <f t="shared" ca="1" si="207"/>
        <v>381034.3306523622</v>
      </c>
      <c r="AA469" s="194">
        <f t="shared" ca="1" si="208"/>
        <v>402505.45720235124</v>
      </c>
      <c r="AB469" s="77">
        <f t="shared" ca="1" si="209"/>
        <v>246079.30483496204</v>
      </c>
      <c r="AC469">
        <f t="shared" ca="1" si="210"/>
        <v>224.11851680914287</v>
      </c>
      <c r="AD469" s="476">
        <v>227.91278566449023</v>
      </c>
    </row>
    <row r="470" spans="2:30" x14ac:dyDescent="0.2">
      <c r="B470">
        <v>392</v>
      </c>
      <c r="C470" s="193">
        <f t="shared" ca="1" si="212"/>
        <v>0.32991584874931668</v>
      </c>
      <c r="D470" s="193">
        <f t="shared" ca="1" si="212"/>
        <v>-0.14793619285261861</v>
      </c>
      <c r="E470" s="193">
        <f t="shared" ca="1" si="212"/>
        <v>0.1047859982951365</v>
      </c>
      <c r="F470" s="193">
        <f t="shared" ca="1" si="212"/>
        <v>0.118616868855361</v>
      </c>
      <c r="G470" s="193">
        <f t="shared" ca="1" si="212"/>
        <v>0.11044874011235026</v>
      </c>
      <c r="H470" s="193">
        <f t="shared" ca="1" si="212"/>
        <v>0.13035381850481492</v>
      </c>
      <c r="I470" s="193">
        <f t="shared" ca="1" si="196"/>
        <v>9.8025284636330756E-2</v>
      </c>
      <c r="J470" s="193">
        <f t="shared" ca="1" si="196"/>
        <v>0.10465188501005185</v>
      </c>
      <c r="K470" s="193">
        <f t="shared" ca="1" si="196"/>
        <v>6.8682153718574696E-2</v>
      </c>
      <c r="L470" s="193">
        <f t="shared" ca="1" si="196"/>
        <v>8.5347799446394368E-2</v>
      </c>
      <c r="M470" s="193">
        <f t="shared" ca="1" si="196"/>
        <v>2.9781302408273896E-2</v>
      </c>
      <c r="O470" s="473">
        <f t="shared" ca="1" si="211"/>
        <v>13029.185570197056</v>
      </c>
      <c r="P470" s="473">
        <f t="shared" ca="1" si="197"/>
        <v>11089.610450023169</v>
      </c>
      <c r="Q470" s="194">
        <f t="shared" ca="1" si="198"/>
        <v>12137.289116188007</v>
      </c>
      <c r="R470" s="194">
        <f t="shared" ca="1" si="199"/>
        <v>13638.991461582593</v>
      </c>
      <c r="S470" s="194">
        <f t="shared" ca="1" si="200"/>
        <v>14853.942166219334</v>
      </c>
      <c r="T470" s="194">
        <f t="shared" ca="1" si="201"/>
        <v>16608.546797837553</v>
      </c>
      <c r="U470" s="194">
        <f t="shared" ca="1" si="202"/>
        <v>17613.574475825859</v>
      </c>
      <c r="V470" s="194">
        <f t="shared" ca="1" si="203"/>
        <v>19129.405025873111</v>
      </c>
      <c r="W470" s="194">
        <f t="shared" ca="1" si="204"/>
        <v>19604.638188103592</v>
      </c>
      <c r="X470" s="194">
        <f t="shared" ca="1" si="205"/>
        <v>21090.896224127264</v>
      </c>
      <c r="Y470" s="194">
        <f t="shared" ca="1" si="206"/>
        <v>20994.414941569954</v>
      </c>
      <c r="Z470" s="194">
        <f t="shared" ca="1" si="207"/>
        <v>372574.43507095036</v>
      </c>
      <c r="AA470" s="194">
        <f t="shared" ca="1" si="208"/>
        <v>393568.85001252033</v>
      </c>
      <c r="AB470" s="77">
        <f t="shared" ca="1" si="209"/>
        <v>244448.80036325674</v>
      </c>
      <c r="AC470">
        <f t="shared" ca="1" si="210"/>
        <v>222.40580202793984</v>
      </c>
      <c r="AD470" s="476">
        <v>225.72911123433886</v>
      </c>
    </row>
    <row r="471" spans="2:30" x14ac:dyDescent="0.2">
      <c r="B471">
        <v>393</v>
      </c>
      <c r="C471" s="193">
        <f t="shared" ca="1" si="212"/>
        <v>0.33280987669359424</v>
      </c>
      <c r="D471" s="193">
        <f t="shared" ca="1" si="212"/>
        <v>-0.16408059336874004</v>
      </c>
      <c r="E471" s="193">
        <f t="shared" ca="1" si="212"/>
        <v>9.8704434647361214E-2</v>
      </c>
      <c r="F471" s="193">
        <f t="shared" ca="1" si="212"/>
        <v>0.10347300300623308</v>
      </c>
      <c r="G471" s="193">
        <f t="shared" ca="1" si="212"/>
        <v>9.4531002776727019E-2</v>
      </c>
      <c r="H471" s="193">
        <f t="shared" ca="1" si="212"/>
        <v>5.7541564242366318E-2</v>
      </c>
      <c r="I471" s="193">
        <f t="shared" ca="1" si="196"/>
        <v>7.9871708227248581E-2</v>
      </c>
      <c r="J471" s="193">
        <f t="shared" ca="1" si="196"/>
        <v>7.2233312851400028E-2</v>
      </c>
      <c r="K471" s="193">
        <f t="shared" ca="1" si="196"/>
        <v>5.780048749820909E-2</v>
      </c>
      <c r="L471" s="193">
        <f t="shared" ca="1" si="196"/>
        <v>4.530876955549748E-2</v>
      </c>
      <c r="M471" s="193">
        <f t="shared" ca="1" si="196"/>
        <v>4.4030777086912255E-2</v>
      </c>
      <c r="O471" s="473">
        <f t="shared" ca="1" si="211"/>
        <v>13057.538361967143</v>
      </c>
      <c r="P471" s="473">
        <f t="shared" ca="1" si="197"/>
        <v>10879.491077305849</v>
      </c>
      <c r="Q471" s="194">
        <f t="shared" ca="1" si="198"/>
        <v>12070.476451667046</v>
      </c>
      <c r="R471" s="194">
        <f t="shared" ca="1" si="199"/>
        <v>13454.346421120295</v>
      </c>
      <c r="S471" s="194">
        <f t="shared" ca="1" si="200"/>
        <v>14641.018200204933</v>
      </c>
      <c r="T471" s="194">
        <f t="shared" ca="1" si="201"/>
        <v>15538.699717590109</v>
      </c>
      <c r="U471" s="194">
        <f t="shared" ca="1" si="202"/>
        <v>17322.37046207688</v>
      </c>
      <c r="V471" s="194">
        <f t="shared" ca="1" si="203"/>
        <v>18568.008258621227</v>
      </c>
      <c r="W471" s="194">
        <f t="shared" ca="1" si="204"/>
        <v>19405.017441755695</v>
      </c>
      <c r="X471" s="194">
        <f t="shared" ca="1" si="205"/>
        <v>20312.842382976643</v>
      </c>
      <c r="Y471" s="194">
        <f t="shared" ca="1" si="206"/>
        <v>21284.92262839929</v>
      </c>
      <c r="Z471" s="194">
        <f t="shared" ca="1" si="207"/>
        <v>377729.88891929254</v>
      </c>
      <c r="AA471" s="194">
        <f t="shared" ca="1" si="208"/>
        <v>399014.81154769182</v>
      </c>
      <c r="AB471" s="77">
        <f t="shared" ca="1" si="209"/>
        <v>244564.49745150548</v>
      </c>
      <c r="AC471">
        <f t="shared" ca="1" si="210"/>
        <v>222.52733258282299</v>
      </c>
      <c r="AD471" s="476">
        <v>225.18719116775597</v>
      </c>
    </row>
    <row r="472" spans="2:30" x14ac:dyDescent="0.2">
      <c r="B472">
        <v>394</v>
      </c>
      <c r="C472" s="193">
        <f t="shared" ca="1" si="212"/>
        <v>0.37421097804613862</v>
      </c>
      <c r="D472" s="193">
        <f t="shared" ca="1" si="212"/>
        <v>-0.16832212756910928</v>
      </c>
      <c r="E472" s="193">
        <f t="shared" ca="1" si="212"/>
        <v>7.9048063899418375E-2</v>
      </c>
      <c r="F472" s="193">
        <f t="shared" ca="1" si="212"/>
        <v>8.497800902058146E-2</v>
      </c>
      <c r="G472" s="193">
        <f t="shared" ca="1" si="212"/>
        <v>9.5199127076957837E-2</v>
      </c>
      <c r="H472" s="193">
        <f t="shared" ca="1" si="212"/>
        <v>0.11733570496420268</v>
      </c>
      <c r="I472" s="193">
        <f t="shared" ca="1" si="196"/>
        <v>0.11132731992871164</v>
      </c>
      <c r="J472" s="193">
        <f t="shared" ca="1" si="196"/>
        <v>5.8362251448957465E-2</v>
      </c>
      <c r="K472" s="193">
        <f t="shared" ca="1" si="196"/>
        <v>5.8645751738859463E-2</v>
      </c>
      <c r="L472" s="193">
        <f t="shared" ca="1" si="196"/>
        <v>6.4637684101536239E-2</v>
      </c>
      <c r="M472" s="193">
        <f t="shared" ca="1" si="196"/>
        <v>7.2790781027405105E-2</v>
      </c>
      <c r="O472" s="473">
        <f t="shared" ca="1" si="211"/>
        <v>13463.144951918021</v>
      </c>
      <c r="P472" s="473">
        <f t="shared" ca="1" si="197"/>
        <v>10824.287509688043</v>
      </c>
      <c r="Q472" s="194">
        <f t="shared" ca="1" si="198"/>
        <v>11854.529603036703</v>
      </c>
      <c r="R472" s="194">
        <f t="shared" ca="1" si="199"/>
        <v>13228.841986066989</v>
      </c>
      <c r="S472" s="194">
        <f t="shared" ca="1" si="200"/>
        <v>14649.955379704521</v>
      </c>
      <c r="T472" s="194">
        <f t="shared" ca="1" si="201"/>
        <v>16417.268682596772</v>
      </c>
      <c r="U472" s="194">
        <f t="shared" ca="1" si="202"/>
        <v>17826.954251848063</v>
      </c>
      <c r="V472" s="194">
        <f t="shared" ca="1" si="203"/>
        <v>18327.801225702737</v>
      </c>
      <c r="W472" s="194">
        <f t="shared" ca="1" si="204"/>
        <v>19420.523548556146</v>
      </c>
      <c r="X472" s="194">
        <f t="shared" ca="1" si="205"/>
        <v>20688.449290756311</v>
      </c>
      <c r="Y472" s="194">
        <f t="shared" ca="1" si="206"/>
        <v>21871.26018865197</v>
      </c>
      <c r="Z472" s="194">
        <f t="shared" ca="1" si="207"/>
        <v>388135.24605260661</v>
      </c>
      <c r="AA472" s="194">
        <f t="shared" ca="1" si="208"/>
        <v>410006.50624125858</v>
      </c>
      <c r="AB472" s="77">
        <f t="shared" ca="1" si="209"/>
        <v>249553.60790539382</v>
      </c>
      <c r="AC472">
        <f t="shared" ca="1" si="210"/>
        <v>227.76799482430232</v>
      </c>
      <c r="AD472" s="476">
        <v>223.44000442811486</v>
      </c>
    </row>
    <row r="473" spans="2:30" x14ac:dyDescent="0.2">
      <c r="B473">
        <v>395</v>
      </c>
      <c r="C473" s="193">
        <f t="shared" ca="1" si="212"/>
        <v>0.33744451837846101</v>
      </c>
      <c r="D473" s="193">
        <f t="shared" ca="1" si="212"/>
        <v>-0.19228779812792107</v>
      </c>
      <c r="E473" s="193">
        <f t="shared" ca="1" si="212"/>
        <v>8.3964176688512415E-2</v>
      </c>
      <c r="F473" s="193">
        <f t="shared" ca="1" si="212"/>
        <v>0.10774557972273049</v>
      </c>
      <c r="G473" s="193">
        <f t="shared" ca="1" si="212"/>
        <v>0.10210576105283757</v>
      </c>
      <c r="H473" s="193">
        <f t="shared" ca="1" si="212"/>
        <v>0.1042038894731781</v>
      </c>
      <c r="I473" s="193">
        <f t="shared" ca="1" si="196"/>
        <v>8.1662923255882411E-2</v>
      </c>
      <c r="J473" s="193">
        <f t="shared" ca="1" si="196"/>
        <v>7.1102580306652646E-2</v>
      </c>
      <c r="K473" s="193">
        <f t="shared" ca="1" si="196"/>
        <v>4.7384232130019154E-2</v>
      </c>
      <c r="L473" s="193">
        <f t="shared" ca="1" si="196"/>
        <v>4.7244775752199063E-2</v>
      </c>
      <c r="M473" s="193">
        <f t="shared" ca="1" si="196"/>
        <v>2.5469720684189526E-2</v>
      </c>
      <c r="O473" s="473">
        <f t="shared" ca="1" si="211"/>
        <v>13102.943946553783</v>
      </c>
      <c r="P473" s="473">
        <f t="shared" ca="1" si="197"/>
        <v>10512.374307365108</v>
      </c>
      <c r="Q473" s="194">
        <f t="shared" ca="1" si="198"/>
        <v>11908.53850823744</v>
      </c>
      <c r="R473" s="194">
        <f t="shared" ca="1" si="199"/>
        <v>13506.440787813417</v>
      </c>
      <c r="S473" s="194">
        <f t="shared" ca="1" si="200"/>
        <v>14742.342122050306</v>
      </c>
      <c r="T473" s="194">
        <f t="shared" ca="1" si="201"/>
        <v>16224.319918632102</v>
      </c>
      <c r="U473" s="194">
        <f t="shared" ca="1" si="202"/>
        <v>17351.103588490729</v>
      </c>
      <c r="V473" s="194">
        <f t="shared" ca="1" si="203"/>
        <v>18548.427211308561</v>
      </c>
      <c r="W473" s="194">
        <f t="shared" ca="1" si="204"/>
        <v>19213.934511197065</v>
      </c>
      <c r="X473" s="194">
        <f t="shared" ca="1" si="205"/>
        <v>20350.463600622017</v>
      </c>
      <c r="Y473" s="194">
        <f t="shared" ca="1" si="206"/>
        <v>20906.513621592381</v>
      </c>
      <c r="Z473" s="194">
        <f t="shared" ca="1" si="207"/>
        <v>371014.50664599636</v>
      </c>
      <c r="AA473" s="194">
        <f t="shared" ca="1" si="208"/>
        <v>391921.02026758873</v>
      </c>
      <c r="AB473" s="77">
        <f t="shared" ca="1" si="209"/>
        <v>241935.59751767732</v>
      </c>
      <c r="AC473">
        <f t="shared" ca="1" si="210"/>
        <v>219.76588307249926</v>
      </c>
      <c r="AD473" s="476">
        <v>219.9688522854386</v>
      </c>
    </row>
    <row r="474" spans="2:30" x14ac:dyDescent="0.2">
      <c r="B474">
        <v>396</v>
      </c>
      <c r="C474" s="193">
        <f t="shared" ca="1" si="212"/>
        <v>0.32718266779376054</v>
      </c>
      <c r="D474" s="193">
        <f t="shared" ca="1" si="212"/>
        <v>-0.12023176708043845</v>
      </c>
      <c r="E474" s="193">
        <f t="shared" ca="1" si="212"/>
        <v>9.9787328733012021E-2</v>
      </c>
      <c r="F474" s="193">
        <f t="shared" ca="1" si="212"/>
        <v>8.2331841010968382E-2</v>
      </c>
      <c r="G474" s="193">
        <f t="shared" ca="1" si="212"/>
        <v>9.6392349045487852E-2</v>
      </c>
      <c r="H474" s="193">
        <f t="shared" ca="1" si="212"/>
        <v>0.10016399863363792</v>
      </c>
      <c r="I474" s="193">
        <f t="shared" ca="1" si="196"/>
        <v>9.6910797419937966E-2</v>
      </c>
      <c r="J474" s="193">
        <f t="shared" ca="1" si="196"/>
        <v>6.2169795465791662E-2</v>
      </c>
      <c r="K474" s="193">
        <f t="shared" ca="1" si="196"/>
        <v>6.1778788644323089E-2</v>
      </c>
      <c r="L474" s="193">
        <f t="shared" ca="1" si="196"/>
        <v>2.9294696812021577E-2</v>
      </c>
      <c r="M474" s="193">
        <f t="shared" ca="1" si="196"/>
        <v>1.6446050634756307E-2</v>
      </c>
      <c r="O474" s="473">
        <f t="shared" ca="1" si="211"/>
        <v>13002.408596375473</v>
      </c>
      <c r="P474" s="473">
        <f t="shared" ca="1" si="197"/>
        <v>11450.183551448094</v>
      </c>
      <c r="Q474" s="194">
        <f t="shared" ca="1" si="198"/>
        <v>12082.373234048464</v>
      </c>
      <c r="R474" s="194">
        <f t="shared" ca="1" si="199"/>
        <v>13196.577978707654</v>
      </c>
      <c r="S474" s="194">
        <f t="shared" ca="1" si="200"/>
        <v>14665.916539793923</v>
      </c>
      <c r="T474" s="194">
        <f t="shared" ca="1" si="201"/>
        <v>16164.960879923841</v>
      </c>
      <c r="U474" s="194">
        <f t="shared" ca="1" si="202"/>
        <v>17595.696833240614</v>
      </c>
      <c r="V474" s="194">
        <f t="shared" ca="1" si="203"/>
        <v>18393.736976720986</v>
      </c>
      <c r="W474" s="194">
        <f t="shared" ca="1" si="204"/>
        <v>19477.998125770584</v>
      </c>
      <c r="X474" s="194">
        <f t="shared" ca="1" si="205"/>
        <v>20001.65075709363</v>
      </c>
      <c r="Y474" s="194">
        <f t="shared" ca="1" si="206"/>
        <v>20722.545751064361</v>
      </c>
      <c r="Z474" s="194">
        <f t="shared" ca="1" si="207"/>
        <v>367749.74667893164</v>
      </c>
      <c r="AA474" s="194">
        <f t="shared" ca="1" si="208"/>
        <v>388472.29242999601</v>
      </c>
      <c r="AB474" s="77">
        <f t="shared" ca="1" si="209"/>
        <v>241189.33089792434</v>
      </c>
      <c r="AC474">
        <f t="shared" ca="1" si="210"/>
        <v>218.98198956435539</v>
      </c>
      <c r="AD474" s="476">
        <v>219.88949878538929</v>
      </c>
    </row>
    <row r="475" spans="2:30" x14ac:dyDescent="0.2">
      <c r="B475">
        <v>397</v>
      </c>
      <c r="C475" s="193">
        <f t="shared" ca="1" si="212"/>
        <v>0.32284078894052531</v>
      </c>
      <c r="D475" s="193">
        <f t="shared" ca="1" si="212"/>
        <v>-0.12273135702014329</v>
      </c>
      <c r="E475" s="193">
        <f t="shared" ca="1" si="212"/>
        <v>0.10450649225969465</v>
      </c>
      <c r="F475" s="193">
        <f t="shared" ca="1" si="212"/>
        <v>9.4772354198562184E-2</v>
      </c>
      <c r="G475" s="193">
        <f t="shared" ca="1" si="212"/>
        <v>0.12896418875895282</v>
      </c>
      <c r="H475" s="193">
        <f t="shared" ca="1" si="212"/>
        <v>4.985141354049339E-2</v>
      </c>
      <c r="I475" s="193">
        <f t="shared" ca="1" si="212"/>
        <v>6.6706943254091405E-2</v>
      </c>
      <c r="J475" s="193">
        <f t="shared" ca="1" si="212"/>
        <v>5.1643892134529842E-2</v>
      </c>
      <c r="K475" s="193">
        <f t="shared" ca="1" si="212"/>
        <v>4.271676388429773E-2</v>
      </c>
      <c r="L475" s="193">
        <f t="shared" ca="1" si="212"/>
        <v>6.772638402300922E-2</v>
      </c>
      <c r="M475" s="193">
        <f t="shared" ca="1" si="212"/>
        <v>2.4488481136749566E-2</v>
      </c>
      <c r="O475" s="473">
        <f t="shared" ca="1" si="211"/>
        <v>12959.871209250327</v>
      </c>
      <c r="P475" s="473">
        <f t="shared" ca="1" si="197"/>
        <v>11417.651388382836</v>
      </c>
      <c r="Q475" s="194">
        <f t="shared" ca="1" si="198"/>
        <v>12134.218435017976</v>
      </c>
      <c r="R475" s="194">
        <f t="shared" ca="1" si="199"/>
        <v>13348.261774891525</v>
      </c>
      <c r="S475" s="194">
        <f t="shared" ca="1" si="200"/>
        <v>15101.6144751189</v>
      </c>
      <c r="T475" s="194">
        <f t="shared" ca="1" si="201"/>
        <v>15425.706577102981</v>
      </c>
      <c r="U475" s="194">
        <f t="shared" ca="1" si="202"/>
        <v>17111.192658108328</v>
      </c>
      <c r="V475" s="194">
        <f t="shared" ca="1" si="203"/>
        <v>18211.458495310471</v>
      </c>
      <c r="W475" s="194">
        <f t="shared" ca="1" si="204"/>
        <v>19128.311273367715</v>
      </c>
      <c r="X475" s="194">
        <f t="shared" ca="1" si="205"/>
        <v>20748.470096570341</v>
      </c>
      <c r="Y475" s="194">
        <f t="shared" ca="1" si="206"/>
        <v>20886.508839831575</v>
      </c>
      <c r="Z475" s="194">
        <f t="shared" ca="1" si="207"/>
        <v>370659.49459712557</v>
      </c>
      <c r="AA475" s="194">
        <f t="shared" ca="1" si="208"/>
        <v>391546.00343695714</v>
      </c>
      <c r="AB475" s="77">
        <f t="shared" ca="1" si="209"/>
        <v>242075.27243692408</v>
      </c>
      <c r="AC475">
        <f t="shared" ca="1" si="210"/>
        <v>219.91260042464921</v>
      </c>
      <c r="AD475" s="476">
        <v>222.30127069570071</v>
      </c>
    </row>
    <row r="476" spans="2:30" x14ac:dyDescent="0.2">
      <c r="B476">
        <v>398</v>
      </c>
      <c r="C476" s="193">
        <f t="shared" ca="1" si="212"/>
        <v>0.31897563786001254</v>
      </c>
      <c r="D476" s="193">
        <f t="shared" ca="1" si="212"/>
        <v>-0.17008751521174062</v>
      </c>
      <c r="E476" s="193">
        <f t="shared" ca="1" si="212"/>
        <v>0.12313471762817751</v>
      </c>
      <c r="F476" s="193">
        <f t="shared" ca="1" si="212"/>
        <v>8.8369257035659343E-2</v>
      </c>
      <c r="G476" s="193">
        <f t="shared" ca="1" si="212"/>
        <v>0.10436615694845083</v>
      </c>
      <c r="H476" s="193">
        <f t="shared" ca="1" si="212"/>
        <v>7.6505171608350117E-2</v>
      </c>
      <c r="I476" s="193">
        <f t="shared" ca="1" si="212"/>
        <v>0.11004853855134292</v>
      </c>
      <c r="J476" s="193">
        <f t="shared" ca="1" si="212"/>
        <v>6.893130064346302E-2</v>
      </c>
      <c r="K476" s="193">
        <f t="shared" ca="1" si="212"/>
        <v>5.3212375464954338E-2</v>
      </c>
      <c r="L476" s="193">
        <f t="shared" ca="1" si="212"/>
        <v>1.1692295917674664E-2</v>
      </c>
      <c r="M476" s="193">
        <f t="shared" ca="1" si="212"/>
        <v>4.2366042816270919E-2</v>
      </c>
      <c r="O476" s="473">
        <f t="shared" ca="1" si="211"/>
        <v>12922.004324114543</v>
      </c>
      <c r="P476" s="473">
        <f t="shared" ca="1" si="197"/>
        <v>10801.310989519196</v>
      </c>
      <c r="Q476" s="194">
        <f t="shared" ca="1" si="198"/>
        <v>12338.869976011156</v>
      </c>
      <c r="R476" s="194">
        <f t="shared" ca="1" si="199"/>
        <v>13270.19055143333</v>
      </c>
      <c r="S476" s="194">
        <f t="shared" ca="1" si="200"/>
        <v>14772.578357810999</v>
      </c>
      <c r="T476" s="194">
        <f t="shared" ca="1" si="201"/>
        <v>15817.33633139867</v>
      </c>
      <c r="U476" s="194">
        <f t="shared" ca="1" si="202"/>
        <v>17806.441144050146</v>
      </c>
      <c r="V476" s="194">
        <f t="shared" ca="1" si="203"/>
        <v>18510.826869820692</v>
      </c>
      <c r="W476" s="194">
        <f t="shared" ca="1" si="204"/>
        <v>19320.849968699782</v>
      </c>
      <c r="X476" s="194">
        <f t="shared" ca="1" si="205"/>
        <v>19659.594127184286</v>
      </c>
      <c r="Y476" s="194">
        <f t="shared" ca="1" si="206"/>
        <v>21250.983264804749</v>
      </c>
      <c r="Z476" s="194">
        <f t="shared" ca="1" si="207"/>
        <v>377127.58877170109</v>
      </c>
      <c r="AA476" s="194">
        <f t="shared" ca="1" si="208"/>
        <v>398378.57203650585</v>
      </c>
      <c r="AB476" s="77">
        <f t="shared" ca="1" si="209"/>
        <v>244384.42773825605</v>
      </c>
      <c r="AC476">
        <f t="shared" ca="1" si="210"/>
        <v>222.33818372436767</v>
      </c>
      <c r="AD476" s="476">
        <v>223.76002431075364</v>
      </c>
    </row>
    <row r="477" spans="2:30" x14ac:dyDescent="0.2">
      <c r="B477">
        <v>399</v>
      </c>
      <c r="C477" s="193">
        <f t="shared" ca="1" si="212"/>
        <v>0.35999482164688235</v>
      </c>
      <c r="D477" s="193">
        <f t="shared" ca="1" si="212"/>
        <v>-0.13362363563352539</v>
      </c>
      <c r="E477" s="193">
        <f t="shared" ca="1" si="212"/>
        <v>0.15524735318077124</v>
      </c>
      <c r="F477" s="193">
        <f t="shared" ca="1" si="212"/>
        <v>9.2382330634571325E-2</v>
      </c>
      <c r="G477" s="193">
        <f t="shared" ca="1" si="212"/>
        <v>9.3893189054739312E-2</v>
      </c>
      <c r="H477" s="193">
        <f t="shared" ca="1" si="212"/>
        <v>6.9487562718923007E-2</v>
      </c>
      <c r="I477" s="193">
        <f t="shared" ca="1" si="212"/>
        <v>5.2255485655356163E-2</v>
      </c>
      <c r="J477" s="193">
        <f t="shared" ca="1" si="212"/>
        <v>5.6687942081391718E-2</v>
      </c>
      <c r="K477" s="193">
        <f t="shared" ca="1" si="212"/>
        <v>1.8431075523147711E-2</v>
      </c>
      <c r="L477" s="193">
        <f t="shared" ca="1" si="212"/>
        <v>4.4508041851597943E-2</v>
      </c>
      <c r="M477" s="193">
        <f t="shared" ca="1" si="212"/>
        <v>-2.2486837113175666E-2</v>
      </c>
      <c r="O477" s="473">
        <f t="shared" ca="1" si="211"/>
        <v>13323.869267674507</v>
      </c>
      <c r="P477" s="473">
        <f t="shared" ca="1" si="197"/>
        <v>11275.888382229667</v>
      </c>
      <c r="Q477" s="194">
        <f t="shared" ca="1" si="198"/>
        <v>12691.662591582017</v>
      </c>
      <c r="R477" s="194">
        <f t="shared" ca="1" si="199"/>
        <v>13319.120867142112</v>
      </c>
      <c r="S477" s="194">
        <f t="shared" ca="1" si="200"/>
        <v>14632.486470826532</v>
      </c>
      <c r="T477" s="194">
        <f t="shared" ca="1" si="201"/>
        <v>15714.22500135235</v>
      </c>
      <c r="U477" s="194">
        <f t="shared" ca="1" si="202"/>
        <v>16879.374840922206</v>
      </c>
      <c r="V477" s="194">
        <f t="shared" ca="1" si="203"/>
        <v>18298.806985557585</v>
      </c>
      <c r="W477" s="194">
        <f t="shared" ca="1" si="204"/>
        <v>18682.797954171067</v>
      </c>
      <c r="X477" s="194">
        <f t="shared" ca="1" si="205"/>
        <v>20297.282334008614</v>
      </c>
      <c r="Y477" s="194">
        <f t="shared" ca="1" si="206"/>
        <v>19928.811005306092</v>
      </c>
      <c r="Z477" s="194">
        <f t="shared" ca="1" si="207"/>
        <v>353663.84453209344</v>
      </c>
      <c r="AA477" s="194">
        <f t="shared" ca="1" si="208"/>
        <v>373592.65553739952</v>
      </c>
      <c r="AB477" s="77">
        <f t="shared" ca="1" si="209"/>
        <v>235316.92851042666</v>
      </c>
      <c r="AC477">
        <f t="shared" ca="1" si="210"/>
        <v>212.81349966152169</v>
      </c>
      <c r="AD477" s="476">
        <v>224.60377045827391</v>
      </c>
    </row>
    <row r="478" spans="2:30" x14ac:dyDescent="0.2">
      <c r="B478">
        <v>400</v>
      </c>
      <c r="C478" s="193">
        <f t="shared" ca="1" si="212"/>
        <v>0.30314706346453435</v>
      </c>
      <c r="D478" s="193">
        <f t="shared" ca="1" si="212"/>
        <v>-0.12760988978074886</v>
      </c>
      <c r="E478" s="193">
        <f t="shared" ca="1" si="212"/>
        <v>0.12837762782973261</v>
      </c>
      <c r="F478" s="193">
        <f t="shared" ca="1" si="212"/>
        <v>0.11306731273444434</v>
      </c>
      <c r="G478" s="193">
        <f t="shared" ca="1" si="212"/>
        <v>0.12024006167783638</v>
      </c>
      <c r="H478" s="193">
        <f t="shared" ca="1" si="212"/>
        <v>0.11565974577241227</v>
      </c>
      <c r="I478" s="193">
        <f t="shared" ca="1" si="212"/>
        <v>0.1368469260789984</v>
      </c>
      <c r="J478" s="193">
        <f t="shared" ca="1" si="212"/>
        <v>7.375897947344856E-2</v>
      </c>
      <c r="K478" s="193">
        <f t="shared" ca="1" si="212"/>
        <v>7.5513009885651114E-2</v>
      </c>
      <c r="L478" s="193">
        <f t="shared" ca="1" si="212"/>
        <v>4.5215812826870608E-2</v>
      </c>
      <c r="M478" s="193">
        <f t="shared" ca="1" si="212"/>
        <v>6.9033431796720529E-2</v>
      </c>
      <c r="O478" s="473">
        <f t="shared" ca="1" si="211"/>
        <v>12766.931780762043</v>
      </c>
      <c r="P478" s="473">
        <f t="shared" ca="1" si="197"/>
        <v>11354.157284503553</v>
      </c>
      <c r="Q478" s="194">
        <f t="shared" ca="1" si="198"/>
        <v>12396.469110164451</v>
      </c>
      <c r="R478" s="194">
        <f t="shared" ca="1" si="199"/>
        <v>13571.327232071904</v>
      </c>
      <c r="S478" s="194">
        <f t="shared" ca="1" si="200"/>
        <v>14984.91599599726</v>
      </c>
      <c r="T478" s="194">
        <f t="shared" ca="1" si="201"/>
        <v>16392.643431447592</v>
      </c>
      <c r="U478" s="194">
        <f t="shared" ca="1" si="202"/>
        <v>18236.31776087754</v>
      </c>
      <c r="V478" s="194">
        <f t="shared" ca="1" si="203"/>
        <v>18594.428432382443</v>
      </c>
      <c r="W478" s="194">
        <f t="shared" ca="1" si="204"/>
        <v>19729.9480973264</v>
      </c>
      <c r="X478" s="194">
        <f t="shared" ca="1" si="205"/>
        <v>20311.036012043933</v>
      </c>
      <c r="Y478" s="194">
        <f t="shared" ca="1" si="206"/>
        <v>21794.658148349918</v>
      </c>
      <c r="Z478" s="194">
        <f t="shared" ca="1" si="207"/>
        <v>386775.83870687924</v>
      </c>
      <c r="AA478" s="194">
        <f t="shared" ca="1" si="208"/>
        <v>408570.49685522914</v>
      </c>
      <c r="AB478" s="77">
        <f t="shared" ca="1" si="209"/>
        <v>250009.91095362918</v>
      </c>
      <c r="AC478">
        <f t="shared" ca="1" si="210"/>
        <v>228.2473047489193</v>
      </c>
      <c r="AD478" s="476">
        <v>220.23283833558213</v>
      </c>
    </row>
    <row r="479" spans="2:30" x14ac:dyDescent="0.2">
      <c r="B479">
        <v>401</v>
      </c>
      <c r="C479" s="193">
        <f t="shared" ref="C479:M494" ca="1" si="213">C$75+_xlfn.NORM.INV(RAND(),0, $AH$80)</f>
        <v>0.35339519535683805</v>
      </c>
      <c r="D479" s="193">
        <f t="shared" ca="1" si="213"/>
        <v>-0.18568674581726516</v>
      </c>
      <c r="E479" s="193">
        <f t="shared" ca="1" si="213"/>
        <v>9.6381619893312093E-2</v>
      </c>
      <c r="F479" s="193">
        <f t="shared" ca="1" si="213"/>
        <v>8.2391559509698453E-2</v>
      </c>
      <c r="G479" s="193">
        <f t="shared" ca="1" si="213"/>
        <v>7.7865809017655663E-2</v>
      </c>
      <c r="H479" s="193">
        <f t="shared" ca="1" si="213"/>
        <v>8.9516883515847565E-2</v>
      </c>
      <c r="I479" s="193">
        <f t="shared" ca="1" si="212"/>
        <v>0.10301605608363207</v>
      </c>
      <c r="J479" s="193">
        <f t="shared" ca="1" si="212"/>
        <v>8.9074427241306792E-2</v>
      </c>
      <c r="K479" s="193">
        <f t="shared" ca="1" si="212"/>
        <v>6.5449354663606588E-2</v>
      </c>
      <c r="L479" s="193">
        <f t="shared" ca="1" si="212"/>
        <v>3.2075215322395628E-2</v>
      </c>
      <c r="M479" s="193">
        <f t="shared" ca="1" si="212"/>
        <v>6.5678816711404728E-2</v>
      </c>
      <c r="O479" s="473">
        <f t="shared" ca="1" si="211"/>
        <v>13259.212728910943</v>
      </c>
      <c r="P479" s="473">
        <f t="shared" ca="1" si="197"/>
        <v>10598.287003188294</v>
      </c>
      <c r="Q479" s="194">
        <f t="shared" ca="1" si="198"/>
        <v>12044.95777721177</v>
      </c>
      <c r="R479" s="194">
        <f t="shared" ca="1" si="199"/>
        <v>13197.306110132235</v>
      </c>
      <c r="S479" s="194">
        <f t="shared" ca="1" si="200"/>
        <v>14418.095866787688</v>
      </c>
      <c r="T479" s="194">
        <f t="shared" ca="1" si="201"/>
        <v>16008.520385982136</v>
      </c>
      <c r="U479" s="194">
        <f t="shared" ca="1" si="202"/>
        <v>17693.632126418106</v>
      </c>
      <c r="V479" s="194">
        <f t="shared" ca="1" si="203"/>
        <v>18859.648097943689</v>
      </c>
      <c r="W479" s="194">
        <f t="shared" ca="1" si="204"/>
        <v>19545.33350561501</v>
      </c>
      <c r="X479" s="194">
        <f t="shared" ca="1" si="205"/>
        <v>20055.682863098245</v>
      </c>
      <c r="Y479" s="194">
        <f t="shared" ca="1" si="206"/>
        <v>21726.266752132422</v>
      </c>
      <c r="Z479" s="194">
        <f t="shared" ca="1" si="207"/>
        <v>385562.14040281303</v>
      </c>
      <c r="AA479" s="194">
        <f t="shared" ca="1" si="208"/>
        <v>407288.40715494548</v>
      </c>
      <c r="AB479" s="77">
        <f t="shared" ca="1" si="209"/>
        <v>247871.30039100084</v>
      </c>
      <c r="AC479">
        <f t="shared" ca="1" si="210"/>
        <v>226.0008650822929</v>
      </c>
      <c r="AD479" s="476">
        <v>221.16960346580109</v>
      </c>
    </row>
    <row r="480" spans="2:30" x14ac:dyDescent="0.2">
      <c r="B480">
        <v>402</v>
      </c>
      <c r="C480" s="193">
        <f t="shared" ca="1" si="213"/>
        <v>0.34592488785171638</v>
      </c>
      <c r="D480" s="193">
        <f t="shared" ca="1" si="213"/>
        <v>-0.15364306641884526</v>
      </c>
      <c r="E480" s="193">
        <f t="shared" ca="1" si="213"/>
        <v>0.11193360468600144</v>
      </c>
      <c r="F480" s="193">
        <f t="shared" ca="1" si="213"/>
        <v>9.9669676761485013E-2</v>
      </c>
      <c r="G480" s="193">
        <f t="shared" ca="1" si="213"/>
        <v>0.11542519299302971</v>
      </c>
      <c r="H480" s="193">
        <f t="shared" ca="1" si="213"/>
        <v>9.351853319867845E-2</v>
      </c>
      <c r="I480" s="193">
        <f t="shared" ca="1" si="212"/>
        <v>8.4821039528655051E-2</v>
      </c>
      <c r="J480" s="193">
        <f t="shared" ca="1" si="212"/>
        <v>4.8939778107912828E-2</v>
      </c>
      <c r="K480" s="193">
        <f t="shared" ca="1" si="212"/>
        <v>4.7560409126917023E-2</v>
      </c>
      <c r="L480" s="193">
        <f t="shared" ca="1" si="212"/>
        <v>5.0925680729216251E-2</v>
      </c>
      <c r="M480" s="193">
        <f t="shared" ca="1" si="212"/>
        <v>3.2875436122558242E-2</v>
      </c>
      <c r="O480" s="473">
        <f t="shared" ca="1" si="211"/>
        <v>13186.026126283265</v>
      </c>
      <c r="P480" s="473">
        <f t="shared" ca="1" si="197"/>
        <v>11015.335490558729</v>
      </c>
      <c r="Q480" s="194">
        <f t="shared" ca="1" si="198"/>
        <v>12215.813432561054</v>
      </c>
      <c r="R480" s="194">
        <f t="shared" ca="1" si="199"/>
        <v>13407.973497895195</v>
      </c>
      <c r="S480" s="194">
        <f t="shared" ca="1" si="200"/>
        <v>14920.50979839572</v>
      </c>
      <c r="T480" s="194">
        <f t="shared" ca="1" si="201"/>
        <v>16067.317538641613</v>
      </c>
      <c r="U480" s="194">
        <f t="shared" ca="1" si="202"/>
        <v>17401.763365594335</v>
      </c>
      <c r="V480" s="194">
        <f t="shared" ca="1" si="203"/>
        <v>18164.63098960189</v>
      </c>
      <c r="W480" s="194">
        <f t="shared" ca="1" si="204"/>
        <v>19217.166422826947</v>
      </c>
      <c r="X480" s="194">
        <f t="shared" ca="1" si="205"/>
        <v>20421.992363034162</v>
      </c>
      <c r="Y480" s="194">
        <f t="shared" ca="1" si="206"/>
        <v>21057.49583741694</v>
      </c>
      <c r="Z480" s="194">
        <f t="shared" ca="1" si="207"/>
        <v>373693.89132631023</v>
      </c>
      <c r="AA480" s="194">
        <f t="shared" ca="1" si="208"/>
        <v>394751.3871637272</v>
      </c>
      <c r="AB480" s="77">
        <f t="shared" ca="1" si="209"/>
        <v>243559.59677739363</v>
      </c>
      <c r="AC480">
        <f t="shared" ca="1" si="210"/>
        <v>221.47176464783152</v>
      </c>
      <c r="AD480" s="476">
        <v>218.33023398311164</v>
      </c>
    </row>
    <row r="481" spans="2:30" x14ac:dyDescent="0.2">
      <c r="B481">
        <v>403</v>
      </c>
      <c r="C481" s="193">
        <f t="shared" ca="1" si="213"/>
        <v>0.31844842079157398</v>
      </c>
      <c r="D481" s="193">
        <f t="shared" ca="1" si="213"/>
        <v>-0.11957998582123336</v>
      </c>
      <c r="E481" s="193">
        <f t="shared" ca="1" si="213"/>
        <v>0.11227044943579761</v>
      </c>
      <c r="F481" s="193">
        <f t="shared" ca="1" si="213"/>
        <v>0.1100174243516218</v>
      </c>
      <c r="G481" s="193">
        <f t="shared" ca="1" si="213"/>
        <v>0.12985382409527216</v>
      </c>
      <c r="H481" s="193">
        <f t="shared" ca="1" si="213"/>
        <v>0.13343718475070968</v>
      </c>
      <c r="I481" s="193">
        <f t="shared" ca="1" si="212"/>
        <v>9.7172723105505371E-2</v>
      </c>
      <c r="J481" s="193">
        <f t="shared" ca="1" si="212"/>
        <v>2.3755822175420563E-2</v>
      </c>
      <c r="K481" s="193">
        <f t="shared" ca="1" si="212"/>
        <v>6.1410052373132157E-2</v>
      </c>
      <c r="L481" s="193">
        <f t="shared" ca="1" si="212"/>
        <v>6.9403153911476542E-2</v>
      </c>
      <c r="M481" s="193">
        <f t="shared" ca="1" si="212"/>
        <v>2.9210027595095313E-2</v>
      </c>
      <c r="O481" s="473">
        <f t="shared" ca="1" si="211"/>
        <v>12916.839178495051</v>
      </c>
      <c r="P481" s="473">
        <f t="shared" ca="1" si="197"/>
        <v>11458.666484536647</v>
      </c>
      <c r="Q481" s="194">
        <f t="shared" ca="1" si="198"/>
        <v>12219.514042563222</v>
      </c>
      <c r="R481" s="194">
        <f t="shared" ca="1" si="199"/>
        <v>13534.140771926117</v>
      </c>
      <c r="S481" s="194">
        <f t="shared" ca="1" si="200"/>
        <v>15113.514701898732</v>
      </c>
      <c r="T481" s="194">
        <f t="shared" ca="1" si="201"/>
        <v>16653.851402246775</v>
      </c>
      <c r="U481" s="194">
        <f t="shared" ca="1" si="202"/>
        <v>17599.898419155277</v>
      </c>
      <c r="V481" s="194">
        <f t="shared" ca="1" si="203"/>
        <v>17728.517043005948</v>
      </c>
      <c r="W481" s="194">
        <f t="shared" ca="1" si="204"/>
        <v>19471.233774781496</v>
      </c>
      <c r="X481" s="194">
        <f t="shared" ca="1" si="205"/>
        <v>20781.053734485711</v>
      </c>
      <c r="Y481" s="194">
        <f t="shared" ca="1" si="206"/>
        <v>20982.768215759836</v>
      </c>
      <c r="Z481" s="194">
        <f t="shared" ca="1" si="207"/>
        <v>372367.74808771187</v>
      </c>
      <c r="AA481" s="194">
        <f t="shared" ca="1" si="208"/>
        <v>393350.5163034717</v>
      </c>
      <c r="AB481" s="77">
        <f t="shared" ca="1" si="209"/>
        <v>243870.27998733093</v>
      </c>
      <c r="AC481">
        <f t="shared" ca="1" si="210"/>
        <v>221.79811255742953</v>
      </c>
      <c r="AD481" s="476">
        <v>226.17271161137398</v>
      </c>
    </row>
    <row r="482" spans="2:30" x14ac:dyDescent="0.2">
      <c r="B482">
        <v>404</v>
      </c>
      <c r="C482" s="193">
        <f t="shared" ca="1" si="213"/>
        <v>0.31718624615747593</v>
      </c>
      <c r="D482" s="193">
        <f t="shared" ca="1" si="213"/>
        <v>-0.14081200750724032</v>
      </c>
      <c r="E482" s="193">
        <f t="shared" ca="1" si="213"/>
        <v>0.11491158400426658</v>
      </c>
      <c r="F482" s="193">
        <f t="shared" ca="1" si="213"/>
        <v>0.10429457152345195</v>
      </c>
      <c r="G482" s="193">
        <f t="shared" ca="1" si="213"/>
        <v>0.10406456347944523</v>
      </c>
      <c r="H482" s="193">
        <f t="shared" ca="1" si="213"/>
        <v>0.10762421336575825</v>
      </c>
      <c r="I482" s="193">
        <f t="shared" ca="1" si="212"/>
        <v>5.4444342314812155E-2</v>
      </c>
      <c r="J482" s="193">
        <f t="shared" ca="1" si="212"/>
        <v>8.1452351972406509E-2</v>
      </c>
      <c r="K482" s="193">
        <f t="shared" ca="1" si="212"/>
        <v>3.114660331409547E-2</v>
      </c>
      <c r="L482" s="193">
        <f t="shared" ca="1" si="212"/>
        <v>1.8525693087122558E-2</v>
      </c>
      <c r="M482" s="193">
        <f t="shared" ca="1" si="212"/>
        <v>3.7426401361114608E-2</v>
      </c>
      <c r="O482" s="473">
        <f t="shared" ca="1" si="211"/>
        <v>12904.473653604791</v>
      </c>
      <c r="P482" s="473">
        <f t="shared" ca="1" si="197"/>
        <v>11182.331722293267</v>
      </c>
      <c r="Q482" s="194">
        <f t="shared" ca="1" si="198"/>
        <v>12248.529810233824</v>
      </c>
      <c r="R482" s="194">
        <f t="shared" ca="1" si="199"/>
        <v>13464.363582762886</v>
      </c>
      <c r="S482" s="194">
        <f t="shared" ca="1" si="200"/>
        <v>14768.544086093183</v>
      </c>
      <c r="T482" s="194">
        <f t="shared" ca="1" si="201"/>
        <v>16274.57551869618</v>
      </c>
      <c r="U482" s="194">
        <f t="shared" ca="1" si="202"/>
        <v>16914.486591377939</v>
      </c>
      <c r="V482" s="194">
        <f t="shared" ca="1" si="203"/>
        <v>18727.65559701643</v>
      </c>
      <c r="W482" s="194">
        <f t="shared" ca="1" si="204"/>
        <v>18916.060314588427</v>
      </c>
      <c r="X482" s="194">
        <f t="shared" ca="1" si="205"/>
        <v>19792.383331375404</v>
      </c>
      <c r="Y482" s="194">
        <f t="shared" ca="1" si="206"/>
        <v>21150.277530364234</v>
      </c>
      <c r="Z482" s="194">
        <f t="shared" ca="1" si="207"/>
        <v>375340.428604485</v>
      </c>
      <c r="AA482" s="194">
        <f t="shared" ca="1" si="208"/>
        <v>396490.70613484923</v>
      </c>
      <c r="AB482" s="77">
        <f t="shared" ca="1" si="209"/>
        <v>243807.07850705212</v>
      </c>
      <c r="AC482">
        <f t="shared" ca="1" si="210"/>
        <v>221.73172444789296</v>
      </c>
      <c r="AD482" s="476">
        <v>224.84264031828735</v>
      </c>
    </row>
    <row r="483" spans="2:30" x14ac:dyDescent="0.2">
      <c r="B483">
        <v>405</v>
      </c>
      <c r="C483" s="193">
        <f t="shared" ca="1" si="213"/>
        <v>0.30274579384903411</v>
      </c>
      <c r="D483" s="193">
        <f t="shared" ca="1" si="213"/>
        <v>-0.20512791653810375</v>
      </c>
      <c r="E483" s="193">
        <f t="shared" ca="1" si="213"/>
        <v>0.10847798332812253</v>
      </c>
      <c r="F483" s="193">
        <f t="shared" ca="1" si="213"/>
        <v>5.3516214276282288E-2</v>
      </c>
      <c r="G483" s="193">
        <f t="shared" ca="1" si="213"/>
        <v>8.7630407469264482E-2</v>
      </c>
      <c r="H483" s="193">
        <f t="shared" ca="1" si="213"/>
        <v>7.8465530360889893E-2</v>
      </c>
      <c r="I483" s="193">
        <f t="shared" ca="1" si="212"/>
        <v>7.9432441774223914E-2</v>
      </c>
      <c r="J483" s="193">
        <f t="shared" ca="1" si="212"/>
        <v>8.0645040821600233E-2</v>
      </c>
      <c r="K483" s="193">
        <f t="shared" ca="1" si="212"/>
        <v>6.2271283507790022E-2</v>
      </c>
      <c r="L483" s="193">
        <f t="shared" ca="1" si="212"/>
        <v>7.8602396850548442E-3</v>
      </c>
      <c r="M483" s="193">
        <f t="shared" ca="1" si="212"/>
        <v>6.5618065391070041E-2</v>
      </c>
      <c r="O483" s="473">
        <f t="shared" ca="1" si="211"/>
        <v>12763.000542338987</v>
      </c>
      <c r="P483" s="473">
        <f t="shared" ca="1" si="197"/>
        <v>10345.260166256581</v>
      </c>
      <c r="Q483" s="194">
        <f t="shared" ca="1" si="198"/>
        <v>12177.849631823743</v>
      </c>
      <c r="R483" s="194">
        <f t="shared" ca="1" si="199"/>
        <v>12845.236873511652</v>
      </c>
      <c r="S483" s="194">
        <f t="shared" ca="1" si="200"/>
        <v>14548.712234240973</v>
      </c>
      <c r="T483" s="194">
        <f t="shared" ca="1" si="201"/>
        <v>15846.140330243188</v>
      </c>
      <c r="U483" s="194">
        <f t="shared" ca="1" si="202"/>
        <v>17315.324128542179</v>
      </c>
      <c r="V483" s="194">
        <f t="shared" ca="1" si="203"/>
        <v>18713.675281411812</v>
      </c>
      <c r="W483" s="194">
        <f t="shared" ca="1" si="204"/>
        <v>19487.032789233592</v>
      </c>
      <c r="X483" s="194">
        <f t="shared" ca="1" si="205"/>
        <v>19585.128135390292</v>
      </c>
      <c r="Y483" s="194">
        <f t="shared" ca="1" si="206"/>
        <v>21725.028199418008</v>
      </c>
      <c r="Z483" s="194">
        <f t="shared" ca="1" si="207"/>
        <v>385540.16060108173</v>
      </c>
      <c r="AA483" s="194">
        <f t="shared" ca="1" si="208"/>
        <v>407265.18880049972</v>
      </c>
      <c r="AB483" s="77">
        <f t="shared" ca="1" si="209"/>
        <v>246543.79392153947</v>
      </c>
      <c r="AC483">
        <f t="shared" ca="1" si="210"/>
        <v>224.60642551353092</v>
      </c>
      <c r="AD483" s="476">
        <v>217.81369050018864</v>
      </c>
    </row>
    <row r="484" spans="2:30" x14ac:dyDescent="0.2">
      <c r="B484">
        <v>406</v>
      </c>
      <c r="C484" s="193">
        <f t="shared" ca="1" si="213"/>
        <v>0.3307951872830151</v>
      </c>
      <c r="D484" s="193">
        <f t="shared" ca="1" si="213"/>
        <v>-0.20343382651313097</v>
      </c>
      <c r="E484" s="193">
        <f t="shared" ca="1" si="213"/>
        <v>6.540647639885612E-2</v>
      </c>
      <c r="F484" s="193">
        <f t="shared" ca="1" si="213"/>
        <v>8.366114050123373E-2</v>
      </c>
      <c r="G484" s="193">
        <f t="shared" ca="1" si="213"/>
        <v>5.7064691091481275E-2</v>
      </c>
      <c r="H484" s="193">
        <f t="shared" ca="1" si="213"/>
        <v>0.10656272573664413</v>
      </c>
      <c r="I484" s="193">
        <f t="shared" ca="1" si="212"/>
        <v>8.2201109354460122E-2</v>
      </c>
      <c r="J484" s="193">
        <f t="shared" ca="1" si="212"/>
        <v>4.6086395207693732E-2</v>
      </c>
      <c r="K484" s="193">
        <f t="shared" ca="1" si="212"/>
        <v>4.7304612816742864E-2</v>
      </c>
      <c r="L484" s="193">
        <f t="shared" ca="1" si="212"/>
        <v>3.6831887357265482E-2</v>
      </c>
      <c r="M484" s="193">
        <f t="shared" ca="1" si="212"/>
        <v>5.5732633722010753E-2</v>
      </c>
      <c r="O484" s="473">
        <f t="shared" ca="1" si="211"/>
        <v>13037.800449811699</v>
      </c>
      <c r="P484" s="473">
        <f t="shared" ca="1" si="197"/>
        <v>10367.3087479316</v>
      </c>
      <c r="Q484" s="194">
        <f t="shared" ca="1" si="198"/>
        <v>11704.661762791076</v>
      </c>
      <c r="R484" s="194">
        <f t="shared" ca="1" si="199"/>
        <v>13212.785766112262</v>
      </c>
      <c r="S484" s="194">
        <f t="shared" ca="1" si="200"/>
        <v>14139.84925214716</v>
      </c>
      <c r="T484" s="194">
        <f t="shared" ca="1" si="201"/>
        <v>16258.978838546253</v>
      </c>
      <c r="U484" s="194">
        <f t="shared" ca="1" si="202"/>
        <v>17359.736705652776</v>
      </c>
      <c r="V484" s="194">
        <f t="shared" ca="1" si="203"/>
        <v>18115.218574765255</v>
      </c>
      <c r="W484" s="194">
        <f t="shared" ca="1" si="204"/>
        <v>19212.473919921977</v>
      </c>
      <c r="X484" s="194">
        <f t="shared" ca="1" si="205"/>
        <v>20148.11634507593</v>
      </c>
      <c r="Y484" s="194">
        <f t="shared" ca="1" si="206"/>
        <v>21523.491374218898</v>
      </c>
      <c r="Z484" s="194">
        <f t="shared" ca="1" si="207"/>
        <v>381963.61564836319</v>
      </c>
      <c r="AA484" s="194">
        <f t="shared" ca="1" si="208"/>
        <v>403487.10702258209</v>
      </c>
      <c r="AB484" s="77">
        <f t="shared" ca="1" si="209"/>
        <v>245100.03452874537</v>
      </c>
      <c r="AC484">
        <f t="shared" ca="1" si="210"/>
        <v>223.08987152950351</v>
      </c>
      <c r="AD484" s="476">
        <v>219.5173464394621</v>
      </c>
    </row>
    <row r="485" spans="2:30" x14ac:dyDescent="0.2">
      <c r="B485">
        <v>407</v>
      </c>
      <c r="C485" s="193">
        <f t="shared" ca="1" si="213"/>
        <v>0.32487827806235814</v>
      </c>
      <c r="D485" s="193">
        <f t="shared" ca="1" si="213"/>
        <v>-0.15261847956693572</v>
      </c>
      <c r="E485" s="193">
        <f t="shared" ca="1" si="213"/>
        <v>0.13439943268796631</v>
      </c>
      <c r="F485" s="193">
        <f t="shared" ca="1" si="213"/>
        <v>0.11140148158283736</v>
      </c>
      <c r="G485" s="193">
        <f t="shared" ca="1" si="213"/>
        <v>0.10641629071225248</v>
      </c>
      <c r="H485" s="193">
        <f t="shared" ca="1" si="213"/>
        <v>5.4471491903643005E-2</v>
      </c>
      <c r="I485" s="193">
        <f t="shared" ca="1" si="213"/>
        <v>6.5287036549130165E-2</v>
      </c>
      <c r="J485" s="193">
        <f t="shared" ca="1" si="213"/>
        <v>3.1502505836604397E-2</v>
      </c>
      <c r="K485" s="193">
        <f t="shared" ca="1" si="213"/>
        <v>7.3427905015980524E-2</v>
      </c>
      <c r="L485" s="193">
        <f t="shared" ca="1" si="213"/>
        <v>4.4156133871559311E-2</v>
      </c>
      <c r="M485" s="193">
        <f t="shared" ca="1" si="213"/>
        <v>1.4902646622351735E-2</v>
      </c>
      <c r="O485" s="473">
        <f t="shared" ca="1" si="211"/>
        <v>12979.832490176921</v>
      </c>
      <c r="P485" s="473">
        <f t="shared" ca="1" si="197"/>
        <v>11028.670488436332</v>
      </c>
      <c r="Q485" s="194">
        <f t="shared" ca="1" si="198"/>
        <v>12462.625258666003</v>
      </c>
      <c r="R485" s="194">
        <f t="shared" ca="1" si="199"/>
        <v>13551.016205583941</v>
      </c>
      <c r="S485" s="194">
        <f t="shared" ca="1" si="200"/>
        <v>14800.002017508647</v>
      </c>
      <c r="T485" s="194">
        <f t="shared" ca="1" si="201"/>
        <v>15493.590443594931</v>
      </c>
      <c r="U485" s="194">
        <f t="shared" ca="1" si="202"/>
        <v>17088.415739537784</v>
      </c>
      <c r="V485" s="194">
        <f t="shared" ca="1" si="203"/>
        <v>17862.667404194846</v>
      </c>
      <c r="W485" s="194">
        <f t="shared" ca="1" si="204"/>
        <v>19691.697503909163</v>
      </c>
      <c r="X485" s="194">
        <f t="shared" ca="1" si="205"/>
        <v>20290.443922679799</v>
      </c>
      <c r="Y485" s="194">
        <f t="shared" ca="1" si="206"/>
        <v>20691.079978493886</v>
      </c>
      <c r="Z485" s="194">
        <f t="shared" ca="1" si="207"/>
        <v>367191.34376691229</v>
      </c>
      <c r="AA485" s="194">
        <f t="shared" ca="1" si="208"/>
        <v>387882.42374540621</v>
      </c>
      <c r="AB485" s="77">
        <f t="shared" ca="1" si="209"/>
        <v>240505.51462327663</v>
      </c>
      <c r="AC485">
        <f t="shared" ca="1" si="210"/>
        <v>218.26369515821284</v>
      </c>
      <c r="AD485" s="476">
        <v>225.33527056593962</v>
      </c>
    </row>
    <row r="486" spans="2:30" x14ac:dyDescent="0.2">
      <c r="B486">
        <v>408</v>
      </c>
      <c r="C486" s="193">
        <f t="shared" ca="1" si="213"/>
        <v>0.31776934648728544</v>
      </c>
      <c r="D486" s="193">
        <f t="shared" ca="1" si="213"/>
        <v>-0.1584493070704017</v>
      </c>
      <c r="E486" s="193">
        <f t="shared" ca="1" si="213"/>
        <v>0.10762572626664343</v>
      </c>
      <c r="F486" s="193">
        <f t="shared" ca="1" si="213"/>
        <v>0.13928962254754559</v>
      </c>
      <c r="G486" s="193">
        <f t="shared" ca="1" si="213"/>
        <v>8.5036742816950034E-2</v>
      </c>
      <c r="H486" s="193">
        <f t="shared" ca="1" si="213"/>
        <v>8.1261699323288319E-2</v>
      </c>
      <c r="I486" s="193">
        <f t="shared" ca="1" si="213"/>
        <v>8.6875516983846532E-2</v>
      </c>
      <c r="J486" s="193">
        <f t="shared" ca="1" si="213"/>
        <v>2.6774862097657656E-2</v>
      </c>
      <c r="K486" s="193">
        <f t="shared" ca="1" si="213"/>
        <v>3.5596321132236937E-2</v>
      </c>
      <c r="L486" s="193">
        <f t="shared" ca="1" si="213"/>
        <v>3.9657028219300054E-2</v>
      </c>
      <c r="M486" s="193">
        <f t="shared" ca="1" si="213"/>
        <v>4.7203689557588031E-2</v>
      </c>
      <c r="O486" s="473">
        <f t="shared" ca="1" si="211"/>
        <v>12910.186287535937</v>
      </c>
      <c r="P486" s="473">
        <f t="shared" ca="1" si="197"/>
        <v>10952.782268478722</v>
      </c>
      <c r="Q486" s="194">
        <f t="shared" ca="1" si="198"/>
        <v>12168.486650782665</v>
      </c>
      <c r="R486" s="194">
        <f t="shared" ca="1" si="199"/>
        <v>13891.048728860904</v>
      </c>
      <c r="S486" s="194">
        <f t="shared" ca="1" si="200"/>
        <v>14514.018021575068</v>
      </c>
      <c r="T486" s="194">
        <f t="shared" ca="1" si="201"/>
        <v>15887.225079377831</v>
      </c>
      <c r="U486" s="194">
        <f t="shared" ca="1" si="202"/>
        <v>17434.719520768762</v>
      </c>
      <c r="V486" s="194">
        <f t="shared" ca="1" si="203"/>
        <v>17780.79816273737</v>
      </c>
      <c r="W486" s="194">
        <f t="shared" ca="1" si="204"/>
        <v>18997.688989269933</v>
      </c>
      <c r="X486" s="194">
        <f t="shared" ca="1" si="205"/>
        <v>20203.015569794592</v>
      </c>
      <c r="Y486" s="194">
        <f t="shared" ca="1" si="206"/>
        <v>21349.609606912949</v>
      </c>
      <c r="Z486" s="194">
        <f t="shared" ca="1" si="207"/>
        <v>378877.84729504382</v>
      </c>
      <c r="AA486" s="194">
        <f t="shared" ca="1" si="208"/>
        <v>400227.45690195676</v>
      </c>
      <c r="AB486" s="77">
        <f t="shared" ca="1" si="209"/>
        <v>244897.71265930944</v>
      </c>
      <c r="AC486">
        <f t="shared" ca="1" si="210"/>
        <v>222.87734855740695</v>
      </c>
      <c r="AD486" s="476">
        <v>221.51482658039387</v>
      </c>
    </row>
    <row r="487" spans="2:30" x14ac:dyDescent="0.2">
      <c r="B487">
        <v>409</v>
      </c>
      <c r="C487" s="193">
        <f t="shared" ca="1" si="213"/>
        <v>0.32274992868923413</v>
      </c>
      <c r="D487" s="193">
        <f t="shared" ca="1" si="213"/>
        <v>-0.17809292173837268</v>
      </c>
      <c r="E487" s="193">
        <f t="shared" ca="1" si="213"/>
        <v>6.5916181543801189E-2</v>
      </c>
      <c r="F487" s="193">
        <f t="shared" ca="1" si="213"/>
        <v>0.13901243227576232</v>
      </c>
      <c r="G487" s="193">
        <f t="shared" ca="1" si="213"/>
        <v>9.2458949296492093E-2</v>
      </c>
      <c r="H487" s="193">
        <f t="shared" ca="1" si="213"/>
        <v>0.1007748962032191</v>
      </c>
      <c r="I487" s="193">
        <f t="shared" ca="1" si="213"/>
        <v>6.4583206410672625E-2</v>
      </c>
      <c r="J487" s="193">
        <f t="shared" ca="1" si="213"/>
        <v>7.3236812349028221E-2</v>
      </c>
      <c r="K487" s="193">
        <f t="shared" ca="1" si="213"/>
        <v>4.5882070324093617E-2</v>
      </c>
      <c r="L487" s="193">
        <f t="shared" ca="1" si="213"/>
        <v>4.7407662173996723E-2</v>
      </c>
      <c r="M487" s="193">
        <f t="shared" ca="1" si="213"/>
        <v>4.5558616103661145E-2</v>
      </c>
      <c r="O487" s="473">
        <f t="shared" ca="1" si="211"/>
        <v>12958.981051368426</v>
      </c>
      <c r="P487" s="473">
        <f t="shared" ca="1" si="197"/>
        <v>10697.12062357508</v>
      </c>
      <c r="Q487" s="194">
        <f t="shared" ca="1" si="198"/>
        <v>11710.261434327242</v>
      </c>
      <c r="R487" s="194">
        <f t="shared" ca="1" si="199"/>
        <v>13887.669023212489</v>
      </c>
      <c r="S487" s="194">
        <f t="shared" ca="1" si="200"/>
        <v>14613.301330934939</v>
      </c>
      <c r="T487" s="194">
        <f t="shared" ca="1" si="201"/>
        <v>16173.936937426344</v>
      </c>
      <c r="U487" s="194">
        <f t="shared" ca="1" si="202"/>
        <v>17077.125503570074</v>
      </c>
      <c r="V487" s="194">
        <f t="shared" ca="1" si="203"/>
        <v>18585.385994172018</v>
      </c>
      <c r="W487" s="194">
        <f t="shared" ca="1" si="204"/>
        <v>19186.377825046104</v>
      </c>
      <c r="X487" s="194">
        <f t="shared" ca="1" si="205"/>
        <v>20353.628872270616</v>
      </c>
      <c r="Y487" s="194">
        <f t="shared" ca="1" si="206"/>
        <v>21316.071073420128</v>
      </c>
      <c r="Z487" s="194">
        <f t="shared" ca="1" si="207"/>
        <v>378282.66042253643</v>
      </c>
      <c r="AA487" s="194">
        <f t="shared" ca="1" si="208"/>
        <v>399598.73149595654</v>
      </c>
      <c r="AB487" s="77">
        <f t="shared" ca="1" si="209"/>
        <v>244720.42864139486</v>
      </c>
      <c r="AC487">
        <f t="shared" ca="1" si="210"/>
        <v>222.6911258495135</v>
      </c>
      <c r="AD487" s="476">
        <v>221.68190269773029</v>
      </c>
    </row>
    <row r="488" spans="2:30" x14ac:dyDescent="0.2">
      <c r="B488">
        <v>410</v>
      </c>
      <c r="C488" s="193">
        <f t="shared" ca="1" si="213"/>
        <v>0.3217407911081987</v>
      </c>
      <c r="D488" s="193">
        <f t="shared" ca="1" si="213"/>
        <v>-0.14380836607107805</v>
      </c>
      <c r="E488" s="193">
        <f t="shared" ca="1" si="213"/>
        <v>0.14540605372629178</v>
      </c>
      <c r="F488" s="193">
        <f t="shared" ca="1" si="213"/>
        <v>8.1261918795240209E-2</v>
      </c>
      <c r="G488" s="193">
        <f t="shared" ca="1" si="213"/>
        <v>9.777786704584969E-2</v>
      </c>
      <c r="H488" s="193">
        <f t="shared" ca="1" si="213"/>
        <v>9.8338636556066908E-2</v>
      </c>
      <c r="I488" s="193">
        <f t="shared" ca="1" si="213"/>
        <v>7.3185347723265057E-2</v>
      </c>
      <c r="J488" s="193">
        <f t="shared" ca="1" si="213"/>
        <v>4.6597447258664451E-2</v>
      </c>
      <c r="K488" s="193">
        <f t="shared" ca="1" si="213"/>
        <v>7.8155906746731368E-2</v>
      </c>
      <c r="L488" s="193">
        <f t="shared" ca="1" si="213"/>
        <v>4.3487678333678149E-2</v>
      </c>
      <c r="M488" s="193">
        <f t="shared" ca="1" si="213"/>
        <v>2.6317853273752464E-2</v>
      </c>
      <c r="O488" s="473">
        <f t="shared" ca="1" si="211"/>
        <v>12949.094530487022</v>
      </c>
      <c r="P488" s="473">
        <f t="shared" ca="1" si="197"/>
        <v>11143.334115584919</v>
      </c>
      <c r="Q488" s="194">
        <f t="shared" ca="1" si="198"/>
        <v>12583.545094671008</v>
      </c>
      <c r="R488" s="194">
        <f t="shared" ca="1" si="199"/>
        <v>13183.532707917302</v>
      </c>
      <c r="S488" s="194">
        <f t="shared" ca="1" si="200"/>
        <v>14684.449952012077</v>
      </c>
      <c r="T488" s="194">
        <f t="shared" ca="1" si="201"/>
        <v>16138.140418054267</v>
      </c>
      <c r="U488" s="194">
        <f t="shared" ca="1" si="202"/>
        <v>17215.113634427289</v>
      </c>
      <c r="V488" s="194">
        <f t="shared" ca="1" si="203"/>
        <v>18124.068531756217</v>
      </c>
      <c r="W488" s="194">
        <f t="shared" ca="1" si="204"/>
        <v>19778.431209493723</v>
      </c>
      <c r="X488" s="194">
        <f t="shared" ca="1" si="205"/>
        <v>20277.454237357655</v>
      </c>
      <c r="Y488" s="194">
        <f t="shared" ca="1" si="206"/>
        <v>20923.804717739793</v>
      </c>
      <c r="Z488" s="194">
        <f t="shared" ca="1" si="207"/>
        <v>371321.36065439851</v>
      </c>
      <c r="AA488" s="194">
        <f t="shared" ca="1" si="208"/>
        <v>392245.16537213832</v>
      </c>
      <c r="AB488" s="77">
        <f t="shared" ca="1" si="209"/>
        <v>242591.01349217739</v>
      </c>
      <c r="AC488">
        <f t="shared" ca="1" si="210"/>
        <v>220.45434523058756</v>
      </c>
      <c r="AD488" s="476">
        <v>225.73784329431649</v>
      </c>
    </row>
    <row r="489" spans="2:30" x14ac:dyDescent="0.2">
      <c r="B489">
        <v>411</v>
      </c>
      <c r="C489" s="193">
        <f t="shared" ref="C489:M504" ca="1" si="214">C$75+_xlfn.NORM.INV(RAND(),0, $AH$80)</f>
        <v>0.3229959611529748</v>
      </c>
      <c r="D489" s="193">
        <f t="shared" ca="1" si="214"/>
        <v>-0.14696418895709101</v>
      </c>
      <c r="E489" s="193">
        <f t="shared" ca="1" si="214"/>
        <v>0.12378940885417256</v>
      </c>
      <c r="F489" s="193">
        <f t="shared" ca="1" si="214"/>
        <v>0.12115377953744086</v>
      </c>
      <c r="G489" s="193">
        <f t="shared" ca="1" si="214"/>
        <v>9.5718089855397218E-2</v>
      </c>
      <c r="H489" s="193">
        <f t="shared" ca="1" si="214"/>
        <v>0.11329598931029373</v>
      </c>
      <c r="I489" s="193">
        <f t="shared" ca="1" si="213"/>
        <v>0.10464650013231865</v>
      </c>
      <c r="J489" s="193">
        <f t="shared" ca="1" si="213"/>
        <v>8.8621514190655032E-2</v>
      </c>
      <c r="K489" s="193">
        <f t="shared" ca="1" si="213"/>
        <v>4.4792226583817631E-2</v>
      </c>
      <c r="L489" s="193">
        <f t="shared" ca="1" si="213"/>
        <v>4.709728647524819E-2</v>
      </c>
      <c r="M489" s="193">
        <f t="shared" ca="1" si="213"/>
        <v>3.7943191827261434E-2</v>
      </c>
      <c r="O489" s="473">
        <f t="shared" ca="1" si="211"/>
        <v>12961.391431415694</v>
      </c>
      <c r="P489" s="473">
        <f t="shared" ca="1" si="197"/>
        <v>11102.261080723461</v>
      </c>
      <c r="Q489" s="194">
        <f t="shared" ca="1" si="198"/>
        <v>12346.062479087765</v>
      </c>
      <c r="R489" s="194">
        <f t="shared" ca="1" si="199"/>
        <v>13669.923324041532</v>
      </c>
      <c r="S489" s="194">
        <f t="shared" ca="1" si="200"/>
        <v>14656.897296804251</v>
      </c>
      <c r="T489" s="194">
        <f t="shared" ca="1" si="201"/>
        <v>16357.912217931</v>
      </c>
      <c r="U489" s="194">
        <f t="shared" ca="1" si="202"/>
        <v>17719.786303450303</v>
      </c>
      <c r="V489" s="194">
        <f t="shared" ca="1" si="203"/>
        <v>18851.804941828181</v>
      </c>
      <c r="W489" s="194">
        <f t="shared" ca="1" si="204"/>
        <v>19166.384984204386</v>
      </c>
      <c r="X489" s="194">
        <f t="shared" ca="1" si="205"/>
        <v>20347.597532218941</v>
      </c>
      <c r="Y489" s="194">
        <f t="shared" ca="1" si="206"/>
        <v>21160.813469848439</v>
      </c>
      <c r="Z489" s="194">
        <f t="shared" ca="1" si="207"/>
        <v>375527.40317425487</v>
      </c>
      <c r="AA489" s="194">
        <f t="shared" ca="1" si="208"/>
        <v>396688.21664410329</v>
      </c>
      <c r="AB489" s="77">
        <f t="shared" ca="1" si="209"/>
        <v>244899.34876730869</v>
      </c>
      <c r="AC489">
        <f t="shared" ca="1" si="210"/>
        <v>222.87906715824653</v>
      </c>
      <c r="AD489" s="476">
        <v>223.47709045840912</v>
      </c>
    </row>
    <row r="490" spans="2:30" x14ac:dyDescent="0.2">
      <c r="B490">
        <v>412</v>
      </c>
      <c r="C490" s="193">
        <f t="shared" ca="1" si="214"/>
        <v>0.28536381538566791</v>
      </c>
      <c r="D490" s="193">
        <f t="shared" ca="1" si="214"/>
        <v>-0.16811521153311923</v>
      </c>
      <c r="E490" s="193">
        <f t="shared" ca="1" si="214"/>
        <v>8.0069442859669479E-2</v>
      </c>
      <c r="F490" s="193">
        <f t="shared" ca="1" si="214"/>
        <v>9.4453070736884748E-2</v>
      </c>
      <c r="G490" s="193">
        <f t="shared" ca="1" si="214"/>
        <v>0.12343004833062021</v>
      </c>
      <c r="H490" s="193">
        <f t="shared" ca="1" si="214"/>
        <v>9.1822466940570766E-2</v>
      </c>
      <c r="I490" s="193">
        <f t="shared" ca="1" si="213"/>
        <v>0.10105651407317798</v>
      </c>
      <c r="J490" s="193">
        <f t="shared" ca="1" si="213"/>
        <v>7.7946305040529615E-2</v>
      </c>
      <c r="K490" s="193">
        <f t="shared" ca="1" si="213"/>
        <v>4.1301536987671819E-2</v>
      </c>
      <c r="L490" s="193">
        <f t="shared" ca="1" si="213"/>
        <v>6.1983371542255042E-2</v>
      </c>
      <c r="M490" s="193">
        <f t="shared" ca="1" si="213"/>
        <v>1.1893755563796755E-2</v>
      </c>
      <c r="O490" s="473">
        <f t="shared" ca="1" si="211"/>
        <v>12592.709299333388</v>
      </c>
      <c r="P490" s="473">
        <f t="shared" ca="1" si="197"/>
        <v>10826.980521896452</v>
      </c>
      <c r="Q490" s="194">
        <f t="shared" ca="1" si="198"/>
        <v>11865.750574117881</v>
      </c>
      <c r="R490" s="194">
        <f t="shared" ca="1" si="199"/>
        <v>13344.368838418917</v>
      </c>
      <c r="S490" s="194">
        <f t="shared" ca="1" si="200"/>
        <v>15027.586923109728</v>
      </c>
      <c r="T490" s="194">
        <f t="shared" ca="1" si="201"/>
        <v>16042.396849775114</v>
      </c>
      <c r="U490" s="194">
        <f t="shared" ca="1" si="202"/>
        <v>17662.198843758251</v>
      </c>
      <c r="V490" s="194">
        <f t="shared" ca="1" si="203"/>
        <v>18666.940911503552</v>
      </c>
      <c r="W490" s="194">
        <f t="shared" ca="1" si="204"/>
        <v>19102.349380801359</v>
      </c>
      <c r="X490" s="194">
        <f t="shared" ca="1" si="205"/>
        <v>20636.869667374063</v>
      </c>
      <c r="Y490" s="194">
        <f t="shared" ca="1" si="206"/>
        <v>20629.736946483546</v>
      </c>
      <c r="Z490" s="194">
        <f t="shared" ca="1" si="207"/>
        <v>366102.72826796176</v>
      </c>
      <c r="AA490" s="194">
        <f t="shared" ca="1" si="208"/>
        <v>386732.46521444531</v>
      </c>
      <c r="AB490" s="77">
        <f t="shared" ca="1" si="209"/>
        <v>239996.25296406142</v>
      </c>
      <c r="AC490">
        <f t="shared" ca="1" si="210"/>
        <v>217.7287564405498</v>
      </c>
      <c r="AD490" s="476">
        <v>225.01168495249939</v>
      </c>
    </row>
    <row r="491" spans="2:30" x14ac:dyDescent="0.2">
      <c r="B491">
        <v>413</v>
      </c>
      <c r="C491" s="193">
        <f t="shared" ca="1" si="214"/>
        <v>0.32075656936309482</v>
      </c>
      <c r="D491" s="193">
        <f t="shared" ca="1" si="214"/>
        <v>-0.16942454881617658</v>
      </c>
      <c r="E491" s="193">
        <f t="shared" ca="1" si="214"/>
        <v>0.11269275565952624</v>
      </c>
      <c r="F491" s="193">
        <f t="shared" ca="1" si="214"/>
        <v>0.12524874010660481</v>
      </c>
      <c r="G491" s="193">
        <f t="shared" ca="1" si="214"/>
        <v>8.9182196254425292E-2</v>
      </c>
      <c r="H491" s="193">
        <f t="shared" ca="1" si="214"/>
        <v>0.10863440573021203</v>
      </c>
      <c r="I491" s="193">
        <f t="shared" ca="1" si="213"/>
        <v>7.5776340119478022E-2</v>
      </c>
      <c r="J491" s="193">
        <f t="shared" ca="1" si="213"/>
        <v>6.2860689312074197E-2</v>
      </c>
      <c r="K491" s="193">
        <f t="shared" ca="1" si="213"/>
        <v>6.5757661705033194E-2</v>
      </c>
      <c r="L491" s="193">
        <f t="shared" ca="1" si="213"/>
        <v>6.4835236077746605E-2</v>
      </c>
      <c r="M491" s="193">
        <f t="shared" ca="1" si="213"/>
        <v>4.5707993541759008E-2</v>
      </c>
      <c r="O491" s="473">
        <f t="shared" ca="1" si="211"/>
        <v>12939.452110050239</v>
      </c>
      <c r="P491" s="473">
        <f t="shared" ca="1" si="197"/>
        <v>10809.939497157462</v>
      </c>
      <c r="Q491" s="194">
        <f t="shared" ca="1" si="198"/>
        <v>12224.153540837884</v>
      </c>
      <c r="R491" s="194">
        <f t="shared" ca="1" si="199"/>
        <v>13719.852065323163</v>
      </c>
      <c r="S491" s="194">
        <f t="shared" ca="1" si="200"/>
        <v>14569.469771294538</v>
      </c>
      <c r="T491" s="194">
        <f t="shared" ca="1" si="201"/>
        <v>16289.418505807984</v>
      </c>
      <c r="U491" s="194">
        <f t="shared" ca="1" si="202"/>
        <v>17256.676099495759</v>
      </c>
      <c r="V491" s="194">
        <f t="shared" ca="1" si="203"/>
        <v>18405.701278230597</v>
      </c>
      <c r="W491" s="194">
        <f t="shared" ca="1" si="204"/>
        <v>19550.989301378966</v>
      </c>
      <c r="X491" s="194">
        <f t="shared" ca="1" si="205"/>
        <v>20692.288196802143</v>
      </c>
      <c r="Y491" s="194">
        <f t="shared" ca="1" si="206"/>
        <v>21319.116469477522</v>
      </c>
      <c r="Z491" s="194">
        <f t="shared" ca="1" si="207"/>
        <v>378336.7051157945</v>
      </c>
      <c r="AA491" s="194">
        <f t="shared" ca="1" si="208"/>
        <v>399655.82158527203</v>
      </c>
      <c r="AB491" s="77">
        <f t="shared" ca="1" si="209"/>
        <v>245446.80051198651</v>
      </c>
      <c r="AC491">
        <f t="shared" ca="1" si="210"/>
        <v>223.45412151189967</v>
      </c>
      <c r="AD491" s="476">
        <v>220.59711079212082</v>
      </c>
    </row>
    <row r="492" spans="2:30" x14ac:dyDescent="0.2">
      <c r="B492">
        <v>414</v>
      </c>
      <c r="C492" s="193">
        <f t="shared" ca="1" si="214"/>
        <v>0.31397511579601955</v>
      </c>
      <c r="D492" s="193">
        <f t="shared" ca="1" si="214"/>
        <v>-0.17287159527735868</v>
      </c>
      <c r="E492" s="193">
        <f t="shared" ca="1" si="214"/>
        <v>5.9135428344202219E-2</v>
      </c>
      <c r="F492" s="193">
        <f t="shared" ca="1" si="214"/>
        <v>0.10337543065693182</v>
      </c>
      <c r="G492" s="193">
        <f t="shared" ca="1" si="214"/>
        <v>8.6890383800561022E-2</v>
      </c>
      <c r="H492" s="193">
        <f t="shared" ca="1" si="214"/>
        <v>0.11048434117398054</v>
      </c>
      <c r="I492" s="193">
        <f t="shared" ca="1" si="213"/>
        <v>8.5463913622931556E-2</v>
      </c>
      <c r="J492" s="193">
        <f t="shared" ca="1" si="213"/>
        <v>3.189325849647065E-2</v>
      </c>
      <c r="K492" s="193">
        <f t="shared" ca="1" si="213"/>
        <v>3.8053615750952341E-2</v>
      </c>
      <c r="L492" s="193">
        <f t="shared" ca="1" si="213"/>
        <v>7.5106112023301974E-2</v>
      </c>
      <c r="M492" s="193">
        <f t="shared" ca="1" si="213"/>
        <v>4.5966282984730836E-2</v>
      </c>
      <c r="O492" s="473">
        <f t="shared" ca="1" si="211"/>
        <v>12873.014209453604</v>
      </c>
      <c r="P492" s="473">
        <f t="shared" ca="1" si="197"/>
        <v>10765.076187465176</v>
      </c>
      <c r="Q492" s="194">
        <f t="shared" ca="1" si="198"/>
        <v>11635.767403685966</v>
      </c>
      <c r="R492" s="194">
        <f t="shared" ca="1" si="199"/>
        <v>13453.15674798371</v>
      </c>
      <c r="S492" s="194">
        <f t="shared" ca="1" si="200"/>
        <v>14538.813291246592</v>
      </c>
      <c r="T492" s="194">
        <f t="shared" ca="1" si="201"/>
        <v>16316.600029759</v>
      </c>
      <c r="U492" s="194">
        <f t="shared" ca="1" si="202"/>
        <v>17412.075797281072</v>
      </c>
      <c r="V492" s="194">
        <f t="shared" ca="1" si="203"/>
        <v>17869.434120476195</v>
      </c>
      <c r="W492" s="194">
        <f t="shared" ca="1" si="204"/>
        <v>19042.767286641945</v>
      </c>
      <c r="X492" s="194">
        <f t="shared" ca="1" si="205"/>
        <v>20891.875811766753</v>
      </c>
      <c r="Y492" s="194">
        <f t="shared" ca="1" si="206"/>
        <v>21324.382282449751</v>
      </c>
      <c r="Z492" s="194">
        <f t="shared" ca="1" si="207"/>
        <v>378430.15412586596</v>
      </c>
      <c r="AA492" s="194">
        <f t="shared" ca="1" si="208"/>
        <v>399754.5364083157</v>
      </c>
      <c r="AB492" s="77">
        <f t="shared" ca="1" si="209"/>
        <v>244416.4467411862</v>
      </c>
      <c r="AC492">
        <f t="shared" ca="1" si="210"/>
        <v>222.37181713080693</v>
      </c>
      <c r="AD492" s="476">
        <v>220.40598235382143</v>
      </c>
    </row>
    <row r="493" spans="2:30" x14ac:dyDescent="0.2">
      <c r="B493">
        <v>415</v>
      </c>
      <c r="C493" s="193">
        <f t="shared" ca="1" si="214"/>
        <v>0.34097929365929441</v>
      </c>
      <c r="D493" s="193">
        <f t="shared" ca="1" si="214"/>
        <v>-0.15740074227431755</v>
      </c>
      <c r="E493" s="193">
        <f t="shared" ca="1" si="214"/>
        <v>0.12523693383153314</v>
      </c>
      <c r="F493" s="193">
        <f t="shared" ca="1" si="214"/>
        <v>8.6599862344761774E-2</v>
      </c>
      <c r="G493" s="193">
        <f t="shared" ca="1" si="214"/>
        <v>9.0202135777522799E-2</v>
      </c>
      <c r="H493" s="193">
        <f t="shared" ca="1" si="214"/>
        <v>6.0697605248016186E-2</v>
      </c>
      <c r="I493" s="193">
        <f t="shared" ca="1" si="213"/>
        <v>8.8569395717019717E-2</v>
      </c>
      <c r="J493" s="193">
        <f t="shared" ca="1" si="213"/>
        <v>6.1646361481721562E-2</v>
      </c>
      <c r="K493" s="193">
        <f t="shared" ca="1" si="213"/>
        <v>3.3686834586837786E-2</v>
      </c>
      <c r="L493" s="193">
        <f t="shared" ca="1" si="213"/>
        <v>5.054005924823099E-2</v>
      </c>
      <c r="M493" s="193">
        <f t="shared" ca="1" si="213"/>
        <v>7.0376036607643438E-2</v>
      </c>
      <c r="O493" s="473">
        <f t="shared" ca="1" si="211"/>
        <v>13137.574139980106</v>
      </c>
      <c r="P493" s="473">
        <f t="shared" ca="1" si="197"/>
        <v>10966.429339299757</v>
      </c>
      <c r="Q493" s="194">
        <f t="shared" ca="1" si="198"/>
        <v>12361.965132796482</v>
      </c>
      <c r="R493" s="194">
        <f t="shared" ca="1" si="199"/>
        <v>13248.616802857539</v>
      </c>
      <c r="S493" s="194">
        <f t="shared" ca="1" si="200"/>
        <v>14583.11301491477</v>
      </c>
      <c r="T493" s="194">
        <f t="shared" ca="1" si="201"/>
        <v>15585.072148841384</v>
      </c>
      <c r="U493" s="194">
        <f t="shared" ca="1" si="202"/>
        <v>17461.89126229168</v>
      </c>
      <c r="V493" s="194">
        <f t="shared" ca="1" si="203"/>
        <v>18384.672600131893</v>
      </c>
      <c r="W493" s="194">
        <f t="shared" ca="1" si="204"/>
        <v>18962.660058808855</v>
      </c>
      <c r="X493" s="194">
        <f t="shared" ca="1" si="205"/>
        <v>20414.498817977543</v>
      </c>
      <c r="Y493" s="194">
        <f t="shared" ca="1" si="206"/>
        <v>21822.030176213641</v>
      </c>
      <c r="Z493" s="194">
        <f t="shared" ca="1" si="207"/>
        <v>387261.59255362634</v>
      </c>
      <c r="AA493" s="194">
        <f t="shared" ca="1" si="208"/>
        <v>409083.62272983999</v>
      </c>
      <c r="AB493" s="77">
        <f t="shared" ca="1" si="209"/>
        <v>248409.15505854812</v>
      </c>
      <c r="AC493">
        <f t="shared" ca="1" si="210"/>
        <v>226.56583847257363</v>
      </c>
      <c r="AD493" s="476">
        <v>218.23807978203078</v>
      </c>
    </row>
    <row r="494" spans="2:30" x14ac:dyDescent="0.2">
      <c r="B494">
        <v>416</v>
      </c>
      <c r="C494" s="193">
        <f t="shared" ca="1" si="214"/>
        <v>0.34349363515160952</v>
      </c>
      <c r="D494" s="193">
        <f t="shared" ca="1" si="214"/>
        <v>-0.180811219212205</v>
      </c>
      <c r="E494" s="193">
        <f t="shared" ca="1" si="214"/>
        <v>6.1517629322126982E-2</v>
      </c>
      <c r="F494" s="193">
        <f t="shared" ca="1" si="214"/>
        <v>0.11686483313753893</v>
      </c>
      <c r="G494" s="193">
        <f t="shared" ca="1" si="214"/>
        <v>9.2826625212600586E-2</v>
      </c>
      <c r="H494" s="193">
        <f t="shared" ca="1" si="214"/>
        <v>0.10940559827503979</v>
      </c>
      <c r="I494" s="193">
        <f t="shared" ca="1" si="213"/>
        <v>9.6625303356891901E-2</v>
      </c>
      <c r="J494" s="193">
        <f t="shared" ca="1" si="213"/>
        <v>7.297600887564093E-2</v>
      </c>
      <c r="K494" s="193">
        <f t="shared" ca="1" si="213"/>
        <v>7.8512365930762537E-2</v>
      </c>
      <c r="L494" s="193">
        <f t="shared" ca="1" si="213"/>
        <v>6.6461979201959107E-2</v>
      </c>
      <c r="M494" s="193">
        <f t="shared" ca="1" si="213"/>
        <v>3.4603609954495525E-2</v>
      </c>
      <c r="O494" s="473">
        <f t="shared" ca="1" si="211"/>
        <v>13162.207143580319</v>
      </c>
      <c r="P494" s="473">
        <f t="shared" ca="1" si="197"/>
        <v>10661.741981953151</v>
      </c>
      <c r="Q494" s="194">
        <f t="shared" ca="1" si="198"/>
        <v>11661.938501117103</v>
      </c>
      <c r="R494" s="194">
        <f t="shared" ca="1" si="199"/>
        <v>13617.629366247651</v>
      </c>
      <c r="S494" s="194">
        <f t="shared" ca="1" si="200"/>
        <v>14618.219555970016</v>
      </c>
      <c r="T494" s="194">
        <f t="shared" ca="1" si="201"/>
        <v>16300.749813988867</v>
      </c>
      <c r="U494" s="194">
        <f t="shared" ca="1" si="202"/>
        <v>17591.117183744173</v>
      </c>
      <c r="V494" s="194">
        <f t="shared" ca="1" si="203"/>
        <v>18580.86962540256</v>
      </c>
      <c r="W494" s="194">
        <f t="shared" ca="1" si="204"/>
        <v>19784.970341177956</v>
      </c>
      <c r="X494" s="194">
        <f t="shared" ca="1" si="205"/>
        <v>20723.899695377604</v>
      </c>
      <c r="Y494" s="194">
        <f t="shared" ca="1" si="206"/>
        <v>21092.72855958232</v>
      </c>
      <c r="Z494" s="194">
        <f t="shared" ca="1" si="207"/>
        <v>374319.14388006378</v>
      </c>
      <c r="AA494" s="194">
        <f t="shared" ca="1" si="208"/>
        <v>395411.8724396461</v>
      </c>
      <c r="AB494" s="77">
        <f t="shared" ca="1" si="209"/>
        <v>243843.88489810095</v>
      </c>
      <c r="AC494">
        <f t="shared" ca="1" si="210"/>
        <v>221.77038662336443</v>
      </c>
      <c r="AD494" s="476">
        <v>227.18613630638274</v>
      </c>
    </row>
    <row r="495" spans="2:30" x14ac:dyDescent="0.2">
      <c r="B495">
        <v>417</v>
      </c>
      <c r="C495" s="193">
        <f t="shared" ca="1" si="214"/>
        <v>0.32214232813076477</v>
      </c>
      <c r="D495" s="193">
        <f t="shared" ca="1" si="214"/>
        <v>-0.15571449834868806</v>
      </c>
      <c r="E495" s="193">
        <f t="shared" ca="1" si="214"/>
        <v>0.10330445221256689</v>
      </c>
      <c r="F495" s="193">
        <f t="shared" ca="1" si="214"/>
        <v>0.1096516004565074</v>
      </c>
      <c r="G495" s="193">
        <f t="shared" ca="1" si="214"/>
        <v>0.11695587510548289</v>
      </c>
      <c r="H495" s="193">
        <f t="shared" ca="1" si="214"/>
        <v>9.2514601944104255E-2</v>
      </c>
      <c r="I495" s="193">
        <f t="shared" ca="1" si="214"/>
        <v>0.11107676552128111</v>
      </c>
      <c r="J495" s="193">
        <f t="shared" ca="1" si="214"/>
        <v>6.4871474850668853E-2</v>
      </c>
      <c r="K495" s="193">
        <f t="shared" ca="1" si="214"/>
        <v>2.4560584071832745E-2</v>
      </c>
      <c r="L495" s="193">
        <f t="shared" ca="1" si="214"/>
        <v>5.629725296875901E-2</v>
      </c>
      <c r="M495" s="193">
        <f t="shared" ca="1" si="214"/>
        <v>5.7508259100184492E-2</v>
      </c>
      <c r="O495" s="473">
        <f t="shared" ca="1" si="211"/>
        <v>12953.028388697101</v>
      </c>
      <c r="P495" s="473">
        <f t="shared" ca="1" si="197"/>
        <v>10988.375803991825</v>
      </c>
      <c r="Q495" s="194">
        <f t="shared" ca="1" si="198"/>
        <v>12121.01270322581</v>
      </c>
      <c r="R495" s="194">
        <f t="shared" ca="1" si="199"/>
        <v>13529.68038059748</v>
      </c>
      <c r="S495" s="194">
        <f t="shared" ca="1" si="200"/>
        <v>14940.985001574343</v>
      </c>
      <c r="T495" s="194">
        <f t="shared" ca="1" si="201"/>
        <v>16052.566547447135</v>
      </c>
      <c r="U495" s="194">
        <f t="shared" ca="1" si="202"/>
        <v>17822.935074168574</v>
      </c>
      <c r="V495" s="194">
        <f t="shared" ca="1" si="203"/>
        <v>18440.522321411634</v>
      </c>
      <c r="W495" s="194">
        <f t="shared" ca="1" si="204"/>
        <v>18795.241861791052</v>
      </c>
      <c r="X495" s="194">
        <f t="shared" ca="1" si="205"/>
        <v>20526.374822483922</v>
      </c>
      <c r="Y495" s="194">
        <f t="shared" ca="1" si="206"/>
        <v>21559.691503200636</v>
      </c>
      <c r="Z495" s="194">
        <f t="shared" ca="1" si="207"/>
        <v>382606.0361512638</v>
      </c>
      <c r="AA495" s="194">
        <f t="shared" ca="1" si="208"/>
        <v>404165.72765446443</v>
      </c>
      <c r="AB495" s="77">
        <f t="shared" ca="1" si="209"/>
        <v>247111.25773387859</v>
      </c>
      <c r="AC495">
        <f t="shared" ca="1" si="210"/>
        <v>225.20250094666028</v>
      </c>
      <c r="AD495" s="476">
        <v>215.77018044273876</v>
      </c>
    </row>
    <row r="496" spans="2:30" x14ac:dyDescent="0.2">
      <c r="B496">
        <v>418</v>
      </c>
      <c r="C496" s="193">
        <f t="shared" ca="1" si="214"/>
        <v>0.34394862403640497</v>
      </c>
      <c r="D496" s="193">
        <f t="shared" ca="1" si="214"/>
        <v>-0.14373802763699722</v>
      </c>
      <c r="E496" s="193">
        <f t="shared" ca="1" si="214"/>
        <v>7.2340176685580501E-2</v>
      </c>
      <c r="F496" s="193">
        <f t="shared" ca="1" si="214"/>
        <v>0.11402470218585754</v>
      </c>
      <c r="G496" s="193">
        <f t="shared" ca="1" si="214"/>
        <v>0.1088777008662152</v>
      </c>
      <c r="H496" s="193">
        <f t="shared" ca="1" si="214"/>
        <v>0.10630009052097462</v>
      </c>
      <c r="I496" s="193">
        <f t="shared" ca="1" si="214"/>
        <v>7.3497365476820911E-2</v>
      </c>
      <c r="J496" s="193">
        <f t="shared" ca="1" si="214"/>
        <v>7.3590951656143877E-2</v>
      </c>
      <c r="K496" s="193">
        <f t="shared" ca="1" si="214"/>
        <v>8.1763963819354593E-2</v>
      </c>
      <c r="L496" s="193">
        <f t="shared" ca="1" si="214"/>
        <v>3.6965407235551112E-2</v>
      </c>
      <c r="M496" s="193">
        <f t="shared" ca="1" si="214"/>
        <v>8.1546170333347212E-2</v>
      </c>
      <c r="O496" s="473">
        <f t="shared" ca="1" si="211"/>
        <v>13166.664669684658</v>
      </c>
      <c r="P496" s="473">
        <f t="shared" ca="1" si="197"/>
        <v>11144.249570304481</v>
      </c>
      <c r="Q496" s="194">
        <f t="shared" ca="1" si="198"/>
        <v>11780.836085379193</v>
      </c>
      <c r="R496" s="194">
        <f t="shared" ca="1" si="199"/>
        <v>13583.000421451388</v>
      </c>
      <c r="S496" s="194">
        <f t="shared" ca="1" si="200"/>
        <v>14832.927124948192</v>
      </c>
      <c r="T496" s="194">
        <f t="shared" ca="1" si="201"/>
        <v>16255.119879343567</v>
      </c>
      <c r="U496" s="194">
        <f t="shared" ca="1" si="202"/>
        <v>17220.118754087947</v>
      </c>
      <c r="V496" s="194">
        <f t="shared" ca="1" si="203"/>
        <v>18591.51867210733</v>
      </c>
      <c r="W496" s="194">
        <f t="shared" ca="1" si="204"/>
        <v>19844.619882360279</v>
      </c>
      <c r="X496" s="194">
        <f t="shared" ca="1" si="205"/>
        <v>20150.710954746875</v>
      </c>
      <c r="Y496" s="194">
        <f t="shared" ca="1" si="206"/>
        <v>22049.758551007224</v>
      </c>
      <c r="Z496" s="194">
        <f t="shared" ca="1" si="207"/>
        <v>391302.94216134259</v>
      </c>
      <c r="AA496" s="194">
        <f t="shared" ca="1" si="208"/>
        <v>413352.70071234985</v>
      </c>
      <c r="AB496" s="77">
        <f t="shared" ca="1" si="209"/>
        <v>250800.73487343563</v>
      </c>
      <c r="AC496">
        <f t="shared" ca="1" si="210"/>
        <v>229.07800214367396</v>
      </c>
      <c r="AD496" s="476">
        <v>226.31792499247391</v>
      </c>
    </row>
    <row r="497" spans="2:30" x14ac:dyDescent="0.2">
      <c r="B497">
        <v>419</v>
      </c>
      <c r="C497" s="193">
        <f t="shared" ca="1" si="214"/>
        <v>0.32582962896233292</v>
      </c>
      <c r="D497" s="193">
        <f t="shared" ca="1" si="214"/>
        <v>-0.14741137961119988</v>
      </c>
      <c r="E497" s="193">
        <f t="shared" ca="1" si="214"/>
        <v>0.11927031089787477</v>
      </c>
      <c r="F497" s="193">
        <f t="shared" ca="1" si="214"/>
        <v>8.3107760923443658E-2</v>
      </c>
      <c r="G497" s="193">
        <f t="shared" ca="1" si="214"/>
        <v>7.5857817850191217E-2</v>
      </c>
      <c r="H497" s="193">
        <f t="shared" ca="1" si="214"/>
        <v>8.0055722076345995E-2</v>
      </c>
      <c r="I497" s="193">
        <f t="shared" ca="1" si="214"/>
        <v>4.6751049280089607E-2</v>
      </c>
      <c r="J497" s="193">
        <f t="shared" ca="1" si="214"/>
        <v>1.7284674399932101E-2</v>
      </c>
      <c r="K497" s="193">
        <f t="shared" ca="1" si="214"/>
        <v>8.8479998779580141E-2</v>
      </c>
      <c r="L497" s="193">
        <f t="shared" ca="1" si="214"/>
        <v>4.3076762608627667E-2</v>
      </c>
      <c r="M497" s="193">
        <f t="shared" ca="1" si="214"/>
        <v>4.4790714081909808E-2</v>
      </c>
      <c r="O497" s="473">
        <f t="shared" ca="1" si="211"/>
        <v>12989.152874943977</v>
      </c>
      <c r="P497" s="473">
        <f t="shared" ca="1" si="197"/>
        <v>11096.440894360234</v>
      </c>
      <c r="Q497" s="194">
        <f t="shared" ca="1" si="198"/>
        <v>12296.415218419541</v>
      </c>
      <c r="R497" s="194">
        <f t="shared" ca="1" si="199"/>
        <v>13206.038559319093</v>
      </c>
      <c r="S497" s="194">
        <f t="shared" ca="1" si="200"/>
        <v>14391.235928463315</v>
      </c>
      <c r="T497" s="194">
        <f t="shared" ca="1" si="201"/>
        <v>15869.505380275596</v>
      </c>
      <c r="U497" s="194">
        <f t="shared" ca="1" si="202"/>
        <v>16791.07742063528</v>
      </c>
      <c r="V497" s="194">
        <f t="shared" ca="1" si="203"/>
        <v>17616.45530802917</v>
      </c>
      <c r="W497" s="194">
        <f t="shared" ca="1" si="204"/>
        <v>19967.82343263548</v>
      </c>
      <c r="X497" s="194">
        <f t="shared" ca="1" si="205"/>
        <v>20269.469164813789</v>
      </c>
      <c r="Y497" s="194">
        <f t="shared" ca="1" si="206"/>
        <v>21300.415658390335</v>
      </c>
      <c r="Z497" s="194">
        <f t="shared" ca="1" si="207"/>
        <v>378004.83379927685</v>
      </c>
      <c r="AA497" s="194">
        <f t="shared" ca="1" si="208"/>
        <v>399305.24945766717</v>
      </c>
      <c r="AB497" s="77">
        <f t="shared" ca="1" si="209"/>
        <v>244307.63225166441</v>
      </c>
      <c r="AC497">
        <f t="shared" ca="1" si="210"/>
        <v>222.25751619643529</v>
      </c>
      <c r="AD497" s="476">
        <v>219.16489022592717</v>
      </c>
    </row>
    <row r="498" spans="2:30" x14ac:dyDescent="0.2">
      <c r="B498">
        <v>420</v>
      </c>
      <c r="C498" s="193">
        <f t="shared" ca="1" si="214"/>
        <v>0.33614538371098268</v>
      </c>
      <c r="D498" s="193">
        <f t="shared" ca="1" si="214"/>
        <v>-0.16997026833308851</v>
      </c>
      <c r="E498" s="193">
        <f t="shared" ca="1" si="214"/>
        <v>0.1233578099099224</v>
      </c>
      <c r="F498" s="193">
        <f t="shared" ca="1" si="214"/>
        <v>0.11751722413911302</v>
      </c>
      <c r="G498" s="193">
        <f t="shared" ca="1" si="214"/>
        <v>7.4170067401207698E-2</v>
      </c>
      <c r="H498" s="193">
        <f t="shared" ca="1" si="214"/>
        <v>0.13018412518108297</v>
      </c>
      <c r="I498" s="193">
        <f t="shared" ca="1" si="214"/>
        <v>0.103963864173546</v>
      </c>
      <c r="J498" s="193">
        <f t="shared" ca="1" si="214"/>
        <v>5.8256501313555732E-2</v>
      </c>
      <c r="K498" s="193">
        <f t="shared" ca="1" si="214"/>
        <v>8.1261594706439483E-2</v>
      </c>
      <c r="L498" s="193">
        <f t="shared" ca="1" si="214"/>
        <v>3.7340649553935457E-2</v>
      </c>
      <c r="M498" s="193">
        <f t="shared" ca="1" si="214"/>
        <v>2.8329265711670042E-2</v>
      </c>
      <c r="O498" s="473">
        <f t="shared" ca="1" si="211"/>
        <v>13090.216324216497</v>
      </c>
      <c r="P498" s="473">
        <f t="shared" ca="1" si="197"/>
        <v>10802.836957644853</v>
      </c>
      <c r="Q498" s="194">
        <f t="shared" ca="1" si="198"/>
        <v>12341.320890059038</v>
      </c>
      <c r="R498" s="194">
        <f t="shared" ca="1" si="199"/>
        <v>13625.583792421454</v>
      </c>
      <c r="S498" s="194">
        <f t="shared" ca="1" si="200"/>
        <v>14368.659697202362</v>
      </c>
      <c r="T498" s="194">
        <f t="shared" ca="1" si="201"/>
        <v>16606.053455078549</v>
      </c>
      <c r="U498" s="194">
        <f t="shared" ca="1" si="202"/>
        <v>17708.836046231318</v>
      </c>
      <c r="V498" s="194">
        <f t="shared" ca="1" si="203"/>
        <v>18325.969936407808</v>
      </c>
      <c r="W498" s="194">
        <f t="shared" ca="1" si="204"/>
        <v>19835.404078894946</v>
      </c>
      <c r="X498" s="194">
        <f t="shared" ca="1" si="205"/>
        <v>20158.002807920559</v>
      </c>
      <c r="Y498" s="194">
        <f t="shared" ca="1" si="206"/>
        <v>20964.811897848347</v>
      </c>
      <c r="Z498" s="194">
        <f t="shared" ca="1" si="207"/>
        <v>372049.08881473629</v>
      </c>
      <c r="AA498" s="194">
        <f t="shared" ca="1" si="208"/>
        <v>393013.90071258461</v>
      </c>
      <c r="AB498" s="77">
        <f t="shared" ca="1" si="209"/>
        <v>243263.45229096708</v>
      </c>
      <c r="AC498">
        <f t="shared" ca="1" si="210"/>
        <v>221.16068850662717</v>
      </c>
      <c r="AD498" s="476">
        <v>224.58289863947402</v>
      </c>
    </row>
    <row r="499" spans="2:30" x14ac:dyDescent="0.2">
      <c r="B499">
        <v>421</v>
      </c>
      <c r="C499" s="193">
        <f t="shared" ref="C499:M514" ca="1" si="215">C$75+_xlfn.NORM.INV(RAND(),0, $AH$80)</f>
        <v>0.34774579262669697</v>
      </c>
      <c r="D499" s="193">
        <f t="shared" ca="1" si="215"/>
        <v>-0.15943893261427183</v>
      </c>
      <c r="E499" s="193">
        <f t="shared" ca="1" si="215"/>
        <v>0.13070582205086925</v>
      </c>
      <c r="F499" s="193">
        <f t="shared" ca="1" si="215"/>
        <v>7.4426735965518062E-2</v>
      </c>
      <c r="G499" s="193">
        <f t="shared" ca="1" si="215"/>
        <v>0.10685275972711483</v>
      </c>
      <c r="H499" s="193">
        <f t="shared" ca="1" si="215"/>
        <v>7.575535026706666E-2</v>
      </c>
      <c r="I499" s="193">
        <f t="shared" ca="1" si="214"/>
        <v>7.5153622930015207E-2</v>
      </c>
      <c r="J499" s="193">
        <f t="shared" ca="1" si="214"/>
        <v>8.8457816974264844E-2</v>
      </c>
      <c r="K499" s="193">
        <f t="shared" ca="1" si="214"/>
        <v>3.6513474216179773E-2</v>
      </c>
      <c r="L499" s="193">
        <f t="shared" ca="1" si="214"/>
        <v>5.7478523546895949E-2</v>
      </c>
      <c r="M499" s="193">
        <f t="shared" ca="1" si="214"/>
        <v>4.3568232185213961E-2</v>
      </c>
      <c r="O499" s="473">
        <f t="shared" ca="1" si="211"/>
        <v>13203.86553036375</v>
      </c>
      <c r="P499" s="473">
        <f t="shared" ca="1" si="197"/>
        <v>10939.902292025254</v>
      </c>
      <c r="Q499" s="194">
        <f t="shared" ca="1" si="198"/>
        <v>12422.046883981444</v>
      </c>
      <c r="R499" s="194">
        <f t="shared" ca="1" si="199"/>
        <v>13100.193181356854</v>
      </c>
      <c r="S499" s="194">
        <f t="shared" ca="1" si="200"/>
        <v>14805.840454952826</v>
      </c>
      <c r="T499" s="194">
        <f t="shared" ca="1" si="201"/>
        <v>15806.319035192077</v>
      </c>
      <c r="U499" s="194">
        <f t="shared" ca="1" si="202"/>
        <v>17246.687007488999</v>
      </c>
      <c r="V499" s="194">
        <f t="shared" ca="1" si="203"/>
        <v>18848.970175150618</v>
      </c>
      <c r="W499" s="194">
        <f t="shared" ca="1" si="204"/>
        <v>19014.513874303557</v>
      </c>
      <c r="X499" s="194">
        <f t="shared" ca="1" si="205"/>
        <v>20549.329727067325</v>
      </c>
      <c r="Y499" s="194">
        <f t="shared" ca="1" si="206"/>
        <v>21275.492607119384</v>
      </c>
      <c r="Z499" s="194">
        <f t="shared" ca="1" si="207"/>
        <v>377562.54037155514</v>
      </c>
      <c r="AA499" s="194">
        <f t="shared" ca="1" si="208"/>
        <v>398838.03297867451</v>
      </c>
      <c r="AB499" s="77">
        <f t="shared" ca="1" si="209"/>
        <v>244985.69618260922</v>
      </c>
      <c r="AC499">
        <f t="shared" ca="1" si="210"/>
        <v>222.96976822473863</v>
      </c>
      <c r="AD499" s="476">
        <v>221.65226398239247</v>
      </c>
    </row>
    <row r="500" spans="2:30" x14ac:dyDescent="0.2">
      <c r="B500">
        <v>422</v>
      </c>
      <c r="C500" s="193">
        <f t="shared" ca="1" si="215"/>
        <v>0.28525562781406538</v>
      </c>
      <c r="D500" s="193">
        <f t="shared" ca="1" si="215"/>
        <v>-0.15021706271356025</v>
      </c>
      <c r="E500" s="193">
        <f t="shared" ca="1" si="215"/>
        <v>0.11479706913494886</v>
      </c>
      <c r="F500" s="193">
        <f t="shared" ca="1" si="215"/>
        <v>8.3009315335584352E-2</v>
      </c>
      <c r="G500" s="193">
        <f t="shared" ca="1" si="215"/>
        <v>0.13941539426677682</v>
      </c>
      <c r="H500" s="193">
        <f t="shared" ca="1" si="215"/>
        <v>8.2234016964611176E-2</v>
      </c>
      <c r="I500" s="193">
        <f t="shared" ca="1" si="214"/>
        <v>9.7480860296098565E-2</v>
      </c>
      <c r="J500" s="193">
        <f t="shared" ca="1" si="214"/>
        <v>7.6187741332959885E-2</v>
      </c>
      <c r="K500" s="193">
        <f t="shared" ca="1" si="214"/>
        <v>7.1363495083161227E-2</v>
      </c>
      <c r="L500" s="193">
        <f t="shared" ca="1" si="214"/>
        <v>5.013698612678584E-2</v>
      </c>
      <c r="M500" s="193">
        <f t="shared" ca="1" si="214"/>
        <v>2.4243870036357331E-2</v>
      </c>
      <c r="O500" s="473">
        <f t="shared" ca="1" si="211"/>
        <v>12591.6493856944</v>
      </c>
      <c r="P500" s="473">
        <f t="shared" ca="1" si="197"/>
        <v>11059.924928783013</v>
      </c>
      <c r="Q500" s="194">
        <f t="shared" ca="1" si="198"/>
        <v>12247.271738463223</v>
      </c>
      <c r="R500" s="194">
        <f t="shared" ca="1" si="199"/>
        <v>13204.838239022103</v>
      </c>
      <c r="S500" s="194">
        <f t="shared" ca="1" si="200"/>
        <v>15241.415257066552</v>
      </c>
      <c r="T500" s="194">
        <f t="shared" ca="1" si="201"/>
        <v>15901.511564533103</v>
      </c>
      <c r="U500" s="194">
        <f t="shared" ca="1" si="202"/>
        <v>17604.841290172208</v>
      </c>
      <c r="V500" s="194">
        <f t="shared" ca="1" si="203"/>
        <v>18636.487627638842</v>
      </c>
      <c r="W500" s="194">
        <f t="shared" ca="1" si="204"/>
        <v>19653.826552603368</v>
      </c>
      <c r="X500" s="194">
        <f t="shared" ca="1" si="205"/>
        <v>20406.666145925807</v>
      </c>
      <c r="Y500" s="194">
        <f t="shared" ca="1" si="206"/>
        <v>20881.52189072992</v>
      </c>
      <c r="Z500" s="194">
        <f t="shared" ca="1" si="207"/>
        <v>370570.99440555327</v>
      </c>
      <c r="AA500" s="194">
        <f t="shared" ca="1" si="208"/>
        <v>391452.51629628317</v>
      </c>
      <c r="AB500" s="77">
        <f t="shared" ca="1" si="209"/>
        <v>242329.62666653984</v>
      </c>
      <c r="AC500">
        <f t="shared" ca="1" si="210"/>
        <v>220.17977923727082</v>
      </c>
      <c r="AD500" s="476">
        <v>214.86534212966833</v>
      </c>
    </row>
    <row r="501" spans="2:30" x14ac:dyDescent="0.2">
      <c r="B501">
        <v>423</v>
      </c>
      <c r="C501" s="193">
        <f t="shared" ca="1" si="215"/>
        <v>0.33833532061836802</v>
      </c>
      <c r="D501" s="193">
        <f t="shared" ca="1" si="215"/>
        <v>-0.16071532145220832</v>
      </c>
      <c r="E501" s="193">
        <f t="shared" ca="1" si="215"/>
        <v>9.3774660338401566E-2</v>
      </c>
      <c r="F501" s="193">
        <f t="shared" ca="1" si="215"/>
        <v>6.7420198908047346E-2</v>
      </c>
      <c r="G501" s="193">
        <f t="shared" ca="1" si="215"/>
        <v>9.0254362793946524E-2</v>
      </c>
      <c r="H501" s="193">
        <f t="shared" ca="1" si="215"/>
        <v>8.2565307409442179E-2</v>
      </c>
      <c r="I501" s="193">
        <f t="shared" ca="1" si="214"/>
        <v>3.8413047998785706E-2</v>
      </c>
      <c r="J501" s="193">
        <f t="shared" ca="1" si="214"/>
        <v>2.6759107642812995E-2</v>
      </c>
      <c r="K501" s="193">
        <f t="shared" ca="1" si="214"/>
        <v>7.6472838968385373E-2</v>
      </c>
      <c r="L501" s="193">
        <f t="shared" ca="1" si="214"/>
        <v>3.8982936980680359E-2</v>
      </c>
      <c r="M501" s="193">
        <f t="shared" ca="1" si="214"/>
        <v>2.1675857954696977E-2</v>
      </c>
      <c r="O501" s="473">
        <f t="shared" ca="1" si="211"/>
        <v>13111.671136098152</v>
      </c>
      <c r="P501" s="473">
        <f t="shared" ca="1" si="197"/>
        <v>10923.290091299508</v>
      </c>
      <c r="Q501" s="194">
        <f t="shared" ca="1" si="198"/>
        <v>12016.317459647114</v>
      </c>
      <c r="R501" s="194">
        <f t="shared" ca="1" si="199"/>
        <v>13014.764379268532</v>
      </c>
      <c r="S501" s="194">
        <f t="shared" ca="1" si="200"/>
        <v>14583.81163075668</v>
      </c>
      <c r="T501" s="194">
        <f t="shared" ca="1" si="201"/>
        <v>15906.37929069687</v>
      </c>
      <c r="U501" s="194">
        <f t="shared" ca="1" si="202"/>
        <v>16657.32639631673</v>
      </c>
      <c r="V501" s="194">
        <f t="shared" ca="1" si="203"/>
        <v>17780.525340727312</v>
      </c>
      <c r="W501" s="194">
        <f t="shared" ca="1" si="204"/>
        <v>19747.555860143388</v>
      </c>
      <c r="X501" s="194">
        <f t="shared" ca="1" si="205"/>
        <v>20189.916369366332</v>
      </c>
      <c r="Y501" s="194">
        <f t="shared" ca="1" si="206"/>
        <v>20829.167171246027</v>
      </c>
      <c r="Z501" s="194">
        <f t="shared" ca="1" si="207"/>
        <v>369641.88873200648</v>
      </c>
      <c r="AA501" s="194">
        <f t="shared" ca="1" si="208"/>
        <v>390471.05590325251</v>
      </c>
      <c r="AB501" s="77">
        <f t="shared" ca="1" si="209"/>
        <v>240611.96553176944</v>
      </c>
      <c r="AC501">
        <f t="shared" ca="1" si="210"/>
        <v>218.37551333940277</v>
      </c>
      <c r="AD501" s="476">
        <v>224.31537119507871</v>
      </c>
    </row>
    <row r="502" spans="2:30" x14ac:dyDescent="0.2">
      <c r="B502">
        <v>424</v>
      </c>
      <c r="C502" s="193">
        <f t="shared" ca="1" si="215"/>
        <v>0.28674953533292802</v>
      </c>
      <c r="D502" s="193">
        <f t="shared" ca="1" si="215"/>
        <v>-0.13104962989367466</v>
      </c>
      <c r="E502" s="193">
        <f t="shared" ca="1" si="215"/>
        <v>0.15196680855941164</v>
      </c>
      <c r="F502" s="193">
        <f t="shared" ca="1" si="215"/>
        <v>8.9116116999425649E-2</v>
      </c>
      <c r="G502" s="193">
        <f t="shared" ca="1" si="215"/>
        <v>7.7863490884911707E-2</v>
      </c>
      <c r="H502" s="193">
        <f t="shared" ca="1" si="215"/>
        <v>8.7619602373634004E-2</v>
      </c>
      <c r="I502" s="193">
        <f t="shared" ca="1" si="214"/>
        <v>0.11493991537028345</v>
      </c>
      <c r="J502" s="193">
        <f t="shared" ca="1" si="214"/>
        <v>7.4611410222170035E-2</v>
      </c>
      <c r="K502" s="193">
        <f t="shared" ca="1" si="214"/>
        <v>1.1774359400179915E-2</v>
      </c>
      <c r="L502" s="193">
        <f t="shared" ca="1" si="214"/>
        <v>8.4235689061956137E-2</v>
      </c>
      <c r="M502" s="193">
        <f t="shared" ca="1" si="214"/>
        <v>5.2431794025886012E-2</v>
      </c>
      <c r="O502" s="473">
        <f t="shared" ca="1" si="211"/>
        <v>12606.285197656696</v>
      </c>
      <c r="P502" s="473">
        <f t="shared" ca="1" si="197"/>
        <v>11309.389066933825</v>
      </c>
      <c r="Q502" s="194">
        <f t="shared" ca="1" si="198"/>
        <v>12655.622201325948</v>
      </c>
      <c r="R502" s="194">
        <f t="shared" ca="1" si="199"/>
        <v>13279.296811988143</v>
      </c>
      <c r="S502" s="194">
        <f t="shared" ca="1" si="200"/>
        <v>14418.064858233696</v>
      </c>
      <c r="T502" s="194">
        <f t="shared" ca="1" si="201"/>
        <v>15980.64320087138</v>
      </c>
      <c r="U502" s="194">
        <f t="shared" ca="1" si="202"/>
        <v>17884.904391750559</v>
      </c>
      <c r="V502" s="194">
        <f t="shared" ca="1" si="203"/>
        <v>18609.19009012284</v>
      </c>
      <c r="W502" s="194">
        <f t="shared" ca="1" si="204"/>
        <v>18560.682589319502</v>
      </c>
      <c r="X502" s="194">
        <f t="shared" ca="1" si="205"/>
        <v>21069.285267049792</v>
      </c>
      <c r="Y502" s="194">
        <f t="shared" ca="1" si="206"/>
        <v>21456.196310622399</v>
      </c>
      <c r="Z502" s="194">
        <f t="shared" ca="1" si="207"/>
        <v>380769.37325712212</v>
      </c>
      <c r="AA502" s="194">
        <f t="shared" ca="1" si="208"/>
        <v>402225.5695677445</v>
      </c>
      <c r="AB502" s="77">
        <f t="shared" ca="1" si="209"/>
        <v>246420.89462893945</v>
      </c>
      <c r="AC502">
        <f t="shared" ca="1" si="210"/>
        <v>224.4773296179427</v>
      </c>
      <c r="AD502" s="476">
        <v>225.52795526251117</v>
      </c>
    </row>
    <row r="503" spans="2:30" x14ac:dyDescent="0.2">
      <c r="B503">
        <v>425</v>
      </c>
      <c r="C503" s="193">
        <f t="shared" ca="1" si="215"/>
        <v>0.34049151582510512</v>
      </c>
      <c r="D503" s="193">
        <f t="shared" ca="1" si="215"/>
        <v>-0.16923852196621281</v>
      </c>
      <c r="E503" s="193">
        <f t="shared" ca="1" si="215"/>
        <v>0.13634158586142414</v>
      </c>
      <c r="F503" s="193">
        <f t="shared" ca="1" si="215"/>
        <v>9.3922870935405925E-2</v>
      </c>
      <c r="G503" s="193">
        <f t="shared" ca="1" si="215"/>
        <v>0.12720255783211218</v>
      </c>
      <c r="H503" s="193">
        <f t="shared" ca="1" si="215"/>
        <v>6.3597024785603792E-2</v>
      </c>
      <c r="I503" s="193">
        <f t="shared" ca="1" si="214"/>
        <v>5.7436578714859701E-2</v>
      </c>
      <c r="J503" s="193">
        <f t="shared" ca="1" si="214"/>
        <v>6.1168772946960277E-2</v>
      </c>
      <c r="K503" s="193">
        <f t="shared" ca="1" si="214"/>
        <v>7.4678647837254655E-2</v>
      </c>
      <c r="L503" s="193">
        <f t="shared" ca="1" si="214"/>
        <v>5.6924706515873891E-2</v>
      </c>
      <c r="M503" s="193">
        <f t="shared" ca="1" si="214"/>
        <v>5.1083443430450223E-2</v>
      </c>
      <c r="O503" s="473">
        <f t="shared" ca="1" si="211"/>
        <v>13132.795380538555</v>
      </c>
      <c r="P503" s="473">
        <f t="shared" ca="1" si="197"/>
        <v>10812.360636609741</v>
      </c>
      <c r="Q503" s="194">
        <f t="shared" ca="1" si="198"/>
        <v>12483.961947047785</v>
      </c>
      <c r="R503" s="194">
        <f t="shared" ca="1" si="199"/>
        <v>13337.904256338456</v>
      </c>
      <c r="S503" s="194">
        <f t="shared" ca="1" si="200"/>
        <v>15078.049980009591</v>
      </c>
      <c r="T503" s="194">
        <f t="shared" ca="1" si="201"/>
        <v>15627.673982256947</v>
      </c>
      <c r="U503" s="194">
        <f t="shared" ca="1" si="202"/>
        <v>16962.485466648803</v>
      </c>
      <c r="V503" s="194">
        <f t="shared" ca="1" si="203"/>
        <v>18376.402135344626</v>
      </c>
      <c r="W503" s="194">
        <f t="shared" ca="1" si="204"/>
        <v>19714.641987815936</v>
      </c>
      <c r="X503" s="194">
        <f t="shared" ca="1" si="205"/>
        <v>20538.567741338509</v>
      </c>
      <c r="Y503" s="194">
        <f t="shared" ca="1" si="206"/>
        <v>21428.707141979416</v>
      </c>
      <c r="Z503" s="194">
        <f t="shared" ca="1" si="207"/>
        <v>380281.54058799398</v>
      </c>
      <c r="AA503" s="194">
        <f t="shared" ca="1" si="208"/>
        <v>401710.2477299734</v>
      </c>
      <c r="AB503" s="77">
        <f t="shared" ca="1" si="209"/>
        <v>246107.97772886453</v>
      </c>
      <c r="AC503">
        <f t="shared" ca="1" si="210"/>
        <v>224.14863539517492</v>
      </c>
      <c r="AD503" s="476">
        <v>230.76527078382065</v>
      </c>
    </row>
    <row r="504" spans="2:30" x14ac:dyDescent="0.2">
      <c r="B504">
        <v>426</v>
      </c>
      <c r="C504" s="193">
        <f t="shared" ca="1" si="215"/>
        <v>0.3243930664727197</v>
      </c>
      <c r="D504" s="193">
        <f t="shared" ca="1" si="215"/>
        <v>-0.16716073792970296</v>
      </c>
      <c r="E504" s="193">
        <f t="shared" ca="1" si="215"/>
        <v>0.12240611363268011</v>
      </c>
      <c r="F504" s="193">
        <f t="shared" ca="1" si="215"/>
        <v>0.11599064891573091</v>
      </c>
      <c r="G504" s="193">
        <f t="shared" ca="1" si="215"/>
        <v>9.0894765943733732E-2</v>
      </c>
      <c r="H504" s="193">
        <f t="shared" ca="1" si="215"/>
        <v>8.6985642340708727E-2</v>
      </c>
      <c r="I504" s="193">
        <f t="shared" ca="1" si="214"/>
        <v>9.2479376861348606E-2</v>
      </c>
      <c r="J504" s="193">
        <f t="shared" ca="1" si="214"/>
        <v>6.6705950342147463E-2</v>
      </c>
      <c r="K504" s="193">
        <f t="shared" ca="1" si="214"/>
        <v>7.6124428886280654E-2</v>
      </c>
      <c r="L504" s="193">
        <f t="shared" ca="1" si="214"/>
        <v>6.7747337288655368E-2</v>
      </c>
      <c r="M504" s="193">
        <f t="shared" ca="1" si="214"/>
        <v>6.9275170086938342E-2</v>
      </c>
      <c r="O504" s="473">
        <f t="shared" ca="1" si="211"/>
        <v>12975.078872233235</v>
      </c>
      <c r="P504" s="473">
        <f t="shared" ca="1" si="197"/>
        <v>10839.402995844915</v>
      </c>
      <c r="Q504" s="194">
        <f t="shared" ca="1" si="198"/>
        <v>12330.86545988024</v>
      </c>
      <c r="R504" s="194">
        <f t="shared" ca="1" si="199"/>
        <v>13606.970675619026</v>
      </c>
      <c r="S504" s="194">
        <f t="shared" ca="1" si="200"/>
        <v>14592.377997673395</v>
      </c>
      <c r="T504" s="194">
        <f t="shared" ca="1" si="201"/>
        <v>15971.328281328111</v>
      </c>
      <c r="U504" s="194">
        <f t="shared" ca="1" si="202"/>
        <v>17524.611807117311</v>
      </c>
      <c r="V504" s="194">
        <f t="shared" ca="1" si="203"/>
        <v>18472.290179831765</v>
      </c>
      <c r="W504" s="194">
        <f t="shared" ca="1" si="204"/>
        <v>19741.164386703895</v>
      </c>
      <c r="X504" s="194">
        <f t="shared" ca="1" si="205"/>
        <v>20748.877268493965</v>
      </c>
      <c r="Y504" s="194">
        <f t="shared" ca="1" si="206"/>
        <v>21799.58652873537</v>
      </c>
      <c r="Z504" s="194">
        <f t="shared" ca="1" si="207"/>
        <v>386863.2995169583</v>
      </c>
      <c r="AA504" s="194">
        <f t="shared" ca="1" si="208"/>
        <v>408662.88604569365</v>
      </c>
      <c r="AB504" s="77">
        <f t="shared" ca="1" si="209"/>
        <v>249021.57393919371</v>
      </c>
      <c r="AC504">
        <f t="shared" ca="1" si="210"/>
        <v>227.20913561610894</v>
      </c>
      <c r="AD504" s="476">
        <v>222.81327804002257</v>
      </c>
    </row>
    <row r="505" spans="2:30" x14ac:dyDescent="0.2">
      <c r="B505">
        <v>427</v>
      </c>
      <c r="C505" s="193">
        <f t="shared" ca="1" si="215"/>
        <v>0.32052088849973825</v>
      </c>
      <c r="D505" s="193">
        <f t="shared" ca="1" si="215"/>
        <v>-0.1630760656119904</v>
      </c>
      <c r="E505" s="193">
        <f t="shared" ca="1" si="215"/>
        <v>8.8157736719771201E-2</v>
      </c>
      <c r="F505" s="193">
        <f t="shared" ca="1" si="215"/>
        <v>9.8238175664523988E-2</v>
      </c>
      <c r="G505" s="193">
        <f t="shared" ca="1" si="215"/>
        <v>8.5990581957000836E-2</v>
      </c>
      <c r="H505" s="193">
        <f t="shared" ca="1" si="215"/>
        <v>0.10293511579388787</v>
      </c>
      <c r="I505" s="193">
        <f t="shared" ca="1" si="215"/>
        <v>7.9945993371351332E-2</v>
      </c>
      <c r="J505" s="193">
        <f t="shared" ca="1" si="215"/>
        <v>7.0043442352384869E-2</v>
      </c>
      <c r="K505" s="193">
        <f t="shared" ca="1" si="215"/>
        <v>5.6556781950766646E-2</v>
      </c>
      <c r="L505" s="193">
        <f t="shared" ca="1" si="215"/>
        <v>4.7175318476842566E-2</v>
      </c>
      <c r="M505" s="193">
        <f t="shared" ca="1" si="215"/>
        <v>2.8702378782768719E-2</v>
      </c>
      <c r="O505" s="473">
        <f t="shared" ca="1" si="211"/>
        <v>12937.143144631937</v>
      </c>
      <c r="P505" s="473">
        <f t="shared" ca="1" si="197"/>
        <v>10892.565006059946</v>
      </c>
      <c r="Q505" s="194">
        <f t="shared" ca="1" si="198"/>
        <v>11954.609376807482</v>
      </c>
      <c r="R505" s="194">
        <f t="shared" ca="1" si="199"/>
        <v>13390.519594076744</v>
      </c>
      <c r="S505" s="194">
        <f t="shared" ca="1" si="200"/>
        <v>14526.777071957489</v>
      </c>
      <c r="T505" s="194">
        <f t="shared" ca="1" si="201"/>
        <v>16205.677537208354</v>
      </c>
      <c r="U505" s="194">
        <f t="shared" ca="1" si="202"/>
        <v>17323.562080281314</v>
      </c>
      <c r="V505" s="194">
        <f t="shared" ca="1" si="203"/>
        <v>18530.085977132978</v>
      </c>
      <c r="W505" s="194">
        <f t="shared" ca="1" si="204"/>
        <v>19382.202054425325</v>
      </c>
      <c r="X505" s="194">
        <f t="shared" ca="1" si="205"/>
        <v>20349.113880110952</v>
      </c>
      <c r="Y505" s="194">
        <f t="shared" ca="1" si="206"/>
        <v>20972.418649511492</v>
      </c>
      <c r="Z505" s="194">
        <f t="shared" ca="1" si="207"/>
        <v>372184.08096438699</v>
      </c>
      <c r="AA505" s="194">
        <f t="shared" ca="1" si="208"/>
        <v>393156.49961389846</v>
      </c>
      <c r="AB505" s="77">
        <f t="shared" ca="1" si="209"/>
        <v>242424.85719240276</v>
      </c>
      <c r="AC505">
        <f t="shared" ca="1" si="210"/>
        <v>220.27981130225288</v>
      </c>
      <c r="AD505" s="476">
        <v>221.45771393225581</v>
      </c>
    </row>
    <row r="506" spans="2:30" x14ac:dyDescent="0.2">
      <c r="B506">
        <v>428</v>
      </c>
      <c r="C506" s="193">
        <f t="shared" ca="1" si="215"/>
        <v>0.34467754160786246</v>
      </c>
      <c r="D506" s="193">
        <f t="shared" ca="1" si="215"/>
        <v>-0.14584864698988548</v>
      </c>
      <c r="E506" s="193">
        <f t="shared" ca="1" si="215"/>
        <v>0.14192363170694344</v>
      </c>
      <c r="F506" s="193">
        <f t="shared" ca="1" si="215"/>
        <v>8.3099344702012967E-2</v>
      </c>
      <c r="G506" s="193">
        <f t="shared" ca="1" si="215"/>
        <v>8.6588019075581266E-2</v>
      </c>
      <c r="H506" s="193">
        <f t="shared" ca="1" si="215"/>
        <v>6.7562595207259185E-2</v>
      </c>
      <c r="I506" s="193">
        <f t="shared" ca="1" si="215"/>
        <v>6.0510623477025308E-2</v>
      </c>
      <c r="J506" s="193">
        <f t="shared" ca="1" si="215"/>
        <v>6.6529891072362998E-2</v>
      </c>
      <c r="K506" s="193">
        <f t="shared" ca="1" si="215"/>
        <v>4.8944032312866759E-2</v>
      </c>
      <c r="L506" s="193">
        <f t="shared" ca="1" si="215"/>
        <v>7.0827752211071654E-2</v>
      </c>
      <c r="M506" s="193">
        <f t="shared" ca="1" si="215"/>
        <v>5.9532362928566139E-2</v>
      </c>
      <c r="O506" s="473">
        <f t="shared" ca="1" si="211"/>
        <v>13173.805875132228</v>
      </c>
      <c r="P506" s="473">
        <f t="shared" ca="1" si="197"/>
        <v>11116.779859426641</v>
      </c>
      <c r="Q506" s="194">
        <f t="shared" ca="1" si="198"/>
        <v>12545.286859194965</v>
      </c>
      <c r="R506" s="194">
        <f t="shared" ca="1" si="199"/>
        <v>13205.935942618571</v>
      </c>
      <c r="S506" s="194">
        <f t="shared" ca="1" si="200"/>
        <v>14534.768702806157</v>
      </c>
      <c r="T506" s="194">
        <f t="shared" ca="1" si="201"/>
        <v>15685.941014092436</v>
      </c>
      <c r="U506" s="194">
        <f t="shared" ca="1" si="202"/>
        <v>17011.796641098088</v>
      </c>
      <c r="V506" s="194">
        <f t="shared" ca="1" si="203"/>
        <v>18469.241337815591</v>
      </c>
      <c r="W506" s="194">
        <f t="shared" ca="1" si="204"/>
        <v>19242.548555255031</v>
      </c>
      <c r="X506" s="194">
        <f t="shared" ca="1" si="205"/>
        <v>20808.737077017162</v>
      </c>
      <c r="Y506" s="194">
        <f t="shared" ca="1" si="206"/>
        <v>21600.957425934412</v>
      </c>
      <c r="Z506" s="194">
        <f t="shared" ca="1" si="207"/>
        <v>383338.35605124704</v>
      </c>
      <c r="AA506" s="194">
        <f t="shared" ca="1" si="208"/>
        <v>404939.31347718148</v>
      </c>
      <c r="AB506" s="77">
        <f t="shared" ca="1" si="209"/>
        <v>247230.47530633988</v>
      </c>
      <c r="AC506">
        <f t="shared" ca="1" si="210"/>
        <v>225.32772948916161</v>
      </c>
      <c r="AD506" s="476">
        <v>223.186429550924</v>
      </c>
    </row>
    <row r="507" spans="2:30" x14ac:dyDescent="0.2">
      <c r="B507">
        <v>429</v>
      </c>
      <c r="C507" s="193">
        <f t="shared" ca="1" si="215"/>
        <v>0.30663025978511593</v>
      </c>
      <c r="D507" s="193">
        <f t="shared" ca="1" si="215"/>
        <v>-0.13329454682922437</v>
      </c>
      <c r="E507" s="193">
        <f t="shared" ca="1" si="215"/>
        <v>0.1145753502907271</v>
      </c>
      <c r="F507" s="193">
        <f t="shared" ca="1" si="215"/>
        <v>8.8812600814162701E-2</v>
      </c>
      <c r="G507" s="193">
        <f t="shared" ca="1" si="215"/>
        <v>0.12698207948748361</v>
      </c>
      <c r="H507" s="193">
        <f t="shared" ca="1" si="215"/>
        <v>0.10052198528558365</v>
      </c>
      <c r="I507" s="193">
        <f t="shared" ca="1" si="215"/>
        <v>7.2633072164650245E-2</v>
      </c>
      <c r="J507" s="193">
        <f t="shared" ca="1" si="215"/>
        <v>3.1766810148553065E-2</v>
      </c>
      <c r="K507" s="193">
        <f t="shared" ca="1" si="215"/>
        <v>3.5034951407002232E-2</v>
      </c>
      <c r="L507" s="193">
        <f t="shared" ca="1" si="215"/>
        <v>5.5420594710161711E-2</v>
      </c>
      <c r="M507" s="193">
        <f t="shared" ca="1" si="215"/>
        <v>4.2115368123026374E-2</v>
      </c>
      <c r="O507" s="473">
        <f t="shared" ca="1" si="211"/>
        <v>12801.05665511478</v>
      </c>
      <c r="P507" s="473">
        <f t="shared" ca="1" si="197"/>
        <v>11280.171473017645</v>
      </c>
      <c r="Q507" s="194">
        <f t="shared" ca="1" si="198"/>
        <v>12244.835913136891</v>
      </c>
      <c r="R507" s="194">
        <f t="shared" ca="1" si="199"/>
        <v>13275.596121631588</v>
      </c>
      <c r="S507" s="194">
        <f t="shared" ca="1" si="200"/>
        <v>15075.100746549537</v>
      </c>
      <c r="T507" s="194">
        <f t="shared" ca="1" si="201"/>
        <v>16170.220859555446</v>
      </c>
      <c r="U507" s="194">
        <f t="shared" ca="1" si="202"/>
        <v>17206.254506300687</v>
      </c>
      <c r="V507" s="194">
        <f t="shared" ca="1" si="203"/>
        <v>17867.244397455765</v>
      </c>
      <c r="W507" s="194">
        <f t="shared" ca="1" si="204"/>
        <v>18987.390838117426</v>
      </c>
      <c r="X507" s="194">
        <f t="shared" ca="1" si="205"/>
        <v>20509.339261748893</v>
      </c>
      <c r="Y507" s="194">
        <f t="shared" ca="1" si="206"/>
        <v>21245.872695683891</v>
      </c>
      <c r="Z507" s="194">
        <f t="shared" ca="1" si="207"/>
        <v>377036.89477482648</v>
      </c>
      <c r="AA507" s="194">
        <f t="shared" ca="1" si="208"/>
        <v>398282.76747051039</v>
      </c>
      <c r="AB507" s="77">
        <f t="shared" ca="1" si="209"/>
        <v>244532.5304078504</v>
      </c>
      <c r="AC507">
        <f t="shared" ca="1" si="210"/>
        <v>222.49375375545418</v>
      </c>
      <c r="AD507" s="476">
        <v>216.25660242073278</v>
      </c>
    </row>
    <row r="508" spans="2:30" x14ac:dyDescent="0.2">
      <c r="B508">
        <v>430</v>
      </c>
      <c r="C508" s="193">
        <f t="shared" ca="1" si="215"/>
        <v>0.32366128115892989</v>
      </c>
      <c r="D508" s="193">
        <f t="shared" ca="1" si="215"/>
        <v>-0.15477541121467836</v>
      </c>
      <c r="E508" s="193">
        <f t="shared" ca="1" si="215"/>
        <v>9.7254446659496993E-2</v>
      </c>
      <c r="F508" s="193">
        <f t="shared" ca="1" si="215"/>
        <v>0.13173790074900668</v>
      </c>
      <c r="G508" s="193">
        <f t="shared" ca="1" si="215"/>
        <v>7.862492916826834E-2</v>
      </c>
      <c r="H508" s="193">
        <f t="shared" ca="1" si="215"/>
        <v>9.7122200106027692E-2</v>
      </c>
      <c r="I508" s="193">
        <f t="shared" ca="1" si="215"/>
        <v>7.6647081553209651E-2</v>
      </c>
      <c r="J508" s="193">
        <f t="shared" ca="1" si="215"/>
        <v>2.8943203264859094E-2</v>
      </c>
      <c r="K508" s="193">
        <f t="shared" ca="1" si="215"/>
        <v>5.2505125025440184E-2</v>
      </c>
      <c r="L508" s="193">
        <f t="shared" ca="1" si="215"/>
        <v>2.179737238013775E-2</v>
      </c>
      <c r="M508" s="193">
        <f t="shared" ca="1" si="215"/>
        <v>4.3603973749838001E-2</v>
      </c>
      <c r="O508" s="473">
        <f t="shared" ca="1" si="211"/>
        <v>12967.909571514036</v>
      </c>
      <c r="P508" s="473">
        <f t="shared" ca="1" si="197"/>
        <v>11000.59802304096</v>
      </c>
      <c r="Q508" s="194">
        <f t="shared" ca="1" si="198"/>
        <v>12054.546739079389</v>
      </c>
      <c r="R508" s="194">
        <f t="shared" ca="1" si="199"/>
        <v>13798.972637396351</v>
      </c>
      <c r="S508" s="194">
        <f t="shared" ca="1" si="200"/>
        <v>14428.250254295275</v>
      </c>
      <c r="T508" s="194">
        <f t="shared" ca="1" si="201"/>
        <v>16120.267039492324</v>
      </c>
      <c r="U508" s="194">
        <f t="shared" ca="1" si="202"/>
        <v>17270.643782487048</v>
      </c>
      <c r="V508" s="194">
        <f t="shared" ca="1" si="203"/>
        <v>17818.34761789563</v>
      </c>
      <c r="W508" s="194">
        <f t="shared" ca="1" si="204"/>
        <v>19307.875681698915</v>
      </c>
      <c r="X508" s="194">
        <f t="shared" ca="1" si="205"/>
        <v>19855.959862771891</v>
      </c>
      <c r="Y508" s="194">
        <f t="shared" ca="1" si="206"/>
        <v>21276.221279543926</v>
      </c>
      <c r="Z508" s="194">
        <f t="shared" ca="1" si="207"/>
        <v>377575.47165435972</v>
      </c>
      <c r="AA508" s="194">
        <f t="shared" ca="1" si="208"/>
        <v>398851.69293390366</v>
      </c>
      <c r="AB508" s="77">
        <f t="shared" ca="1" si="209"/>
        <v>244327.88022060512</v>
      </c>
      <c r="AC508">
        <f t="shared" ca="1" si="210"/>
        <v>222.27878507137299</v>
      </c>
      <c r="AD508" s="476">
        <v>217.79251511879195</v>
      </c>
    </row>
    <row r="509" spans="2:30" x14ac:dyDescent="0.2">
      <c r="B509">
        <v>431</v>
      </c>
      <c r="C509" s="193">
        <f t="shared" ref="C509:M524" ca="1" si="216">C$75+_xlfn.NORM.INV(RAND(),0, $AH$80)</f>
        <v>0.31976049162143738</v>
      </c>
      <c r="D509" s="193">
        <f t="shared" ca="1" si="216"/>
        <v>-0.16452665713428044</v>
      </c>
      <c r="E509" s="193">
        <f t="shared" ca="1" si="216"/>
        <v>0.11482971685307634</v>
      </c>
      <c r="F509" s="193">
        <f t="shared" ca="1" si="216"/>
        <v>9.6698850936466851E-2</v>
      </c>
      <c r="G509" s="193">
        <f t="shared" ca="1" si="216"/>
        <v>0.10846480651510497</v>
      </c>
      <c r="H509" s="193">
        <f t="shared" ca="1" si="216"/>
        <v>6.8622269693837154E-2</v>
      </c>
      <c r="I509" s="193">
        <f t="shared" ca="1" si="215"/>
        <v>8.302322943277321E-2</v>
      </c>
      <c r="J509" s="193">
        <f t="shared" ca="1" si="215"/>
        <v>4.6768211858879229E-2</v>
      </c>
      <c r="K509" s="193">
        <f t="shared" ca="1" si="215"/>
        <v>8.8857745936732069E-3</v>
      </c>
      <c r="L509" s="193">
        <f t="shared" ca="1" si="215"/>
        <v>2.4573706511522811E-2</v>
      </c>
      <c r="M509" s="193">
        <f t="shared" ca="1" si="215"/>
        <v>3.87713514835272E-2</v>
      </c>
      <c r="O509" s="473">
        <f t="shared" ca="1" si="211"/>
        <v>12929.693536415221</v>
      </c>
      <c r="P509" s="473">
        <f t="shared" ca="1" si="197"/>
        <v>10873.685557397339</v>
      </c>
      <c r="Q509" s="194">
        <f t="shared" ca="1" si="198"/>
        <v>12247.630409549305</v>
      </c>
      <c r="R509" s="194">
        <f t="shared" ca="1" si="199"/>
        <v>13371.751026028902</v>
      </c>
      <c r="S509" s="194">
        <f t="shared" ca="1" si="200"/>
        <v>14827.404034515825</v>
      </c>
      <c r="T509" s="194">
        <f t="shared" ca="1" si="201"/>
        <v>15701.511053325006</v>
      </c>
      <c r="U509" s="194">
        <f t="shared" ca="1" si="202"/>
        <v>17372.924446800502</v>
      </c>
      <c r="V509" s="194">
        <f t="shared" ca="1" si="203"/>
        <v>18127.02568526848</v>
      </c>
      <c r="W509" s="194">
        <f t="shared" ca="1" si="204"/>
        <v>18507.692409021114</v>
      </c>
      <c r="X509" s="194">
        <f t="shared" ca="1" si="205"/>
        <v>19909.910656313292</v>
      </c>
      <c r="Y509" s="194">
        <f t="shared" ca="1" si="206"/>
        <v>21177.697372693488</v>
      </c>
      <c r="Z509" s="194">
        <f t="shared" ca="1" si="207"/>
        <v>375827.03098392679</v>
      </c>
      <c r="AA509" s="194">
        <f t="shared" ca="1" si="208"/>
        <v>397004.7283566203</v>
      </c>
      <c r="AB509" s="77">
        <f t="shared" ca="1" si="209"/>
        <v>243216.21362520693</v>
      </c>
      <c r="AC509">
        <f t="shared" ca="1" si="210"/>
        <v>221.11106805940011</v>
      </c>
      <c r="AD509" s="476">
        <v>228.41558228858952</v>
      </c>
    </row>
    <row r="510" spans="2:30" x14ac:dyDescent="0.2">
      <c r="B510">
        <v>432</v>
      </c>
      <c r="C510" s="193">
        <f t="shared" ca="1" si="216"/>
        <v>0.30471120044417876</v>
      </c>
      <c r="D510" s="193">
        <f t="shared" ca="1" si="216"/>
        <v>-0.18782726380163994</v>
      </c>
      <c r="E510" s="193">
        <f t="shared" ca="1" si="216"/>
        <v>0.12975502482908227</v>
      </c>
      <c r="F510" s="193">
        <f t="shared" ca="1" si="216"/>
        <v>8.6129649314847428E-2</v>
      </c>
      <c r="G510" s="193">
        <f t="shared" ca="1" si="216"/>
        <v>0.11653408568313182</v>
      </c>
      <c r="H510" s="193">
        <f t="shared" ca="1" si="216"/>
        <v>8.1758186042455758E-2</v>
      </c>
      <c r="I510" s="193">
        <f t="shared" ca="1" si="215"/>
        <v>8.530989031655152E-2</v>
      </c>
      <c r="J510" s="193">
        <f t="shared" ca="1" si="215"/>
        <v>4.0989668538226644E-2</v>
      </c>
      <c r="K510" s="193">
        <f t="shared" ca="1" si="215"/>
        <v>6.2881796288046632E-2</v>
      </c>
      <c r="L510" s="193">
        <f t="shared" ca="1" si="215"/>
        <v>4.9961492565134942E-2</v>
      </c>
      <c r="M510" s="193">
        <f t="shared" ca="1" si="215"/>
        <v>5.6426395298527991E-2</v>
      </c>
      <c r="O510" s="473">
        <f t="shared" ca="1" si="211"/>
        <v>12782.255630751619</v>
      </c>
      <c r="P510" s="473">
        <f t="shared" ca="1" si="197"/>
        <v>10570.428161621656</v>
      </c>
      <c r="Q510" s="194">
        <f t="shared" ca="1" si="198"/>
        <v>12411.601330915504</v>
      </c>
      <c r="R510" s="194">
        <f t="shared" ca="1" si="199"/>
        <v>13242.883623179418</v>
      </c>
      <c r="S510" s="194">
        <f t="shared" ca="1" si="200"/>
        <v>14935.342926024514</v>
      </c>
      <c r="T510" s="194">
        <f t="shared" ca="1" si="201"/>
        <v>15894.520072126828</v>
      </c>
      <c r="U510" s="194">
        <f t="shared" ca="1" si="202"/>
        <v>17409.605088258337</v>
      </c>
      <c r="V510" s="194">
        <f t="shared" ca="1" si="203"/>
        <v>18026.957874639334</v>
      </c>
      <c r="W510" s="194">
        <f t="shared" ca="1" si="204"/>
        <v>19498.232454283199</v>
      </c>
      <c r="X510" s="194">
        <f t="shared" ca="1" si="205"/>
        <v>20403.25588748269</v>
      </c>
      <c r="Y510" s="194">
        <f t="shared" ca="1" si="206"/>
        <v>21537.635269018559</v>
      </c>
      <c r="Z510" s="194">
        <f t="shared" ca="1" si="207"/>
        <v>382214.61829022551</v>
      </c>
      <c r="AA510" s="194">
        <f t="shared" ca="1" si="208"/>
        <v>403752.2535592441</v>
      </c>
      <c r="AB510" s="77">
        <f t="shared" ca="1" si="209"/>
        <v>246213.7087078396</v>
      </c>
      <c r="AC510">
        <f t="shared" ca="1" si="210"/>
        <v>224.25969734787981</v>
      </c>
      <c r="AD510" s="476">
        <v>224.12937602379805</v>
      </c>
    </row>
    <row r="511" spans="2:30" x14ac:dyDescent="0.2">
      <c r="B511">
        <v>433</v>
      </c>
      <c r="C511" s="193">
        <f t="shared" ca="1" si="216"/>
        <v>0.33291915626538032</v>
      </c>
      <c r="D511" s="193">
        <f t="shared" ca="1" si="216"/>
        <v>-0.14157567394359494</v>
      </c>
      <c r="E511" s="193">
        <f t="shared" ca="1" si="216"/>
        <v>7.9085577505222202E-2</v>
      </c>
      <c r="F511" s="193">
        <f t="shared" ca="1" si="216"/>
        <v>5.7075468102197359E-2</v>
      </c>
      <c r="G511" s="193">
        <f t="shared" ca="1" si="216"/>
        <v>0.11273040896971276</v>
      </c>
      <c r="H511" s="193">
        <f t="shared" ca="1" si="216"/>
        <v>7.8245342711011232E-2</v>
      </c>
      <c r="I511" s="193">
        <f t="shared" ca="1" si="215"/>
        <v>8.2988492166111663E-2</v>
      </c>
      <c r="J511" s="193">
        <f t="shared" ca="1" si="215"/>
        <v>9.4410248111018974E-2</v>
      </c>
      <c r="K511" s="193">
        <f t="shared" ca="1" si="215"/>
        <v>9.1161959910940518E-2</v>
      </c>
      <c r="L511" s="193">
        <f t="shared" ca="1" si="215"/>
        <v>2.686562671822941E-3</v>
      </c>
      <c r="M511" s="193">
        <f t="shared" ca="1" si="215"/>
        <v>1.8568926983295875E-2</v>
      </c>
      <c r="O511" s="473">
        <f t="shared" ca="1" si="211"/>
        <v>13058.608973931932</v>
      </c>
      <c r="P511" s="473">
        <f t="shared" ca="1" si="197"/>
        <v>11172.392603624112</v>
      </c>
      <c r="Q511" s="194">
        <f t="shared" ca="1" si="198"/>
        <v>11854.94173124989</v>
      </c>
      <c r="R511" s="194">
        <f t="shared" ca="1" si="199"/>
        <v>12888.633888068509</v>
      </c>
      <c r="S511" s="194">
        <f t="shared" ca="1" si="200"/>
        <v>14884.462960224017</v>
      </c>
      <c r="T511" s="194">
        <f t="shared" ca="1" si="201"/>
        <v>15842.905062818558</v>
      </c>
      <c r="U511" s="194">
        <f t="shared" ca="1" si="202"/>
        <v>17372.367221532568</v>
      </c>
      <c r="V511" s="194">
        <f t="shared" ca="1" si="203"/>
        <v>18952.049224440929</v>
      </c>
      <c r="W511" s="194">
        <f t="shared" ca="1" si="204"/>
        <v>20017.02316656191</v>
      </c>
      <c r="X511" s="194">
        <f t="shared" ca="1" si="205"/>
        <v>19484.591252154441</v>
      </c>
      <c r="Y511" s="194">
        <f t="shared" ca="1" si="206"/>
        <v>20765.82537444328</v>
      </c>
      <c r="Z511" s="194">
        <f t="shared" ca="1" si="207"/>
        <v>368517.80243449146</v>
      </c>
      <c r="AA511" s="194">
        <f t="shared" ca="1" si="208"/>
        <v>389283.62780893472</v>
      </c>
      <c r="AB511" s="77">
        <f t="shared" ca="1" si="209"/>
        <v>241059.4207114832</v>
      </c>
      <c r="AC511">
        <f t="shared" ca="1" si="210"/>
        <v>218.84552928448022</v>
      </c>
      <c r="AD511" s="476">
        <v>225.44693173363919</v>
      </c>
    </row>
    <row r="512" spans="2:30" x14ac:dyDescent="0.2">
      <c r="B512">
        <v>434</v>
      </c>
      <c r="C512" s="193">
        <f t="shared" ca="1" si="216"/>
        <v>0.36365508222736659</v>
      </c>
      <c r="D512" s="193">
        <f t="shared" ca="1" si="216"/>
        <v>-0.18570217409644213</v>
      </c>
      <c r="E512" s="193">
        <f t="shared" ca="1" si="216"/>
        <v>0.13559644041116165</v>
      </c>
      <c r="F512" s="193">
        <f t="shared" ca="1" si="216"/>
        <v>8.1143591881905341E-2</v>
      </c>
      <c r="G512" s="193">
        <f t="shared" ca="1" si="216"/>
        <v>7.8260786735169327E-2</v>
      </c>
      <c r="H512" s="193">
        <f t="shared" ca="1" si="216"/>
        <v>9.6902026463766541E-2</v>
      </c>
      <c r="I512" s="193">
        <f t="shared" ca="1" si="215"/>
        <v>8.8472121336596946E-2</v>
      </c>
      <c r="J512" s="193">
        <f t="shared" ca="1" si="215"/>
        <v>4.3645920991731577E-2</v>
      </c>
      <c r="K512" s="193">
        <f t="shared" ca="1" si="215"/>
        <v>7.7609738122697378E-2</v>
      </c>
      <c r="L512" s="193">
        <f t="shared" ca="1" si="215"/>
        <v>3.3053464136195948E-2</v>
      </c>
      <c r="M512" s="193">
        <f t="shared" ca="1" si="215"/>
        <v>6.7277976162117809E-2</v>
      </c>
      <c r="O512" s="473">
        <f t="shared" ca="1" si="211"/>
        <v>13359.728840581511</v>
      </c>
      <c r="P512" s="473">
        <f t="shared" ca="1" si="197"/>
        <v>10598.086204134805</v>
      </c>
      <c r="Q512" s="194">
        <f t="shared" ca="1" si="198"/>
        <v>12475.775704845761</v>
      </c>
      <c r="R512" s="194">
        <f t="shared" ca="1" si="199"/>
        <v>13182.089980022181</v>
      </c>
      <c r="S512" s="194">
        <f t="shared" ca="1" si="200"/>
        <v>14423.379294973935</v>
      </c>
      <c r="T512" s="194">
        <f t="shared" ca="1" si="201"/>
        <v>16117.031977884817</v>
      </c>
      <c r="U512" s="194">
        <f t="shared" ca="1" si="202"/>
        <v>17460.330870588372</v>
      </c>
      <c r="V512" s="194">
        <f t="shared" ca="1" si="203"/>
        <v>18072.956555059456</v>
      </c>
      <c r="W512" s="194">
        <f t="shared" ca="1" si="204"/>
        <v>19768.411917764537</v>
      </c>
      <c r="X512" s="194">
        <f t="shared" ca="1" si="205"/>
        <v>20074.692570607454</v>
      </c>
      <c r="Y512" s="194">
        <f t="shared" ca="1" si="206"/>
        <v>21758.869225091963</v>
      </c>
      <c r="Z512" s="194">
        <f t="shared" ca="1" si="207"/>
        <v>386140.7156085819</v>
      </c>
      <c r="AA512" s="194">
        <f t="shared" ca="1" si="208"/>
        <v>407899.58483367384</v>
      </c>
      <c r="AB512" s="77">
        <f t="shared" ca="1" si="209"/>
        <v>248176.17864464351</v>
      </c>
      <c r="AC512">
        <f t="shared" ca="1" si="210"/>
        <v>226.32111534872425</v>
      </c>
      <c r="AD512" s="476">
        <v>225.70339080025778</v>
      </c>
    </row>
    <row r="513" spans="2:30" x14ac:dyDescent="0.2">
      <c r="B513">
        <v>435</v>
      </c>
      <c r="C513" s="193">
        <f t="shared" ca="1" si="216"/>
        <v>0.27230488305744599</v>
      </c>
      <c r="D513" s="193">
        <f t="shared" ca="1" si="216"/>
        <v>-0.14610707195978509</v>
      </c>
      <c r="E513" s="193">
        <f t="shared" ca="1" si="216"/>
        <v>0.12081764220213258</v>
      </c>
      <c r="F513" s="193">
        <f t="shared" ca="1" si="216"/>
        <v>8.7999100184933315E-2</v>
      </c>
      <c r="G513" s="193">
        <f t="shared" ca="1" si="216"/>
        <v>9.7388919749357761E-2</v>
      </c>
      <c r="H513" s="193">
        <f t="shared" ca="1" si="216"/>
        <v>8.6123602652472847E-2</v>
      </c>
      <c r="I513" s="193">
        <f t="shared" ca="1" si="215"/>
        <v>4.7726541249298204E-2</v>
      </c>
      <c r="J513" s="193">
        <f t="shared" ca="1" si="215"/>
        <v>8.2701747919342955E-2</v>
      </c>
      <c r="K513" s="193">
        <f t="shared" ca="1" si="215"/>
        <v>4.7167705990651149E-2</v>
      </c>
      <c r="L513" s="193">
        <f t="shared" ca="1" si="215"/>
        <v>5.9251263092481216E-2</v>
      </c>
      <c r="M513" s="193">
        <f t="shared" ca="1" si="215"/>
        <v>4.1344622350695248E-3</v>
      </c>
      <c r="O513" s="473">
        <f t="shared" ca="1" si="211"/>
        <v>12464.770939313797</v>
      </c>
      <c r="P513" s="473">
        <f t="shared" ca="1" si="197"/>
        <v>11113.416458443397</v>
      </c>
      <c r="Q513" s="194">
        <f t="shared" ca="1" si="198"/>
        <v>12313.414354385499</v>
      </c>
      <c r="R513" s="194">
        <f t="shared" ca="1" si="199"/>
        <v>13265.677329554543</v>
      </c>
      <c r="S513" s="194">
        <f t="shared" ca="1" si="200"/>
        <v>14679.247189886186</v>
      </c>
      <c r="T513" s="194">
        <f t="shared" ca="1" si="201"/>
        <v>15958.662135322078</v>
      </c>
      <c r="U513" s="194">
        <f t="shared" ca="1" si="202"/>
        <v>16806.725421360436</v>
      </c>
      <c r="V513" s="194">
        <f t="shared" ca="1" si="203"/>
        <v>18749.291554398984</v>
      </c>
      <c r="W513" s="194">
        <f t="shared" ca="1" si="204"/>
        <v>19209.962407231633</v>
      </c>
      <c r="X513" s="194">
        <f t="shared" ca="1" si="205"/>
        <v>20583.778284301621</v>
      </c>
      <c r="Y513" s="194">
        <f t="shared" ca="1" si="206"/>
        <v>20471.546247724797</v>
      </c>
      <c r="Z513" s="194">
        <f t="shared" ca="1" si="207"/>
        <v>363295.41925803927</v>
      </c>
      <c r="AA513" s="194">
        <f t="shared" ca="1" si="208"/>
        <v>383766.96550576406</v>
      </c>
      <c r="AB513" s="77">
        <f t="shared" ca="1" si="209"/>
        <v>238621.21141888615</v>
      </c>
      <c r="AC513">
        <f t="shared" ca="1" si="210"/>
        <v>216.28438506956738</v>
      </c>
      <c r="AD513" s="476">
        <v>223.18418141179848</v>
      </c>
    </row>
    <row r="514" spans="2:30" x14ac:dyDescent="0.2">
      <c r="B514">
        <v>436</v>
      </c>
      <c r="C514" s="193">
        <f t="shared" ca="1" si="216"/>
        <v>0.39431589053345695</v>
      </c>
      <c r="D514" s="193">
        <f t="shared" ca="1" si="216"/>
        <v>-0.20430848386761896</v>
      </c>
      <c r="E514" s="193">
        <f t="shared" ca="1" si="216"/>
        <v>0.12194348174168965</v>
      </c>
      <c r="F514" s="193">
        <f t="shared" ca="1" si="216"/>
        <v>8.3815385325424943E-2</v>
      </c>
      <c r="G514" s="193">
        <f t="shared" ca="1" si="216"/>
        <v>7.203099427914432E-2</v>
      </c>
      <c r="H514" s="193">
        <f t="shared" ca="1" si="216"/>
        <v>7.229959448926912E-2</v>
      </c>
      <c r="I514" s="193">
        <f t="shared" ca="1" si="215"/>
        <v>9.2703365103478569E-2</v>
      </c>
      <c r="J514" s="193">
        <f t="shared" ca="1" si="215"/>
        <v>7.2487738613002672E-2</v>
      </c>
      <c r="K514" s="193">
        <f t="shared" ca="1" si="215"/>
        <v>5.1191485585370303E-2</v>
      </c>
      <c r="L514" s="193">
        <f t="shared" ca="1" si="215"/>
        <v>3.9203744123856105E-2</v>
      </c>
      <c r="M514" s="193">
        <f t="shared" ca="1" si="215"/>
        <v>1.3430527093337218E-2</v>
      </c>
      <c r="O514" s="473">
        <f t="shared" ca="1" si="211"/>
        <v>13660.112779556277</v>
      </c>
      <c r="P514" s="473">
        <f t="shared" ca="1" si="197"/>
        <v>10355.925082462938</v>
      </c>
      <c r="Q514" s="194">
        <f t="shared" ca="1" si="198"/>
        <v>12325.782939804871</v>
      </c>
      <c r="R514" s="194">
        <f t="shared" ca="1" si="199"/>
        <v>13214.666431332596</v>
      </c>
      <c r="S514" s="194">
        <f t="shared" ca="1" si="200"/>
        <v>14340.046338209106</v>
      </c>
      <c r="T514" s="194">
        <f t="shared" ca="1" si="201"/>
        <v>15755.542826346806</v>
      </c>
      <c r="U514" s="194">
        <f t="shared" ca="1" si="202"/>
        <v>17528.20483328863</v>
      </c>
      <c r="V514" s="194">
        <f t="shared" ca="1" si="203"/>
        <v>18572.414183699308</v>
      </c>
      <c r="W514" s="194">
        <f t="shared" ca="1" si="204"/>
        <v>19283.77737909081</v>
      </c>
      <c r="X514" s="194">
        <f t="shared" ca="1" si="205"/>
        <v>20194.207178768294</v>
      </c>
      <c r="Y514" s="194">
        <f t="shared" ca="1" si="206"/>
        <v>20661.067500928562</v>
      </c>
      <c r="Z514" s="194">
        <f t="shared" ca="1" si="207"/>
        <v>366658.73155051563</v>
      </c>
      <c r="AA514" s="194">
        <f t="shared" ca="1" si="208"/>
        <v>387319.79905144416</v>
      </c>
      <c r="AB514" s="77">
        <f t="shared" ca="1" si="209"/>
        <v>240232.33567235863</v>
      </c>
      <c r="AC514">
        <f t="shared" ca="1" si="210"/>
        <v>217.97674247867712</v>
      </c>
      <c r="AD514" s="476">
        <v>220.60238058560779</v>
      </c>
    </row>
    <row r="515" spans="2:30" x14ac:dyDescent="0.2">
      <c r="B515">
        <v>437</v>
      </c>
      <c r="C515" s="193">
        <f t="shared" ca="1" si="216"/>
        <v>0.31528025663464859</v>
      </c>
      <c r="D515" s="193">
        <f t="shared" ca="1" si="216"/>
        <v>-0.19245569850706681</v>
      </c>
      <c r="E515" s="193">
        <f t="shared" ca="1" si="216"/>
        <v>9.1710799369424556E-2</v>
      </c>
      <c r="F515" s="193">
        <f t="shared" ca="1" si="216"/>
        <v>9.0135510512508329E-2</v>
      </c>
      <c r="G515" s="193">
        <f t="shared" ca="1" si="216"/>
        <v>9.6442156340439247E-2</v>
      </c>
      <c r="H515" s="193">
        <f t="shared" ca="1" si="216"/>
        <v>0.10370403760768536</v>
      </c>
      <c r="I515" s="193">
        <f t="shared" ca="1" si="216"/>
        <v>9.0416864301221492E-2</v>
      </c>
      <c r="J515" s="193">
        <f t="shared" ca="1" si="216"/>
        <v>6.2270574917837065E-2</v>
      </c>
      <c r="K515" s="193">
        <f t="shared" ca="1" si="216"/>
        <v>5.8450561435349442E-2</v>
      </c>
      <c r="L515" s="193">
        <f t="shared" ca="1" si="216"/>
        <v>4.9318722059237832E-2</v>
      </c>
      <c r="M515" s="193">
        <f t="shared" ca="1" si="216"/>
        <v>2.5473308099052887E-2</v>
      </c>
      <c r="O515" s="473">
        <f t="shared" ca="1" si="211"/>
        <v>12885.800674249653</v>
      </c>
      <c r="P515" s="473">
        <f t="shared" ca="1" si="197"/>
        <v>10510.189083930525</v>
      </c>
      <c r="Q515" s="194">
        <f t="shared" ca="1" si="198"/>
        <v>11993.6436772904</v>
      </c>
      <c r="R515" s="194">
        <f t="shared" ca="1" si="199"/>
        <v>13291.726000039951</v>
      </c>
      <c r="S515" s="194">
        <f t="shared" ca="1" si="200"/>
        <v>14666.582788177966</v>
      </c>
      <c r="T515" s="194">
        <f t="shared" ca="1" si="201"/>
        <v>16216.975481019635</v>
      </c>
      <c r="U515" s="194">
        <f t="shared" ca="1" si="202"/>
        <v>17491.526759720469</v>
      </c>
      <c r="V515" s="194">
        <f t="shared" ca="1" si="203"/>
        <v>18395.482188024769</v>
      </c>
      <c r="W515" s="194">
        <f t="shared" ca="1" si="204"/>
        <v>19416.942843792971</v>
      </c>
      <c r="X515" s="194">
        <f t="shared" ca="1" si="205"/>
        <v>20390.765323589054</v>
      </c>
      <c r="Y515" s="194">
        <f t="shared" ca="1" si="206"/>
        <v>20906.586759137244</v>
      </c>
      <c r="Z515" s="194">
        <f t="shared" ca="1" si="207"/>
        <v>371015.80457116058</v>
      </c>
      <c r="AA515" s="194">
        <f t="shared" ca="1" si="208"/>
        <v>391922.3913302978</v>
      </c>
      <c r="AB515" s="77">
        <f t="shared" ca="1" si="209"/>
        <v>241705.50325345836</v>
      </c>
      <c r="AC515">
        <f t="shared" ca="1" si="210"/>
        <v>219.52418741680708</v>
      </c>
      <c r="AD515" s="476">
        <v>219.50426140785495</v>
      </c>
    </row>
    <row r="516" spans="2:30" x14ac:dyDescent="0.2">
      <c r="B516">
        <v>438</v>
      </c>
      <c r="C516" s="193">
        <f t="shared" ca="1" si="216"/>
        <v>0.34575609857201717</v>
      </c>
      <c r="D516" s="193">
        <f t="shared" ca="1" si="216"/>
        <v>-0.13275662052572965</v>
      </c>
      <c r="E516" s="193">
        <f t="shared" ca="1" si="216"/>
        <v>0.12231040638381183</v>
      </c>
      <c r="F516" s="193">
        <f t="shared" ca="1" si="216"/>
        <v>0.10418177507853502</v>
      </c>
      <c r="G516" s="193">
        <f t="shared" ca="1" si="216"/>
        <v>9.6792802395930938E-2</v>
      </c>
      <c r="H516" s="193">
        <f t="shared" ca="1" si="216"/>
        <v>0.10160348913331282</v>
      </c>
      <c r="I516" s="193">
        <f t="shared" ca="1" si="216"/>
        <v>6.1324158902978043E-2</v>
      </c>
      <c r="J516" s="193">
        <f t="shared" ca="1" si="216"/>
        <v>8.6814670790207119E-2</v>
      </c>
      <c r="K516" s="193">
        <f t="shared" ca="1" si="216"/>
        <v>8.55400866848844E-2</v>
      </c>
      <c r="L516" s="193">
        <f t="shared" ca="1" si="216"/>
        <v>3.2368700981527505E-2</v>
      </c>
      <c r="M516" s="193">
        <f t="shared" ca="1" si="216"/>
        <v>3.9800706612647223E-2</v>
      </c>
      <c r="O516" s="473">
        <f t="shared" ca="1" si="211"/>
        <v>13184.372497710052</v>
      </c>
      <c r="P516" s="473">
        <f t="shared" ca="1" si="197"/>
        <v>11287.172583857628</v>
      </c>
      <c r="Q516" s="194">
        <f t="shared" ca="1" si="198"/>
        <v>12329.814010502874</v>
      </c>
      <c r="R516" s="194">
        <f t="shared" ca="1" si="199"/>
        <v>13462.988286366101</v>
      </c>
      <c r="S516" s="194">
        <f t="shared" ca="1" si="200"/>
        <v>14671.273212905326</v>
      </c>
      <c r="T516" s="194">
        <f t="shared" ca="1" si="201"/>
        <v>16186.11164257665</v>
      </c>
      <c r="U516" s="194">
        <f t="shared" ca="1" si="202"/>
        <v>17024.846674657638</v>
      </c>
      <c r="V516" s="194">
        <f t="shared" ca="1" si="203"/>
        <v>18820.515592038879</v>
      </c>
      <c r="W516" s="194">
        <f t="shared" ca="1" si="204"/>
        <v>19913.891669369114</v>
      </c>
      <c r="X516" s="194">
        <f t="shared" ca="1" si="205"/>
        <v>20061.385989398568</v>
      </c>
      <c r="Y516" s="194">
        <f t="shared" ca="1" si="206"/>
        <v>21198.683099131165</v>
      </c>
      <c r="Z516" s="194">
        <f t="shared" ca="1" si="207"/>
        <v>376199.45122968417</v>
      </c>
      <c r="AA516" s="194">
        <f t="shared" ca="1" si="208"/>
        <v>397398.13432881533</v>
      </c>
      <c r="AB516" s="77">
        <f t="shared" ca="1" si="209"/>
        <v>245106.48810085983</v>
      </c>
      <c r="AC516">
        <f t="shared" ca="1" si="210"/>
        <v>223.09665049180865</v>
      </c>
      <c r="AD516" s="476">
        <v>221.79114748830025</v>
      </c>
    </row>
    <row r="517" spans="2:30" x14ac:dyDescent="0.2">
      <c r="B517">
        <v>439</v>
      </c>
      <c r="C517" s="193">
        <f t="shared" ca="1" si="216"/>
        <v>0.32675349628916256</v>
      </c>
      <c r="D517" s="193">
        <f t="shared" ca="1" si="216"/>
        <v>-0.14533483639802083</v>
      </c>
      <c r="E517" s="193">
        <f t="shared" ca="1" si="216"/>
        <v>9.49974006713208E-2</v>
      </c>
      <c r="F517" s="193">
        <f t="shared" ca="1" si="216"/>
        <v>0.11892938049307371</v>
      </c>
      <c r="G517" s="193">
        <f t="shared" ca="1" si="216"/>
        <v>7.5968992477659897E-2</v>
      </c>
      <c r="H517" s="193">
        <f t="shared" ca="1" si="216"/>
        <v>8.7530908328702556E-2</v>
      </c>
      <c r="I517" s="193">
        <f t="shared" ca="1" si="216"/>
        <v>6.8698343765881728E-2</v>
      </c>
      <c r="J517" s="193">
        <f t="shared" ca="1" si="216"/>
        <v>3.4704095406092879E-2</v>
      </c>
      <c r="K517" s="193">
        <f t="shared" ca="1" si="216"/>
        <v>5.1554665575206479E-2</v>
      </c>
      <c r="L517" s="193">
        <f t="shared" ca="1" si="216"/>
        <v>4.3605727517653015E-2</v>
      </c>
      <c r="M517" s="193">
        <f t="shared" ca="1" si="216"/>
        <v>4.415701026008275E-2</v>
      </c>
      <c r="O517" s="473">
        <f t="shared" ca="1" si="211"/>
        <v>12998.204003144925</v>
      </c>
      <c r="P517" s="473">
        <f t="shared" ca="1" si="197"/>
        <v>11123.46710427976</v>
      </c>
      <c r="Q517" s="194">
        <f t="shared" ca="1" si="198"/>
        <v>12029.750606842648</v>
      </c>
      <c r="R517" s="194">
        <f t="shared" ca="1" si="199"/>
        <v>13642.801831046063</v>
      </c>
      <c r="S517" s="194">
        <f t="shared" ca="1" si="200"/>
        <v>14392.723058329933</v>
      </c>
      <c r="T517" s="194">
        <f t="shared" ca="1" si="201"/>
        <v>15979.339999013857</v>
      </c>
      <c r="U517" s="194">
        <f t="shared" ca="1" si="202"/>
        <v>17143.136987365946</v>
      </c>
      <c r="V517" s="194">
        <f t="shared" ca="1" si="203"/>
        <v>17918.109760680574</v>
      </c>
      <c r="W517" s="194">
        <f t="shared" ca="1" si="204"/>
        <v>19290.439801844965</v>
      </c>
      <c r="X517" s="194">
        <f t="shared" ca="1" si="205"/>
        <v>20279.748214541585</v>
      </c>
      <c r="Y517" s="194">
        <f t="shared" ca="1" si="206"/>
        <v>21287.496176404809</v>
      </c>
      <c r="Z517" s="194">
        <f t="shared" ca="1" si="207"/>
        <v>377775.56002739212</v>
      </c>
      <c r="AA517" s="194">
        <f t="shared" ca="1" si="208"/>
        <v>399063.05620379694</v>
      </c>
      <c r="AB517" s="77">
        <f t="shared" ca="1" si="209"/>
        <v>244451.57586885858</v>
      </c>
      <c r="AC517">
        <f t="shared" ca="1" si="210"/>
        <v>222.4087174750006</v>
      </c>
      <c r="AD517" s="476">
        <v>225.26941880419974</v>
      </c>
    </row>
    <row r="518" spans="2:30" x14ac:dyDescent="0.2">
      <c r="B518">
        <v>440</v>
      </c>
      <c r="C518" s="193">
        <f t="shared" ca="1" si="216"/>
        <v>0.34867803651565221</v>
      </c>
      <c r="D518" s="193">
        <f t="shared" ca="1" si="216"/>
        <v>-0.18233930348405769</v>
      </c>
      <c r="E518" s="193">
        <f t="shared" ca="1" si="216"/>
        <v>9.6731049540102393E-2</v>
      </c>
      <c r="F518" s="193">
        <f t="shared" ca="1" si="216"/>
        <v>8.2481024915743245E-2</v>
      </c>
      <c r="G518" s="193">
        <f t="shared" ca="1" si="216"/>
        <v>0.11682547729789833</v>
      </c>
      <c r="H518" s="193">
        <f t="shared" ca="1" si="216"/>
        <v>0.11180452487370381</v>
      </c>
      <c r="I518" s="193">
        <f t="shared" ca="1" si="216"/>
        <v>8.4041181255246081E-2</v>
      </c>
      <c r="J518" s="193">
        <f t="shared" ca="1" si="216"/>
        <v>0.11358052539394942</v>
      </c>
      <c r="K518" s="193">
        <f t="shared" ca="1" si="216"/>
        <v>2.7558493702856096E-2</v>
      </c>
      <c r="L518" s="193">
        <f t="shared" ca="1" si="216"/>
        <v>8.0850317873723182E-2</v>
      </c>
      <c r="M518" s="193">
        <f t="shared" ca="1" si="216"/>
        <v>2.8469822335295884E-2</v>
      </c>
      <c r="O518" s="473">
        <f t="shared" ca="1" si="211"/>
        <v>13212.998723743845</v>
      </c>
      <c r="P518" s="473">
        <f t="shared" ca="1" si="197"/>
        <v>10641.853965154989</v>
      </c>
      <c r="Q518" s="194">
        <f t="shared" ca="1" si="198"/>
        <v>12048.796646146935</v>
      </c>
      <c r="R518" s="194">
        <f t="shared" ca="1" si="199"/>
        <v>13198.396937513016</v>
      </c>
      <c r="S518" s="194">
        <f t="shared" ca="1" si="200"/>
        <v>14939.240732413149</v>
      </c>
      <c r="T518" s="194">
        <f t="shared" ca="1" si="201"/>
        <v>16335.99779035364</v>
      </c>
      <c r="U518" s="194">
        <f t="shared" ca="1" si="202"/>
        <v>17389.253551866481</v>
      </c>
      <c r="V518" s="194">
        <f t="shared" ca="1" si="203"/>
        <v>19284.02349034293</v>
      </c>
      <c r="W518" s="194">
        <f t="shared" ca="1" si="204"/>
        <v>18850.237571630816</v>
      </c>
      <c r="X518" s="194">
        <f t="shared" ca="1" si="205"/>
        <v>21003.499430981767</v>
      </c>
      <c r="Y518" s="194">
        <f t="shared" ca="1" si="206"/>
        <v>20967.677461703785</v>
      </c>
      <c r="Z518" s="194">
        <f t="shared" ca="1" si="207"/>
        <v>372099.94214108866</v>
      </c>
      <c r="AA518" s="194">
        <f t="shared" ca="1" si="208"/>
        <v>393067.61960279243</v>
      </c>
      <c r="AB518" s="77">
        <f t="shared" ca="1" si="209"/>
        <v>243149.52621464542</v>
      </c>
      <c r="AC518">
        <f t="shared" ca="1" si="210"/>
        <v>221.04101825839012</v>
      </c>
      <c r="AD518" s="476">
        <v>216.70719666790657</v>
      </c>
    </row>
    <row r="519" spans="2:30" x14ac:dyDescent="0.2">
      <c r="B519">
        <v>441</v>
      </c>
      <c r="C519" s="193">
        <f t="shared" ref="C519:M534" ca="1" si="217">C$75+_xlfn.NORM.INV(RAND(),0, $AH$80)</f>
        <v>0.36550569267900174</v>
      </c>
      <c r="D519" s="193">
        <f t="shared" ca="1" si="217"/>
        <v>-0.14318305391639435</v>
      </c>
      <c r="E519" s="193">
        <f t="shared" ca="1" si="217"/>
        <v>0.11595568820198096</v>
      </c>
      <c r="F519" s="193">
        <f t="shared" ca="1" si="217"/>
        <v>0.13086660834787839</v>
      </c>
      <c r="G519" s="193">
        <f t="shared" ca="1" si="217"/>
        <v>9.4418563419162993E-2</v>
      </c>
      <c r="H519" s="193">
        <f t="shared" ca="1" si="217"/>
        <v>7.7930003790689831E-2</v>
      </c>
      <c r="I519" s="193">
        <f t="shared" ca="1" si="216"/>
        <v>7.1937713304570244E-2</v>
      </c>
      <c r="J519" s="193">
        <f t="shared" ca="1" si="216"/>
        <v>6.0309867807975162E-2</v>
      </c>
      <c r="K519" s="193">
        <f t="shared" ca="1" si="216"/>
        <v>6.8330445042797963E-2</v>
      </c>
      <c r="L519" s="193">
        <f t="shared" ca="1" si="216"/>
        <v>3.6991153319114289E-2</v>
      </c>
      <c r="M519" s="193">
        <f t="shared" ca="1" si="216"/>
        <v>7.3628417640411434E-2</v>
      </c>
      <c r="O519" s="473">
        <f t="shared" ca="1" si="211"/>
        <v>13377.859271176179</v>
      </c>
      <c r="P519" s="473">
        <f t="shared" ca="1" si="197"/>
        <v>11151.472553278129</v>
      </c>
      <c r="Q519" s="194">
        <f t="shared" ca="1" si="198"/>
        <v>12260.000443039311</v>
      </c>
      <c r="R519" s="194">
        <f t="shared" ca="1" si="199"/>
        <v>13788.34920595133</v>
      </c>
      <c r="S519" s="194">
        <f t="shared" ca="1" si="200"/>
        <v>14639.514152648184</v>
      </c>
      <c r="T519" s="194">
        <f t="shared" ca="1" si="201"/>
        <v>15838.271716047309</v>
      </c>
      <c r="U519" s="194">
        <f t="shared" ca="1" si="202"/>
        <v>17195.100159273512</v>
      </c>
      <c r="V519" s="194">
        <f t="shared" ca="1" si="203"/>
        <v>18361.528359718654</v>
      </c>
      <c r="W519" s="194">
        <f t="shared" ca="1" si="204"/>
        <v>19598.186203000045</v>
      </c>
      <c r="X519" s="194">
        <f t="shared" ca="1" si="205"/>
        <v>20151.21126255317</v>
      </c>
      <c r="Y519" s="194">
        <f t="shared" ca="1" si="206"/>
        <v>21888.337300639319</v>
      </c>
      <c r="Z519" s="194">
        <f t="shared" ca="1" si="207"/>
        <v>388438.30262117682</v>
      </c>
      <c r="AA519" s="194">
        <f t="shared" ca="1" si="208"/>
        <v>410326.63992181612</v>
      </c>
      <c r="AB519" s="77">
        <f t="shared" ca="1" si="209"/>
        <v>249762.02939329922</v>
      </c>
      <c r="AC519">
        <f t="shared" ca="1" si="210"/>
        <v>227.98692495865674</v>
      </c>
      <c r="AD519" s="476">
        <v>223.01758348970586</v>
      </c>
    </row>
    <row r="520" spans="2:30" x14ac:dyDescent="0.2">
      <c r="B520">
        <v>442</v>
      </c>
      <c r="C520" s="193">
        <f t="shared" ca="1" si="217"/>
        <v>0.34224556024654912</v>
      </c>
      <c r="D520" s="193">
        <f t="shared" ca="1" si="217"/>
        <v>-0.17431727605978545</v>
      </c>
      <c r="E520" s="193">
        <f t="shared" ca="1" si="217"/>
        <v>0.13418727853743218</v>
      </c>
      <c r="F520" s="193">
        <f t="shared" ca="1" si="217"/>
        <v>0.1173528528164402</v>
      </c>
      <c r="G520" s="193">
        <f t="shared" ca="1" si="217"/>
        <v>8.18034976023434E-2</v>
      </c>
      <c r="H520" s="193">
        <f t="shared" ca="1" si="217"/>
        <v>5.651755433327383E-2</v>
      </c>
      <c r="I520" s="193">
        <f t="shared" ca="1" si="216"/>
        <v>9.2543401603986331E-2</v>
      </c>
      <c r="J520" s="193">
        <f t="shared" ca="1" si="216"/>
        <v>5.1392140919545831E-2</v>
      </c>
      <c r="K520" s="193">
        <f t="shared" ca="1" si="216"/>
        <v>5.0482918801390282E-2</v>
      </c>
      <c r="L520" s="193">
        <f t="shared" ca="1" si="216"/>
        <v>6.6357230444434437E-2</v>
      </c>
      <c r="M520" s="193">
        <f t="shared" ca="1" si="216"/>
        <v>5.9385540407844495E-2</v>
      </c>
      <c r="O520" s="473">
        <f t="shared" ca="1" si="211"/>
        <v>13149.979753735441</v>
      </c>
      <c r="P520" s="473">
        <f t="shared" ca="1" si="197"/>
        <v>10746.260652081894</v>
      </c>
      <c r="Q520" s="194">
        <f t="shared" ca="1" si="198"/>
        <v>12460.294512018048</v>
      </c>
      <c r="R520" s="194">
        <f t="shared" ca="1" si="199"/>
        <v>13623.579657557337</v>
      </c>
      <c r="S520" s="194">
        <f t="shared" ca="1" si="200"/>
        <v>14470.768445352292</v>
      </c>
      <c r="T520" s="194">
        <f t="shared" ca="1" si="201"/>
        <v>15523.65370613937</v>
      </c>
      <c r="U520" s="194">
        <f t="shared" ca="1" si="202"/>
        <v>17525.638836811915</v>
      </c>
      <c r="V520" s="194">
        <f t="shared" ca="1" si="203"/>
        <v>18207.098885715328</v>
      </c>
      <c r="W520" s="194">
        <f t="shared" ca="1" si="204"/>
        <v>19270.778944164482</v>
      </c>
      <c r="X520" s="194">
        <f t="shared" ca="1" si="205"/>
        <v>20721.864177200216</v>
      </c>
      <c r="Y520" s="194">
        <f t="shared" ca="1" si="206"/>
        <v>21597.964117631385</v>
      </c>
      <c r="Z520" s="194">
        <f t="shared" ca="1" si="207"/>
        <v>383285.23572600359</v>
      </c>
      <c r="AA520" s="194">
        <f t="shared" ca="1" si="208"/>
        <v>404883.19984363497</v>
      </c>
      <c r="AB520" s="77">
        <f t="shared" ca="1" si="209"/>
        <v>247092.76683253702</v>
      </c>
      <c r="AC520">
        <f t="shared" ca="1" si="210"/>
        <v>225.18307773096532</v>
      </c>
      <c r="AD520" s="476">
        <v>223.47364358672368</v>
      </c>
    </row>
    <row r="521" spans="2:30" x14ac:dyDescent="0.2">
      <c r="B521">
        <v>443</v>
      </c>
      <c r="C521" s="193">
        <f t="shared" ca="1" si="217"/>
        <v>0.34361274349246557</v>
      </c>
      <c r="D521" s="193">
        <f t="shared" ca="1" si="217"/>
        <v>-0.14891610052985749</v>
      </c>
      <c r="E521" s="193">
        <f t="shared" ca="1" si="217"/>
        <v>0.1343190472063843</v>
      </c>
      <c r="F521" s="193">
        <f t="shared" ca="1" si="217"/>
        <v>0.10552591937066425</v>
      </c>
      <c r="G521" s="193">
        <f t="shared" ca="1" si="217"/>
        <v>7.51324285004282E-2</v>
      </c>
      <c r="H521" s="193">
        <f t="shared" ca="1" si="217"/>
        <v>7.7850620404293899E-2</v>
      </c>
      <c r="I521" s="193">
        <f t="shared" ca="1" si="216"/>
        <v>9.2530610389095491E-2</v>
      </c>
      <c r="J521" s="193">
        <f t="shared" ca="1" si="216"/>
        <v>6.0316670399802666E-2</v>
      </c>
      <c r="K521" s="193">
        <f t="shared" ca="1" si="216"/>
        <v>7.5209927181680611E-2</v>
      </c>
      <c r="L521" s="193">
        <f t="shared" ca="1" si="216"/>
        <v>1.3413453739205258E-2</v>
      </c>
      <c r="M521" s="193">
        <f t="shared" ca="1" si="216"/>
        <v>6.6141804537940302E-2</v>
      </c>
      <c r="O521" s="473">
        <f t="shared" ca="1" si="211"/>
        <v>13163.374047995685</v>
      </c>
      <c r="P521" s="473">
        <f t="shared" ca="1" si="197"/>
        <v>11076.856951603904</v>
      </c>
      <c r="Q521" s="194">
        <f t="shared" ca="1" si="198"/>
        <v>12461.742135751509</v>
      </c>
      <c r="R521" s="194">
        <f t="shared" ca="1" si="199"/>
        <v>13479.377072405277</v>
      </c>
      <c r="S521" s="194">
        <f t="shared" ca="1" si="200"/>
        <v>14381.53274176036</v>
      </c>
      <c r="T521" s="194">
        <f t="shared" ca="1" si="201"/>
        <v>15837.105317821954</v>
      </c>
      <c r="U521" s="194">
        <f t="shared" ca="1" si="202"/>
        <v>17525.433651176147</v>
      </c>
      <c r="V521" s="194">
        <f t="shared" ca="1" si="203"/>
        <v>18361.646161114782</v>
      </c>
      <c r="W521" s="194">
        <f t="shared" ca="1" si="204"/>
        <v>19724.3881403909</v>
      </c>
      <c r="X521" s="194">
        <f t="shared" ca="1" si="205"/>
        <v>19693.040328501284</v>
      </c>
      <c r="Y521" s="194">
        <f t="shared" ca="1" si="206"/>
        <v>21735.705803434335</v>
      </c>
      <c r="Z521" s="194">
        <f t="shared" ca="1" si="207"/>
        <v>385729.64920056722</v>
      </c>
      <c r="AA521" s="194">
        <f t="shared" ca="1" si="208"/>
        <v>407465.35500400153</v>
      </c>
      <c r="AB521" s="77">
        <f t="shared" ca="1" si="209"/>
        <v>248239.89728741485</v>
      </c>
      <c r="AC521">
        <f t="shared" ca="1" si="210"/>
        <v>226.38804669617315</v>
      </c>
      <c r="AD521" s="476">
        <v>216.81904293080584</v>
      </c>
    </row>
    <row r="522" spans="2:30" x14ac:dyDescent="0.2">
      <c r="B522">
        <v>444</v>
      </c>
      <c r="C522" s="193">
        <f t="shared" ca="1" si="217"/>
        <v>0.37188826994219298</v>
      </c>
      <c r="D522" s="193">
        <f t="shared" ca="1" si="217"/>
        <v>-0.15195721473509977</v>
      </c>
      <c r="E522" s="193">
        <f t="shared" ca="1" si="217"/>
        <v>0.13068061799767153</v>
      </c>
      <c r="F522" s="193">
        <f t="shared" ca="1" si="217"/>
        <v>6.6005759782302498E-2</v>
      </c>
      <c r="G522" s="193">
        <f t="shared" ca="1" si="217"/>
        <v>0.11543254086403981</v>
      </c>
      <c r="H522" s="193">
        <f t="shared" ca="1" si="217"/>
        <v>5.5321093854903435E-2</v>
      </c>
      <c r="I522" s="193">
        <f t="shared" ca="1" si="216"/>
        <v>0.10017834042549788</v>
      </c>
      <c r="J522" s="193">
        <f t="shared" ca="1" si="216"/>
        <v>4.873289428897315E-2</v>
      </c>
      <c r="K522" s="193">
        <f t="shared" ca="1" si="216"/>
        <v>7.4001210195511577E-2</v>
      </c>
      <c r="L522" s="193">
        <f t="shared" ca="1" si="216"/>
        <v>5.0907777507455954E-2</v>
      </c>
      <c r="M522" s="193">
        <f t="shared" ca="1" si="216"/>
        <v>3.451157276669805E-2</v>
      </c>
      <c r="O522" s="473">
        <f t="shared" ca="1" si="211"/>
        <v>13440.389380623665</v>
      </c>
      <c r="P522" s="473">
        <f t="shared" ca="1" si="197"/>
        <v>11037.276850222675</v>
      </c>
      <c r="Q522" s="194">
        <f t="shared" ca="1" si="198"/>
        <v>12421.769989740358</v>
      </c>
      <c r="R522" s="194">
        <f t="shared" ca="1" si="199"/>
        <v>12997.518507427976</v>
      </c>
      <c r="S522" s="194">
        <f t="shared" ca="1" si="200"/>
        <v>14920.608087355025</v>
      </c>
      <c r="T522" s="194">
        <f t="shared" ca="1" si="201"/>
        <v>15506.073839091136</v>
      </c>
      <c r="U522" s="194">
        <f t="shared" ca="1" si="202"/>
        <v>17648.111939601717</v>
      </c>
      <c r="V522" s="194">
        <f t="shared" ca="1" si="203"/>
        <v>18161.04835472886</v>
      </c>
      <c r="W522" s="194">
        <f t="shared" ca="1" si="204"/>
        <v>19702.214607219033</v>
      </c>
      <c r="X522" s="194">
        <f t="shared" ca="1" si="205"/>
        <v>20421.644460737389</v>
      </c>
      <c r="Y522" s="194">
        <f t="shared" ca="1" si="206"/>
        <v>21090.852173881631</v>
      </c>
      <c r="Z522" s="194">
        <f t="shared" ca="1" si="207"/>
        <v>374285.84486485639</v>
      </c>
      <c r="AA522" s="194">
        <f t="shared" ca="1" si="208"/>
        <v>395376.697038738</v>
      </c>
      <c r="AB522" s="77">
        <f t="shared" ca="1" si="209"/>
        <v>243936.17851953191</v>
      </c>
      <c r="AC522">
        <f t="shared" ca="1" si="210"/>
        <v>221.86733370469949</v>
      </c>
      <c r="AD522" s="476">
        <v>218.32449237206157</v>
      </c>
    </row>
    <row r="523" spans="2:30" x14ac:dyDescent="0.2">
      <c r="B523">
        <v>445</v>
      </c>
      <c r="C523" s="193">
        <f t="shared" ca="1" si="217"/>
        <v>0.34039208910365931</v>
      </c>
      <c r="D523" s="193">
        <f t="shared" ca="1" si="217"/>
        <v>-0.16390124685660526</v>
      </c>
      <c r="E523" s="193">
        <f t="shared" ca="1" si="217"/>
        <v>8.0069786998780632E-2</v>
      </c>
      <c r="F523" s="193">
        <f t="shared" ca="1" si="217"/>
        <v>8.7268308128570851E-2</v>
      </c>
      <c r="G523" s="193">
        <f t="shared" ca="1" si="217"/>
        <v>0.14072541352834894</v>
      </c>
      <c r="H523" s="193">
        <f t="shared" ca="1" si="217"/>
        <v>5.2935415859308652E-2</v>
      </c>
      <c r="I523" s="193">
        <f t="shared" ca="1" si="216"/>
        <v>0.10219347381027172</v>
      </c>
      <c r="J523" s="193">
        <f t="shared" ca="1" si="216"/>
        <v>3.7267619439741884E-2</v>
      </c>
      <c r="K523" s="193">
        <f t="shared" ca="1" si="216"/>
        <v>4.4718139894116105E-2</v>
      </c>
      <c r="L523" s="193">
        <f t="shared" ca="1" si="216"/>
        <v>5.0565765429741588E-2</v>
      </c>
      <c r="M523" s="193">
        <f t="shared" ca="1" si="216"/>
        <v>2.1511575096165535E-2</v>
      </c>
      <c r="O523" s="473">
        <f t="shared" ca="1" si="211"/>
        <v>13131.82129694855</v>
      </c>
      <c r="P523" s="473">
        <f t="shared" ca="1" si="197"/>
        <v>10881.825272161283</v>
      </c>
      <c r="Q523" s="194">
        <f t="shared" ca="1" si="198"/>
        <v>11865.754354864463</v>
      </c>
      <c r="R523" s="194">
        <f t="shared" ca="1" si="199"/>
        <v>13256.766980627728</v>
      </c>
      <c r="S523" s="194">
        <f t="shared" ca="1" si="200"/>
        <v>15258.938758733146</v>
      </c>
      <c r="T523" s="194">
        <f t="shared" ca="1" si="201"/>
        <v>15471.020527476887</v>
      </c>
      <c r="U523" s="194">
        <f t="shared" ca="1" si="202"/>
        <v>17680.436971136114</v>
      </c>
      <c r="V523" s="194">
        <f t="shared" ca="1" si="203"/>
        <v>17962.502650602437</v>
      </c>
      <c r="W523" s="194">
        <f t="shared" ca="1" si="204"/>
        <v>19165.025887169686</v>
      </c>
      <c r="X523" s="194">
        <f t="shared" ca="1" si="205"/>
        <v>20414.99835039179</v>
      </c>
      <c r="Y523" s="194">
        <f t="shared" ca="1" si="206"/>
        <v>20825.817894567834</v>
      </c>
      <c r="Z523" s="194">
        <f t="shared" ca="1" si="207"/>
        <v>369582.45126400614</v>
      </c>
      <c r="AA523" s="194">
        <f t="shared" ca="1" si="208"/>
        <v>390408.269158574</v>
      </c>
      <c r="AB523" s="77">
        <f t="shared" ca="1" si="209"/>
        <v>241274.46582520704</v>
      </c>
      <c r="AC523">
        <f t="shared" ca="1" si="210"/>
        <v>219.07141700898006</v>
      </c>
      <c r="AD523" s="476">
        <v>219.28496203486534</v>
      </c>
    </row>
    <row r="524" spans="2:30" x14ac:dyDescent="0.2">
      <c r="B524">
        <v>446</v>
      </c>
      <c r="C524" s="193">
        <f t="shared" ca="1" si="217"/>
        <v>0.32549144773618133</v>
      </c>
      <c r="D524" s="193">
        <f t="shared" ca="1" si="217"/>
        <v>-0.14394270042423096</v>
      </c>
      <c r="E524" s="193">
        <f t="shared" ca="1" si="217"/>
        <v>9.8486270768337367E-2</v>
      </c>
      <c r="F524" s="193">
        <f t="shared" ca="1" si="217"/>
        <v>0.10461061414950798</v>
      </c>
      <c r="G524" s="193">
        <f t="shared" ca="1" si="217"/>
        <v>9.437362505920642E-2</v>
      </c>
      <c r="H524" s="193">
        <f t="shared" ca="1" si="217"/>
        <v>9.2733992583080224E-2</v>
      </c>
      <c r="I524" s="193">
        <f t="shared" ca="1" si="216"/>
        <v>9.5958923914022623E-2</v>
      </c>
      <c r="J524" s="193">
        <f t="shared" ca="1" si="216"/>
        <v>3.2457071056959053E-2</v>
      </c>
      <c r="K524" s="193">
        <f t="shared" ca="1" si="216"/>
        <v>6.3864601707716268E-2</v>
      </c>
      <c r="L524" s="193">
        <f t="shared" ca="1" si="216"/>
        <v>6.3085356838068762E-2</v>
      </c>
      <c r="M524" s="193">
        <f t="shared" ca="1" si="216"/>
        <v>7.9544646139212125E-2</v>
      </c>
      <c r="O524" s="473">
        <f t="shared" ca="1" si="211"/>
        <v>12985.839713471369</v>
      </c>
      <c r="P524" s="473">
        <f t="shared" ca="1" si="197"/>
        <v>11141.585753978634</v>
      </c>
      <c r="Q524" s="194">
        <f t="shared" ca="1" si="198"/>
        <v>12068.07968154278</v>
      </c>
      <c r="R524" s="194">
        <f t="shared" ca="1" si="199"/>
        <v>13468.217004607564</v>
      </c>
      <c r="S524" s="194">
        <f t="shared" ca="1" si="200"/>
        <v>14638.913033680934</v>
      </c>
      <c r="T524" s="194">
        <f t="shared" ca="1" si="201"/>
        <v>16055.790104208556</v>
      </c>
      <c r="U524" s="194">
        <f t="shared" ca="1" si="202"/>
        <v>17580.427699530675</v>
      </c>
      <c r="V524" s="194">
        <f t="shared" ca="1" si="203"/>
        <v>17879.197738295177</v>
      </c>
      <c r="W524" s="194">
        <f t="shared" ca="1" si="204"/>
        <v>19516.26171077905</v>
      </c>
      <c r="X524" s="194">
        <f t="shared" ca="1" si="205"/>
        <v>20658.283869831906</v>
      </c>
      <c r="Y524" s="194">
        <f t="shared" ca="1" si="206"/>
        <v>22008.952965055145</v>
      </c>
      <c r="Z524" s="194">
        <f t="shared" ca="1" si="207"/>
        <v>390578.79156337888</v>
      </c>
      <c r="AA524" s="194">
        <f t="shared" ca="1" si="208"/>
        <v>412587.74452843401</v>
      </c>
      <c r="AB524" s="77">
        <f t="shared" ca="1" si="209"/>
        <v>250146.49737120536</v>
      </c>
      <c r="AC524">
        <f t="shared" ca="1" si="210"/>
        <v>228.39077787662538</v>
      </c>
      <c r="AD524" s="476">
        <v>224.21465971615277</v>
      </c>
    </row>
    <row r="525" spans="2:30" x14ac:dyDescent="0.2">
      <c r="B525">
        <v>447</v>
      </c>
      <c r="C525" s="193">
        <f t="shared" ca="1" si="217"/>
        <v>0.28933135285908423</v>
      </c>
      <c r="D525" s="193">
        <f t="shared" ca="1" si="217"/>
        <v>-0.17503754386992054</v>
      </c>
      <c r="E525" s="193">
        <f t="shared" ca="1" si="217"/>
        <v>0.10933287055287204</v>
      </c>
      <c r="F525" s="193">
        <f t="shared" ca="1" si="217"/>
        <v>0.12095715179518091</v>
      </c>
      <c r="G525" s="193">
        <f t="shared" ca="1" si="217"/>
        <v>6.3113079511813608E-2</v>
      </c>
      <c r="H525" s="193">
        <f t="shared" ca="1" si="217"/>
        <v>0.11841997393258041</v>
      </c>
      <c r="I525" s="193">
        <f t="shared" ca="1" si="217"/>
        <v>8.9220369735111341E-2</v>
      </c>
      <c r="J525" s="193">
        <f t="shared" ca="1" si="217"/>
        <v>8.3445445258262835E-2</v>
      </c>
      <c r="K525" s="193">
        <f t="shared" ca="1" si="217"/>
        <v>6.371067110666101E-2</v>
      </c>
      <c r="L525" s="193">
        <f t="shared" ca="1" si="217"/>
        <v>3.0094603971573864E-2</v>
      </c>
      <c r="M525" s="193">
        <f t="shared" ca="1" si="217"/>
        <v>3.2711561080153204E-2</v>
      </c>
      <c r="O525" s="473">
        <f t="shared" ca="1" si="211"/>
        <v>12631.579263960448</v>
      </c>
      <c r="P525" s="473">
        <f t="shared" ca="1" si="197"/>
        <v>10736.886366532985</v>
      </c>
      <c r="Q525" s="194">
        <f t="shared" ca="1" si="198"/>
        <v>12187.241508100715</v>
      </c>
      <c r="R525" s="194">
        <f t="shared" ca="1" si="199"/>
        <v>13667.525895420114</v>
      </c>
      <c r="S525" s="194">
        <f t="shared" ca="1" si="200"/>
        <v>14220.755653810829</v>
      </c>
      <c r="T525" s="194">
        <f t="shared" ca="1" si="201"/>
        <v>16433.200094167147</v>
      </c>
      <c r="U525" s="194">
        <f t="shared" ca="1" si="202"/>
        <v>17472.333625969379</v>
      </c>
      <c r="V525" s="194">
        <f t="shared" ca="1" si="203"/>
        <v>18762.170261081075</v>
      </c>
      <c r="W525" s="194">
        <f t="shared" ca="1" si="204"/>
        <v>19513.437902288133</v>
      </c>
      <c r="X525" s="194">
        <f t="shared" ca="1" si="205"/>
        <v>20017.194860928052</v>
      </c>
      <c r="Y525" s="194">
        <f t="shared" ca="1" si="206"/>
        <v>21054.154874990476</v>
      </c>
      <c r="Z525" s="194">
        <f t="shared" ca="1" si="207"/>
        <v>373634.6014060101</v>
      </c>
      <c r="AA525" s="194">
        <f t="shared" ca="1" si="208"/>
        <v>394688.75628100056</v>
      </c>
      <c r="AB525" s="77">
        <f t="shared" ca="1" si="209"/>
        <v>243019.88677357289</v>
      </c>
      <c r="AC525">
        <f t="shared" ca="1" si="210"/>
        <v>220.9048423749106</v>
      </c>
      <c r="AD525" s="476">
        <v>224.29391903688372</v>
      </c>
    </row>
    <row r="526" spans="2:30" x14ac:dyDescent="0.2">
      <c r="B526">
        <v>448</v>
      </c>
      <c r="C526" s="193">
        <f t="shared" ca="1" si="217"/>
        <v>0.32074554839685304</v>
      </c>
      <c r="D526" s="193">
        <f t="shared" ca="1" si="217"/>
        <v>-0.16627627152263377</v>
      </c>
      <c r="E526" s="193">
        <f t="shared" ca="1" si="217"/>
        <v>9.6789229686494324E-2</v>
      </c>
      <c r="F526" s="193">
        <f t="shared" ca="1" si="217"/>
        <v>9.2580166892587551E-2</v>
      </c>
      <c r="G526" s="193">
        <f t="shared" ca="1" si="217"/>
        <v>7.5581030582876629E-2</v>
      </c>
      <c r="H526" s="193">
        <f t="shared" ca="1" si="217"/>
        <v>9.4576587395662687E-2</v>
      </c>
      <c r="I526" s="193">
        <f t="shared" ca="1" si="217"/>
        <v>7.9687914049863043E-2</v>
      </c>
      <c r="J526" s="193">
        <f t="shared" ca="1" si="217"/>
        <v>2.1498505687485202E-2</v>
      </c>
      <c r="K526" s="193">
        <f t="shared" ca="1" si="217"/>
        <v>6.7033301830269981E-2</v>
      </c>
      <c r="L526" s="193">
        <f t="shared" ca="1" si="217"/>
        <v>4.7743563349384267E-2</v>
      </c>
      <c r="M526" s="193">
        <f t="shared" ca="1" si="217"/>
        <v>4.9041275151281948E-2</v>
      </c>
      <c r="O526" s="473">
        <f t="shared" ca="1" si="211"/>
        <v>12939.34413764397</v>
      </c>
      <c r="P526" s="473">
        <f t="shared" ca="1" si="197"/>
        <v>10850.914326132921</v>
      </c>
      <c r="Q526" s="194">
        <f t="shared" ca="1" si="198"/>
        <v>12049.435819035323</v>
      </c>
      <c r="R526" s="194">
        <f t="shared" ca="1" si="199"/>
        <v>13321.533030867693</v>
      </c>
      <c r="S526" s="194">
        <f t="shared" ca="1" si="200"/>
        <v>14387.533477451823</v>
      </c>
      <c r="T526" s="194">
        <f t="shared" ca="1" si="201"/>
        <v>16082.863770589151</v>
      </c>
      <c r="U526" s="194">
        <f t="shared" ca="1" si="202"/>
        <v>17319.42219442139</v>
      </c>
      <c r="V526" s="194">
        <f t="shared" ca="1" si="203"/>
        <v>17689.426790270893</v>
      </c>
      <c r="W526" s="194">
        <f t="shared" ca="1" si="204"/>
        <v>19574.390518500888</v>
      </c>
      <c r="X526" s="194">
        <f t="shared" ca="1" si="205"/>
        <v>20360.156233209917</v>
      </c>
      <c r="Y526" s="194">
        <f t="shared" ca="1" si="206"/>
        <v>21387.072934664615</v>
      </c>
      <c r="Z526" s="194">
        <f t="shared" ca="1" si="207"/>
        <v>379542.68497743702</v>
      </c>
      <c r="AA526" s="194">
        <f t="shared" ca="1" si="208"/>
        <v>400929.75791210163</v>
      </c>
      <c r="AB526" s="77">
        <f t="shared" ca="1" si="209"/>
        <v>244864.8218992647</v>
      </c>
      <c r="AC526">
        <f t="shared" ca="1" si="210"/>
        <v>222.84279943971291</v>
      </c>
      <c r="AD526" s="476">
        <v>222.9518231014851</v>
      </c>
    </row>
    <row r="527" spans="2:30" x14ac:dyDescent="0.2">
      <c r="B527">
        <v>449</v>
      </c>
      <c r="C527" s="193">
        <f t="shared" ca="1" si="217"/>
        <v>0.27891405720665691</v>
      </c>
      <c r="D527" s="193">
        <f t="shared" ca="1" si="217"/>
        <v>-0.15809106841946169</v>
      </c>
      <c r="E527" s="193">
        <f t="shared" ca="1" si="217"/>
        <v>0.13326713551136557</v>
      </c>
      <c r="F527" s="193">
        <f t="shared" ca="1" si="217"/>
        <v>0.10696949102763617</v>
      </c>
      <c r="G527" s="193">
        <f t="shared" ca="1" si="217"/>
        <v>0.12354576183888893</v>
      </c>
      <c r="H527" s="193">
        <f t="shared" ca="1" si="217"/>
        <v>0.1235645721874991</v>
      </c>
      <c r="I527" s="193">
        <f t="shared" ca="1" si="217"/>
        <v>4.2383435421156058E-2</v>
      </c>
      <c r="J527" s="193">
        <f t="shared" ca="1" si="217"/>
        <v>0.10754651513701963</v>
      </c>
      <c r="K527" s="193">
        <f t="shared" ca="1" si="217"/>
        <v>7.4738772450488627E-2</v>
      </c>
      <c r="L527" s="193">
        <f t="shared" ca="1" si="217"/>
        <v>6.9526379622172577E-2</v>
      </c>
      <c r="M527" s="193">
        <f t="shared" ca="1" si="217"/>
        <v>8.4567064955243174E-2</v>
      </c>
      <c r="O527" s="473">
        <f t="shared" ca="1" si="211"/>
        <v>12529.521018453617</v>
      </c>
      <c r="P527" s="473">
        <f t="shared" ref="P527:P590" ca="1" si="218">$C$74*(1+$D527)</f>
        <v>10957.444744520706</v>
      </c>
      <c r="Q527" s="194">
        <f t="shared" ref="Q527:Q590" ca="1" si="219">$D$74*(1+$E527)</f>
        <v>12450.185729002289</v>
      </c>
      <c r="R527" s="194">
        <f t="shared" ref="R527:R590" ca="1" si="220">$E$74*(1+$F527)</f>
        <v>13496.978149281376</v>
      </c>
      <c r="S527" s="194">
        <f t="shared" ref="S527:S590" ca="1" si="221">$F$74*(1+$G527)</f>
        <v>15029.134767415893</v>
      </c>
      <c r="T527" s="194">
        <f t="shared" ref="T527:T590" ca="1" si="222">$G$74*(1+$H527)</f>
        <v>16508.790851215159</v>
      </c>
      <c r="U527" s="194">
        <f t="shared" ca="1" si="202"/>
        <v>16721.015926549149</v>
      </c>
      <c r="V527" s="194">
        <f t="shared" ca="1" si="203"/>
        <v>19179.531724474054</v>
      </c>
      <c r="W527" s="194">
        <f t="shared" ca="1" si="204"/>
        <v>19715.744954946571</v>
      </c>
      <c r="X527" s="194">
        <f t="shared" ca="1" si="205"/>
        <v>20783.448303929497</v>
      </c>
      <c r="Y527" s="194">
        <f t="shared" ca="1" si="206"/>
        <v>22111.346302735205</v>
      </c>
      <c r="Z527" s="194">
        <f t="shared" ca="1" si="207"/>
        <v>392395.90054437937</v>
      </c>
      <c r="AA527" s="194">
        <f t="shared" ca="1" si="208"/>
        <v>414507.24684711458</v>
      </c>
      <c r="AB527" s="77">
        <f t="shared" ca="1" si="209"/>
        <v>251449.04223383157</v>
      </c>
      <c r="AC527">
        <f t="shared" ca="1" si="210"/>
        <v>229.7589972701403</v>
      </c>
      <c r="AD527" s="476">
        <v>221.36364752581923</v>
      </c>
    </row>
    <row r="528" spans="2:30" x14ac:dyDescent="0.2">
      <c r="B528">
        <v>450</v>
      </c>
      <c r="C528" s="193">
        <f t="shared" ca="1" si="217"/>
        <v>0.30593820843049324</v>
      </c>
      <c r="D528" s="193">
        <f t="shared" ca="1" si="217"/>
        <v>-0.12711599325684245</v>
      </c>
      <c r="E528" s="193">
        <f t="shared" ca="1" si="217"/>
        <v>0.14014030757317061</v>
      </c>
      <c r="F528" s="193">
        <f t="shared" ca="1" si="217"/>
        <v>7.4976402491013422E-2</v>
      </c>
      <c r="G528" s="193">
        <f t="shared" ca="1" si="217"/>
        <v>5.9238174059247195E-2</v>
      </c>
      <c r="H528" s="193">
        <f t="shared" ca="1" si="217"/>
        <v>0.12736984760408412</v>
      </c>
      <c r="I528" s="193">
        <f t="shared" ca="1" si="217"/>
        <v>0.10013960259252778</v>
      </c>
      <c r="J528" s="193">
        <f t="shared" ca="1" si="217"/>
        <v>1.925629502667621E-2</v>
      </c>
      <c r="K528" s="193">
        <f t="shared" ca="1" si="217"/>
        <v>5.5744818415168672E-2</v>
      </c>
      <c r="L528" s="193">
        <f t="shared" ca="1" si="217"/>
        <v>6.7728723870756902E-2</v>
      </c>
      <c r="M528" s="193">
        <f t="shared" ca="1" si="217"/>
        <v>4.2535764468884088E-2</v>
      </c>
      <c r="O528" s="473">
        <f t="shared" ca="1" si="211"/>
        <v>12794.27662799354</v>
      </c>
      <c r="P528" s="473">
        <f t="shared" ca="1" si="218"/>
        <v>11360.585347762197</v>
      </c>
      <c r="Q528" s="194">
        <f t="shared" ca="1" si="219"/>
        <v>12525.695082477232</v>
      </c>
      <c r="R528" s="194">
        <f t="shared" ca="1" si="220"/>
        <v>13106.895115912534</v>
      </c>
      <c r="S528" s="194">
        <f t="shared" ca="1" si="221"/>
        <v>14168.922895203561</v>
      </c>
      <c r="T528" s="194">
        <f t="shared" ca="1" si="222"/>
        <v>16564.702631934058</v>
      </c>
      <c r="U528" s="194">
        <f t="shared" ref="U528:U591" ca="1" si="223">$H$74*(1+$I528)</f>
        <v>17647.490540699891</v>
      </c>
      <c r="V528" s="194">
        <f t="shared" ref="V528:V591" ca="1" si="224">$I$74*(1+$J528)</f>
        <v>17650.598127172601</v>
      </c>
      <c r="W528" s="194">
        <f t="shared" ref="W528:W591" ca="1" si="225">$J$74*(1+$K528)</f>
        <v>19367.306838591561</v>
      </c>
      <c r="X528" s="194">
        <f t="shared" ref="X528:X591" ca="1" si="226">$K$74*(1+$L528)</f>
        <v>20748.515565392456</v>
      </c>
      <c r="Y528" s="194">
        <f t="shared" ref="Y528:Y591" ca="1" si="227">$L$74*(1+$M528)</f>
        <v>21254.443423569719</v>
      </c>
      <c r="Z528" s="194">
        <f t="shared" ref="Z528:Z591" ca="1" si="228">($Y528*(1+$AH$79))/($AH$73-$AH$79)</f>
        <v>377188.99399307556</v>
      </c>
      <c r="AA528" s="194">
        <f t="shared" ref="AA528:AA591" ca="1" si="229">SUM(Y528:Z528)</f>
        <v>398443.43741664529</v>
      </c>
      <c r="AB528" s="77">
        <f t="shared" ref="AB528:AB591" ca="1" si="230">NPV($AH$73,O528:X528,AA528)</f>
        <v>244801.82672142118</v>
      </c>
      <c r="AC528">
        <f t="shared" ref="AC528:AC591" ca="1" si="231">((AB528+$AH$82-$AH$83)-$AH$85)/($AH$87-($AH$87*$AH$85/(AB528+$AH$82-$AH$83)))</f>
        <v>222.7766280344151</v>
      </c>
      <c r="AD528" s="476">
        <v>223.03975154712066</v>
      </c>
    </row>
    <row r="529" spans="2:30" x14ac:dyDescent="0.2">
      <c r="B529">
        <v>451</v>
      </c>
      <c r="C529" s="193">
        <f t="shared" ref="C529:M544" ca="1" si="232">C$75+_xlfn.NORM.INV(RAND(),0, $AH$80)</f>
        <v>0.32642318562919848</v>
      </c>
      <c r="D529" s="193">
        <f t="shared" ca="1" si="232"/>
        <v>-0.15633303741062993</v>
      </c>
      <c r="E529" s="193">
        <f t="shared" ca="1" si="232"/>
        <v>0.12421058326888809</v>
      </c>
      <c r="F529" s="193">
        <f t="shared" ca="1" si="232"/>
        <v>6.3840036068582393E-2</v>
      </c>
      <c r="G529" s="193">
        <f t="shared" ca="1" si="232"/>
        <v>0.13202875813303447</v>
      </c>
      <c r="H529" s="193">
        <f t="shared" ca="1" si="232"/>
        <v>6.6474655363053053E-2</v>
      </c>
      <c r="I529" s="193">
        <f t="shared" ca="1" si="217"/>
        <v>0.12108903528450812</v>
      </c>
      <c r="J529" s="193">
        <f t="shared" ca="1" si="217"/>
        <v>8.5463475605609046E-2</v>
      </c>
      <c r="K529" s="193">
        <f t="shared" ca="1" si="217"/>
        <v>5.2697127166956167E-2</v>
      </c>
      <c r="L529" s="193">
        <f t="shared" ca="1" si="217"/>
        <v>4.3775799652593608E-2</v>
      </c>
      <c r="M529" s="193">
        <f t="shared" ca="1" si="217"/>
        <v>2.3646577696371907E-2</v>
      </c>
      <c r="O529" s="473">
        <f t="shared" ref="O529:O592" ca="1" si="233">$B$74*(1+$C529)</f>
        <v>12994.967949609256</v>
      </c>
      <c r="P529" s="473">
        <f t="shared" ca="1" si="218"/>
        <v>10980.325518100652</v>
      </c>
      <c r="Q529" s="194">
        <f t="shared" ca="1" si="219"/>
        <v>12350.689543195773</v>
      </c>
      <c r="R529" s="194">
        <f t="shared" ca="1" si="220"/>
        <v>12971.112426792164</v>
      </c>
      <c r="S529" s="194">
        <f t="shared" ca="1" si="221"/>
        <v>15142.607755225075</v>
      </c>
      <c r="T529" s="194">
        <f t="shared" ca="1" si="222"/>
        <v>15669.955665505186</v>
      </c>
      <c r="U529" s="194">
        <f t="shared" ca="1" si="223"/>
        <v>17983.543269274996</v>
      </c>
      <c r="V529" s="194">
        <f t="shared" ca="1" si="224"/>
        <v>18797.116763588092</v>
      </c>
      <c r="W529" s="194">
        <f t="shared" ca="1" si="225"/>
        <v>19311.397900632452</v>
      </c>
      <c r="X529" s="194">
        <f t="shared" ca="1" si="226"/>
        <v>20283.053121733981</v>
      </c>
      <c r="Y529" s="194">
        <f t="shared" ca="1" si="227"/>
        <v>20869.344738942691</v>
      </c>
      <c r="Z529" s="194">
        <f t="shared" ca="1" si="228"/>
        <v>370354.89429223613</v>
      </c>
      <c r="AA529" s="194">
        <f t="shared" ca="1" si="229"/>
        <v>391224.23903117882</v>
      </c>
      <c r="AB529" s="77">
        <f t="shared" ca="1" si="230"/>
        <v>242339.09642864039</v>
      </c>
      <c r="AC529">
        <f t="shared" ca="1" si="231"/>
        <v>220.18972646636803</v>
      </c>
      <c r="AD529" s="476">
        <v>222.31428589634493</v>
      </c>
    </row>
    <row r="530" spans="2:30" x14ac:dyDescent="0.2">
      <c r="B530">
        <v>452</v>
      </c>
      <c r="C530" s="193">
        <f t="shared" ca="1" si="232"/>
        <v>0.32105042174759801</v>
      </c>
      <c r="D530" s="193">
        <f t="shared" ca="1" si="232"/>
        <v>-0.17019523705570103</v>
      </c>
      <c r="E530" s="193">
        <f t="shared" ca="1" si="232"/>
        <v>0.10506394309745071</v>
      </c>
      <c r="F530" s="193">
        <f t="shared" ca="1" si="232"/>
        <v>0.10222787439338051</v>
      </c>
      <c r="G530" s="193">
        <f t="shared" ca="1" si="232"/>
        <v>7.8925342470905921E-2</v>
      </c>
      <c r="H530" s="193">
        <f t="shared" ca="1" si="232"/>
        <v>7.0245418938009604E-2</v>
      </c>
      <c r="I530" s="193">
        <f t="shared" ca="1" si="217"/>
        <v>9.3622315717541635E-2</v>
      </c>
      <c r="J530" s="193">
        <f t="shared" ca="1" si="217"/>
        <v>4.5199329772665685E-2</v>
      </c>
      <c r="K530" s="193">
        <f t="shared" ca="1" si="217"/>
        <v>1.3681595156554933E-2</v>
      </c>
      <c r="L530" s="193">
        <f t="shared" ca="1" si="217"/>
        <v>2.4424938254110944E-2</v>
      </c>
      <c r="M530" s="193">
        <f t="shared" ca="1" si="217"/>
        <v>4.4374732034595209E-2</v>
      </c>
      <c r="O530" s="473">
        <f t="shared" ca="1" si="233"/>
        <v>12942.330981861218</v>
      </c>
      <c r="P530" s="473">
        <f t="shared" ca="1" si="218"/>
        <v>10799.90898972005</v>
      </c>
      <c r="Q530" s="194">
        <f t="shared" ca="1" si="219"/>
        <v>12140.342645495253</v>
      </c>
      <c r="R530" s="194">
        <f t="shared" ca="1" si="220"/>
        <v>13439.164906347816</v>
      </c>
      <c r="S530" s="194">
        <f t="shared" ca="1" si="221"/>
        <v>14432.268739491532</v>
      </c>
      <c r="T530" s="194">
        <f t="shared" ca="1" si="222"/>
        <v>15725.360355853456</v>
      </c>
      <c r="U530" s="194">
        <f t="shared" ca="1" si="223"/>
        <v>17542.94584636627</v>
      </c>
      <c r="V530" s="194">
        <f t="shared" ca="1" si="224"/>
        <v>18099.857143511323</v>
      </c>
      <c r="W530" s="194">
        <f t="shared" ca="1" si="225"/>
        <v>18595.670229763429</v>
      </c>
      <c r="X530" s="194">
        <f t="shared" ca="1" si="226"/>
        <v>19907.019734269576</v>
      </c>
      <c r="Y530" s="194">
        <f t="shared" ca="1" si="227"/>
        <v>21291.93492593856</v>
      </c>
      <c r="Z530" s="194">
        <f t="shared" ca="1" si="228"/>
        <v>377854.33167235396</v>
      </c>
      <c r="AA530" s="194">
        <f t="shared" ca="1" si="229"/>
        <v>399146.26659829251</v>
      </c>
      <c r="AB530" s="77">
        <f t="shared" ca="1" si="230"/>
        <v>243816.4736086328</v>
      </c>
      <c r="AC530">
        <f t="shared" ca="1" si="231"/>
        <v>221.74159325207435</v>
      </c>
      <c r="AD530" s="476">
        <v>220.48661875936557</v>
      </c>
    </row>
    <row r="531" spans="2:30" x14ac:dyDescent="0.2">
      <c r="B531">
        <v>453</v>
      </c>
      <c r="C531" s="193">
        <f t="shared" ca="1" si="232"/>
        <v>0.32482507324351256</v>
      </c>
      <c r="D531" s="193">
        <f t="shared" ca="1" si="232"/>
        <v>-0.18732988038408888</v>
      </c>
      <c r="E531" s="193">
        <f t="shared" ca="1" si="232"/>
        <v>0.10584948111850577</v>
      </c>
      <c r="F531" s="193">
        <f t="shared" ca="1" si="232"/>
        <v>0.10540294912946604</v>
      </c>
      <c r="G531" s="193">
        <f t="shared" ca="1" si="232"/>
        <v>9.8755822396196374E-2</v>
      </c>
      <c r="H531" s="193">
        <f t="shared" ca="1" si="232"/>
        <v>0.11147076805436432</v>
      </c>
      <c r="I531" s="193">
        <f t="shared" ca="1" si="217"/>
        <v>8.6237515409012658E-2</v>
      </c>
      <c r="J531" s="193">
        <f t="shared" ca="1" si="217"/>
        <v>0.10441930972883354</v>
      </c>
      <c r="K531" s="193">
        <f t="shared" ca="1" si="217"/>
        <v>6.468149169558858E-2</v>
      </c>
      <c r="L531" s="193">
        <f t="shared" ca="1" si="217"/>
        <v>6.992822582341128E-2</v>
      </c>
      <c r="M531" s="193">
        <f t="shared" ca="1" si="217"/>
        <v>4.4150807848065382E-2</v>
      </c>
      <c r="O531" s="473">
        <f t="shared" ca="1" si="233"/>
        <v>12979.311242566691</v>
      </c>
      <c r="P531" s="473">
        <f t="shared" ca="1" si="218"/>
        <v>10576.901606801084</v>
      </c>
      <c r="Q531" s="194">
        <f t="shared" ca="1" si="219"/>
        <v>12148.972644506841</v>
      </c>
      <c r="R531" s="194">
        <f t="shared" ca="1" si="220"/>
        <v>13477.877729675496</v>
      </c>
      <c r="S531" s="194">
        <f t="shared" ca="1" si="221"/>
        <v>14697.531593415644</v>
      </c>
      <c r="T531" s="194">
        <f t="shared" ca="1" si="222"/>
        <v>16331.093825185964</v>
      </c>
      <c r="U531" s="194">
        <f t="shared" ca="1" si="223"/>
        <v>17424.485249835969</v>
      </c>
      <c r="V531" s="194">
        <f t="shared" ca="1" si="224"/>
        <v>19125.377488497939</v>
      </c>
      <c r="W531" s="194">
        <f t="shared" ca="1" si="225"/>
        <v>19531.247300831245</v>
      </c>
      <c r="X531" s="194">
        <f t="shared" ca="1" si="226"/>
        <v>20791.257133995499</v>
      </c>
      <c r="Y531" s="194">
        <f t="shared" ca="1" si="227"/>
        <v>21287.369726243767</v>
      </c>
      <c r="Z531" s="194">
        <f t="shared" ca="1" si="228"/>
        <v>377773.31599737529</v>
      </c>
      <c r="AA531" s="194">
        <f t="shared" ca="1" si="229"/>
        <v>399060.68572361907</v>
      </c>
      <c r="AB531" s="77">
        <f t="shared" ca="1" si="230"/>
        <v>245419.29146669724</v>
      </c>
      <c r="AC531">
        <f t="shared" ca="1" si="231"/>
        <v>223.42522545592357</v>
      </c>
      <c r="AD531" s="476">
        <v>223.53676012219819</v>
      </c>
    </row>
    <row r="532" spans="2:30" x14ac:dyDescent="0.2">
      <c r="B532">
        <v>454</v>
      </c>
      <c r="C532" s="193">
        <f t="shared" ca="1" si="232"/>
        <v>0.35528070131963113</v>
      </c>
      <c r="D532" s="193">
        <f t="shared" ca="1" si="232"/>
        <v>-0.16694435040071731</v>
      </c>
      <c r="E532" s="193">
        <f t="shared" ca="1" si="232"/>
        <v>0.10820786326707886</v>
      </c>
      <c r="F532" s="193">
        <f t="shared" ca="1" si="232"/>
        <v>8.2276589252887194E-2</v>
      </c>
      <c r="G532" s="193">
        <f t="shared" ca="1" si="232"/>
        <v>9.9241208550574569E-2</v>
      </c>
      <c r="H532" s="193">
        <f t="shared" ca="1" si="232"/>
        <v>8.7033714048908667E-2</v>
      </c>
      <c r="I532" s="193">
        <f t="shared" ca="1" si="217"/>
        <v>0.13381900007281922</v>
      </c>
      <c r="J532" s="193">
        <f t="shared" ca="1" si="217"/>
        <v>3.15018434021795E-2</v>
      </c>
      <c r="K532" s="193">
        <f t="shared" ca="1" si="217"/>
        <v>5.1001014620318239E-2</v>
      </c>
      <c r="L532" s="193">
        <f t="shared" ca="1" si="217"/>
        <v>3.5189949803360043E-2</v>
      </c>
      <c r="M532" s="193">
        <f t="shared" ca="1" si="217"/>
        <v>8.3741583569606586E-3</v>
      </c>
      <c r="O532" s="473">
        <f t="shared" ca="1" si="233"/>
        <v>13277.685030828427</v>
      </c>
      <c r="P532" s="473">
        <f t="shared" ca="1" si="218"/>
        <v>10842.219279534664</v>
      </c>
      <c r="Q532" s="194">
        <f t="shared" ca="1" si="219"/>
        <v>12174.882065904163</v>
      </c>
      <c r="R532" s="194">
        <f t="shared" ca="1" si="220"/>
        <v>13195.904309037825</v>
      </c>
      <c r="S532" s="194">
        <f t="shared" ca="1" si="221"/>
        <v>14704.024372059966</v>
      </c>
      <c r="T532" s="194">
        <f t="shared" ca="1" si="222"/>
        <v>15972.034609914983</v>
      </c>
      <c r="U532" s="194">
        <f t="shared" ca="1" si="223"/>
        <v>18187.746383730435</v>
      </c>
      <c r="V532" s="194">
        <f t="shared" ca="1" si="224"/>
        <v>17862.655932728958</v>
      </c>
      <c r="W532" s="194">
        <f t="shared" ca="1" si="225"/>
        <v>19280.283249108201</v>
      </c>
      <c r="X532" s="194">
        <f t="shared" ca="1" si="226"/>
        <v>20116.209582493855</v>
      </c>
      <c r="Y532" s="194">
        <f t="shared" ca="1" si="227"/>
        <v>20557.982017534359</v>
      </c>
      <c r="Z532" s="194">
        <f t="shared" ca="1" si="228"/>
        <v>364829.33950284473</v>
      </c>
      <c r="AA532" s="194">
        <f t="shared" ca="1" si="229"/>
        <v>385387.3215203791</v>
      </c>
      <c r="AB532" s="77">
        <f t="shared" ca="1" si="230"/>
        <v>239763.74743244264</v>
      </c>
      <c r="AC532">
        <f t="shared" ca="1" si="231"/>
        <v>217.48452794095024</v>
      </c>
      <c r="AD532" s="476">
        <v>230.26922424815493</v>
      </c>
    </row>
    <row r="533" spans="2:30" x14ac:dyDescent="0.2">
      <c r="B533">
        <v>455</v>
      </c>
      <c r="C533" s="193">
        <f t="shared" ca="1" si="232"/>
        <v>0.32712513894008627</v>
      </c>
      <c r="D533" s="193">
        <f t="shared" ca="1" si="232"/>
        <v>-0.16137815491277782</v>
      </c>
      <c r="E533" s="193">
        <f t="shared" ca="1" si="232"/>
        <v>0.12962205467895138</v>
      </c>
      <c r="F533" s="193">
        <f t="shared" ca="1" si="232"/>
        <v>8.7559020640927451E-2</v>
      </c>
      <c r="G533" s="193">
        <f t="shared" ca="1" si="232"/>
        <v>0.10960742770277115</v>
      </c>
      <c r="H533" s="193">
        <f t="shared" ca="1" si="232"/>
        <v>0.11365700535592854</v>
      </c>
      <c r="I533" s="193">
        <f t="shared" ca="1" si="217"/>
        <v>8.1662000726018633E-2</v>
      </c>
      <c r="J533" s="193">
        <f t="shared" ca="1" si="217"/>
        <v>8.9691684813690803E-2</v>
      </c>
      <c r="K533" s="193">
        <f t="shared" ca="1" si="217"/>
        <v>2.2849860139505962E-2</v>
      </c>
      <c r="L533" s="193">
        <f t="shared" ca="1" si="217"/>
        <v>3.3414984709726939E-2</v>
      </c>
      <c r="M533" s="193">
        <f t="shared" ca="1" si="217"/>
        <v>4.8563162531030719E-2</v>
      </c>
      <c r="O533" s="473">
        <f t="shared" ca="1" si="233"/>
        <v>13001.844986196025</v>
      </c>
      <c r="P533" s="473">
        <f t="shared" ca="1" si="218"/>
        <v>10914.663313810197</v>
      </c>
      <c r="Q533" s="194">
        <f t="shared" ca="1" si="219"/>
        <v>12410.140507590038</v>
      </c>
      <c r="R533" s="194">
        <f t="shared" ca="1" si="220"/>
        <v>13260.31155928035</v>
      </c>
      <c r="S533" s="194">
        <f t="shared" ca="1" si="221"/>
        <v>14842.6883321393</v>
      </c>
      <c r="T533" s="194">
        <f t="shared" ca="1" si="222"/>
        <v>16363.216709135908</v>
      </c>
      <c r="U533" s="194">
        <f t="shared" ca="1" si="223"/>
        <v>17351.088790062418</v>
      </c>
      <c r="V533" s="194">
        <f t="shared" ca="1" si="224"/>
        <v>18870.337230210287</v>
      </c>
      <c r="W533" s="194">
        <f t="shared" ca="1" si="225"/>
        <v>18763.859168989173</v>
      </c>
      <c r="X533" s="194">
        <f t="shared" ca="1" si="226"/>
        <v>20081.717777553207</v>
      </c>
      <c r="Y533" s="194">
        <f t="shared" ca="1" si="227"/>
        <v>21377.325530322665</v>
      </c>
      <c r="Z533" s="194">
        <f t="shared" ca="1" si="228"/>
        <v>379369.70403578097</v>
      </c>
      <c r="AA533" s="194">
        <f t="shared" ca="1" si="229"/>
        <v>400747.02956610365</v>
      </c>
      <c r="AB533" s="77">
        <f t="shared" ca="1" si="230"/>
        <v>245715.59496079147</v>
      </c>
      <c r="AC533">
        <f t="shared" ca="1" si="231"/>
        <v>223.73646862198893</v>
      </c>
      <c r="AD533" s="476">
        <v>223.51377264598557</v>
      </c>
    </row>
    <row r="534" spans="2:30" x14ac:dyDescent="0.2">
      <c r="B534">
        <v>456</v>
      </c>
      <c r="C534" s="193">
        <f t="shared" ca="1" si="232"/>
        <v>0.29597125645249112</v>
      </c>
      <c r="D534" s="193">
        <f t="shared" ca="1" si="232"/>
        <v>-0.15236936505224316</v>
      </c>
      <c r="E534" s="193">
        <f t="shared" ca="1" si="232"/>
        <v>8.8869021368751716E-2</v>
      </c>
      <c r="F534" s="193">
        <f t="shared" ca="1" si="232"/>
        <v>7.807591361260563E-2</v>
      </c>
      <c r="G534" s="193">
        <f t="shared" ca="1" si="232"/>
        <v>6.5756369560228428E-2</v>
      </c>
      <c r="H534" s="193">
        <f t="shared" ca="1" si="232"/>
        <v>0.10517550045558731</v>
      </c>
      <c r="I534" s="193">
        <f t="shared" ca="1" si="217"/>
        <v>6.8999569777280334E-2</v>
      </c>
      <c r="J534" s="193">
        <f t="shared" ca="1" si="217"/>
        <v>8.2417769476763242E-2</v>
      </c>
      <c r="K534" s="193">
        <f t="shared" ca="1" si="217"/>
        <v>9.4456014442418801E-2</v>
      </c>
      <c r="L534" s="193">
        <f t="shared" ca="1" si="217"/>
        <v>7.4933138473711497E-2</v>
      </c>
      <c r="M534" s="193">
        <f t="shared" ca="1" si="217"/>
        <v>1.5350375869228328E-2</v>
      </c>
      <c r="O534" s="473">
        <f t="shared" ca="1" si="233"/>
        <v>12696.630399465055</v>
      </c>
      <c r="P534" s="473">
        <f t="shared" ca="1" si="218"/>
        <v>11031.912713845055</v>
      </c>
      <c r="Q534" s="194">
        <f t="shared" ca="1" si="219"/>
        <v>11962.423620870954</v>
      </c>
      <c r="R534" s="194">
        <f t="shared" ca="1" si="220"/>
        <v>13144.686612625555</v>
      </c>
      <c r="S534" s="194">
        <f t="shared" ca="1" si="221"/>
        <v>14256.113681686771</v>
      </c>
      <c r="T534" s="194">
        <f t="shared" ca="1" si="222"/>
        <v>16238.596020686571</v>
      </c>
      <c r="U534" s="194">
        <f t="shared" ca="1" si="223"/>
        <v>17147.968995207717</v>
      </c>
      <c r="V534" s="194">
        <f t="shared" ca="1" si="224"/>
        <v>18744.373861576074</v>
      </c>
      <c r="W534" s="194">
        <f t="shared" ca="1" si="225"/>
        <v>20077.451561512466</v>
      </c>
      <c r="X534" s="194">
        <f t="shared" ca="1" si="226"/>
        <v>20888.514523168025</v>
      </c>
      <c r="Y534" s="194">
        <f t="shared" ca="1" si="227"/>
        <v>20700.207949227501</v>
      </c>
      <c r="Z534" s="194">
        <f t="shared" ca="1" si="228"/>
        <v>367353.33201706765</v>
      </c>
      <c r="AA534" s="194">
        <f t="shared" ca="1" si="229"/>
        <v>388053.53996629512</v>
      </c>
      <c r="AB534" s="77">
        <f t="shared" ca="1" si="230"/>
        <v>240620.49357256168</v>
      </c>
      <c r="AC534">
        <f t="shared" ca="1" si="231"/>
        <v>218.38447136544505</v>
      </c>
      <c r="AD534" s="476">
        <v>218.94807377467299</v>
      </c>
    </row>
    <row r="535" spans="2:30" x14ac:dyDescent="0.2">
      <c r="B535">
        <v>457</v>
      </c>
      <c r="C535" s="193">
        <f t="shared" ca="1" si="232"/>
        <v>0.32789328375402516</v>
      </c>
      <c r="D535" s="193">
        <f t="shared" ca="1" si="232"/>
        <v>-0.13649612685630053</v>
      </c>
      <c r="E535" s="193">
        <f t="shared" ca="1" si="232"/>
        <v>0.10440570802340274</v>
      </c>
      <c r="F535" s="193">
        <f t="shared" ca="1" si="232"/>
        <v>8.7190623148299909E-2</v>
      </c>
      <c r="G535" s="193">
        <f t="shared" ca="1" si="232"/>
        <v>7.4850542697720512E-2</v>
      </c>
      <c r="H535" s="193">
        <f t="shared" ca="1" si="232"/>
        <v>0.10066553107397341</v>
      </c>
      <c r="I535" s="193">
        <f t="shared" ca="1" si="232"/>
        <v>0.10644952985673578</v>
      </c>
      <c r="J535" s="193">
        <f t="shared" ca="1" si="232"/>
        <v>4.8649305033468232E-2</v>
      </c>
      <c r="K535" s="193">
        <f t="shared" ca="1" si="232"/>
        <v>2.7025681602113466E-2</v>
      </c>
      <c r="L535" s="193">
        <f t="shared" ca="1" si="232"/>
        <v>9.2304752838977586E-2</v>
      </c>
      <c r="M535" s="193">
        <f t="shared" ca="1" si="232"/>
        <v>7.0484812916098621E-2</v>
      </c>
      <c r="O535" s="473">
        <f t="shared" ca="1" si="233"/>
        <v>13009.370500938185</v>
      </c>
      <c r="P535" s="473">
        <f t="shared" ca="1" si="218"/>
        <v>11238.502908965249</v>
      </c>
      <c r="Q535" s="194">
        <f t="shared" ca="1" si="219"/>
        <v>12133.111209350638</v>
      </c>
      <c r="R535" s="194">
        <f t="shared" ca="1" si="220"/>
        <v>13255.819788776696</v>
      </c>
      <c r="S535" s="194">
        <f t="shared" ca="1" si="221"/>
        <v>14377.762090077264</v>
      </c>
      <c r="T535" s="194">
        <f t="shared" ca="1" si="222"/>
        <v>16172.330010606271</v>
      </c>
      <c r="U535" s="194">
        <f t="shared" ca="1" si="223"/>
        <v>17748.708951022731</v>
      </c>
      <c r="V535" s="194">
        <f t="shared" ca="1" si="224"/>
        <v>18159.600828366878</v>
      </c>
      <c r="W535" s="194">
        <f t="shared" ca="1" si="225"/>
        <v>18840.463301123018</v>
      </c>
      <c r="X535" s="194">
        <f t="shared" ca="1" si="226"/>
        <v>21226.086420407111</v>
      </c>
      <c r="Y535" s="194">
        <f t="shared" ca="1" si="227"/>
        <v>21824.247826650859</v>
      </c>
      <c r="Z535" s="194">
        <f t="shared" ca="1" si="228"/>
        <v>387300.94777553331</v>
      </c>
      <c r="AA535" s="194">
        <f t="shared" ca="1" si="229"/>
        <v>409125.19560218416</v>
      </c>
      <c r="AB535" s="77">
        <f t="shared" ca="1" si="230"/>
        <v>248901.59615327846</v>
      </c>
      <c r="AC535">
        <f t="shared" ca="1" si="231"/>
        <v>227.0831085300635</v>
      </c>
      <c r="AD535" s="476">
        <v>219.51289636993508</v>
      </c>
    </row>
    <row r="536" spans="2:30" x14ac:dyDescent="0.2">
      <c r="B536">
        <v>458</v>
      </c>
      <c r="C536" s="193">
        <f t="shared" ca="1" si="232"/>
        <v>0.34484355059566907</v>
      </c>
      <c r="D536" s="193">
        <f t="shared" ca="1" si="232"/>
        <v>-0.14986844346377032</v>
      </c>
      <c r="E536" s="193">
        <f t="shared" ca="1" si="232"/>
        <v>0.10066584209535466</v>
      </c>
      <c r="F536" s="193">
        <f t="shared" ca="1" si="232"/>
        <v>0.10308442609781762</v>
      </c>
      <c r="G536" s="193">
        <f t="shared" ca="1" si="232"/>
        <v>7.1507001312513002E-2</v>
      </c>
      <c r="H536" s="193">
        <f t="shared" ca="1" si="232"/>
        <v>7.5666157337302267E-2</v>
      </c>
      <c r="I536" s="193">
        <f t="shared" ca="1" si="232"/>
        <v>6.5211596233333238E-2</v>
      </c>
      <c r="J536" s="193">
        <f t="shared" ca="1" si="232"/>
        <v>7.3078797779543542E-2</v>
      </c>
      <c r="K536" s="193">
        <f t="shared" ca="1" si="232"/>
        <v>4.3717457973489901E-2</v>
      </c>
      <c r="L536" s="193">
        <f t="shared" ca="1" si="232"/>
        <v>5.8009751084695402E-2</v>
      </c>
      <c r="M536" s="193">
        <f t="shared" ca="1" si="232"/>
        <v>5.9863074490496465E-2</v>
      </c>
      <c r="O536" s="473">
        <f t="shared" ca="1" si="233"/>
        <v>13175.432265185769</v>
      </c>
      <c r="P536" s="473">
        <f t="shared" ca="1" si="218"/>
        <v>11064.46220831903</v>
      </c>
      <c r="Q536" s="194">
        <f t="shared" ca="1" si="219"/>
        <v>12092.024669428383</v>
      </c>
      <c r="R536" s="194">
        <f t="shared" ca="1" si="220"/>
        <v>13449.608608484346</v>
      </c>
      <c r="S536" s="194">
        <f t="shared" ca="1" si="221"/>
        <v>14333.037134685617</v>
      </c>
      <c r="T536" s="194">
        <f t="shared" ca="1" si="222"/>
        <v>15805.008503105772</v>
      </c>
      <c r="U536" s="194">
        <f t="shared" ca="1" si="223"/>
        <v>17087.205591065467</v>
      </c>
      <c r="V536" s="194">
        <f t="shared" ca="1" si="224"/>
        <v>18582.649634653986</v>
      </c>
      <c r="W536" s="194">
        <f t="shared" ca="1" si="225"/>
        <v>19146.668691882958</v>
      </c>
      <c r="X536" s="194">
        <f t="shared" ca="1" si="226"/>
        <v>20559.652745068412</v>
      </c>
      <c r="Y536" s="194">
        <f t="shared" ca="1" si="227"/>
        <v>21607.699727179246</v>
      </c>
      <c r="Z536" s="194">
        <f t="shared" ca="1" si="228"/>
        <v>383458.00735300349</v>
      </c>
      <c r="AA536" s="194">
        <f t="shared" ca="1" si="229"/>
        <v>405065.70708018274</v>
      </c>
      <c r="AB536" s="77">
        <f t="shared" ca="1" si="230"/>
        <v>246950.20256896765</v>
      </c>
      <c r="AC536">
        <f t="shared" ca="1" si="231"/>
        <v>225.03332535326643</v>
      </c>
      <c r="AD536" s="476">
        <v>225.09369919431072</v>
      </c>
    </row>
    <row r="537" spans="2:30" x14ac:dyDescent="0.2">
      <c r="B537">
        <v>459</v>
      </c>
      <c r="C537" s="193">
        <f t="shared" ca="1" si="232"/>
        <v>0.31668621010876108</v>
      </c>
      <c r="D537" s="193">
        <f t="shared" ca="1" si="232"/>
        <v>-0.13440893278706315</v>
      </c>
      <c r="E537" s="193">
        <f t="shared" ca="1" si="232"/>
        <v>0.10851028265568087</v>
      </c>
      <c r="F537" s="193">
        <f t="shared" ca="1" si="232"/>
        <v>7.9383843547448707E-2</v>
      </c>
      <c r="G537" s="193">
        <f t="shared" ca="1" si="232"/>
        <v>9.4927633567122985E-2</v>
      </c>
      <c r="H537" s="193">
        <f t="shared" ca="1" si="232"/>
        <v>6.4428685596905094E-2</v>
      </c>
      <c r="I537" s="193">
        <f t="shared" ca="1" si="232"/>
        <v>9.171737677729927E-2</v>
      </c>
      <c r="J537" s="193">
        <f t="shared" ca="1" si="232"/>
        <v>2.0665364593546273E-2</v>
      </c>
      <c r="K537" s="193">
        <f t="shared" ca="1" si="232"/>
        <v>5.986893460289068E-2</v>
      </c>
      <c r="L537" s="193">
        <f t="shared" ca="1" si="232"/>
        <v>4.5815105151805841E-2</v>
      </c>
      <c r="M537" s="193">
        <f t="shared" ca="1" si="232"/>
        <v>5.352510157449894E-2</v>
      </c>
      <c r="O537" s="473">
        <f t="shared" ca="1" si="233"/>
        <v>12899.574800435532</v>
      </c>
      <c r="P537" s="473">
        <f t="shared" ca="1" si="218"/>
        <v>11265.667739776374</v>
      </c>
      <c r="Q537" s="194">
        <f t="shared" ca="1" si="219"/>
        <v>12178.204475456301</v>
      </c>
      <c r="R537" s="194">
        <f t="shared" ca="1" si="220"/>
        <v>13160.633846848768</v>
      </c>
      <c r="S537" s="194">
        <f t="shared" ca="1" si="221"/>
        <v>14646.323740757203</v>
      </c>
      <c r="T537" s="194">
        <f t="shared" ca="1" si="222"/>
        <v>15639.893764486462</v>
      </c>
      <c r="U537" s="194">
        <f t="shared" ca="1" si="223"/>
        <v>17512.388459058951</v>
      </c>
      <c r="V537" s="194">
        <f t="shared" ca="1" si="224"/>
        <v>17674.999174072589</v>
      </c>
      <c r="W537" s="194">
        <f t="shared" ca="1" si="225"/>
        <v>19442.962453710294</v>
      </c>
      <c r="X537" s="194">
        <f t="shared" ca="1" si="226"/>
        <v>20322.681691188969</v>
      </c>
      <c r="Y537" s="194">
        <f t="shared" ca="1" si="227"/>
        <v>21478.485851402223</v>
      </c>
      <c r="Z537" s="194">
        <f t="shared" ca="1" si="228"/>
        <v>381164.93146091799</v>
      </c>
      <c r="AA537" s="194">
        <f t="shared" ca="1" si="229"/>
        <v>402643.41731232021</v>
      </c>
      <c r="AB537" s="77">
        <f t="shared" ca="1" si="230"/>
        <v>245736.60622747653</v>
      </c>
      <c r="AC537">
        <f t="shared" ca="1" si="231"/>
        <v>223.75853928027155</v>
      </c>
      <c r="AD537" s="476">
        <v>215.88655796154799</v>
      </c>
    </row>
    <row r="538" spans="2:30" x14ac:dyDescent="0.2">
      <c r="B538">
        <v>460</v>
      </c>
      <c r="C538" s="193">
        <f t="shared" ca="1" si="232"/>
        <v>0.33080000174338642</v>
      </c>
      <c r="D538" s="193">
        <f t="shared" ca="1" si="232"/>
        <v>-0.16399982196912818</v>
      </c>
      <c r="E538" s="193">
        <f t="shared" ca="1" si="232"/>
        <v>9.3943204255529197E-2</v>
      </c>
      <c r="F538" s="193">
        <f t="shared" ca="1" si="232"/>
        <v>0.10757111534253094</v>
      </c>
      <c r="G538" s="193">
        <f t="shared" ca="1" si="232"/>
        <v>8.8864725316242038E-2</v>
      </c>
      <c r="H538" s="193">
        <f t="shared" ca="1" si="232"/>
        <v>0.1035324342766502</v>
      </c>
      <c r="I538" s="193">
        <f t="shared" ca="1" si="232"/>
        <v>9.2138986763478203E-2</v>
      </c>
      <c r="J538" s="193">
        <f t="shared" ca="1" si="232"/>
        <v>7.4334255041183739E-2</v>
      </c>
      <c r="K538" s="193">
        <f t="shared" ca="1" si="232"/>
        <v>8.1784770294518472E-2</v>
      </c>
      <c r="L538" s="193">
        <f t="shared" ca="1" si="232"/>
        <v>5.251860134937239E-2</v>
      </c>
      <c r="M538" s="193">
        <f t="shared" ca="1" si="232"/>
        <v>5.7285431324224062E-2</v>
      </c>
      <c r="O538" s="473">
        <f t="shared" ca="1" si="233"/>
        <v>13037.847617079955</v>
      </c>
      <c r="P538" s="473">
        <f t="shared" ca="1" si="218"/>
        <v>10880.542317071797</v>
      </c>
      <c r="Q538" s="194">
        <f t="shared" ca="1" si="219"/>
        <v>12018.169099923249</v>
      </c>
      <c r="R538" s="194">
        <f t="shared" ca="1" si="220"/>
        <v>13504.313591041991</v>
      </c>
      <c r="S538" s="194">
        <f t="shared" ca="1" si="221"/>
        <v>14565.223114258615</v>
      </c>
      <c r="T538" s="194">
        <f t="shared" ca="1" si="222"/>
        <v>16214.454074087129</v>
      </c>
      <c r="U538" s="194">
        <f t="shared" ca="1" si="223"/>
        <v>17519.151562782721</v>
      </c>
      <c r="V538" s="194">
        <f t="shared" ca="1" si="224"/>
        <v>18604.390556637176</v>
      </c>
      <c r="W538" s="194">
        <f t="shared" ca="1" si="225"/>
        <v>19845.001570607001</v>
      </c>
      <c r="X538" s="194">
        <f t="shared" ca="1" si="226"/>
        <v>20452.946609691426</v>
      </c>
      <c r="Y538" s="194">
        <f t="shared" ca="1" si="227"/>
        <v>21555.148656308698</v>
      </c>
      <c r="Z538" s="194">
        <f t="shared" ca="1" si="228"/>
        <v>382525.41715716047</v>
      </c>
      <c r="AA538" s="194">
        <f t="shared" ca="1" si="229"/>
        <v>404080.56581346918</v>
      </c>
      <c r="AB538" s="77">
        <f t="shared" ca="1" si="230"/>
        <v>247183.69438348719</v>
      </c>
      <c r="AC538">
        <f t="shared" ca="1" si="231"/>
        <v>225.27858986431636</v>
      </c>
      <c r="AD538" s="476">
        <v>216.67603861246019</v>
      </c>
    </row>
    <row r="539" spans="2:30" x14ac:dyDescent="0.2">
      <c r="B539">
        <v>461</v>
      </c>
      <c r="C539" s="193">
        <f t="shared" ref="C539:M554" ca="1" si="234">C$75+_xlfn.NORM.INV(RAND(),0, $AH$80)</f>
        <v>0.32460065003220745</v>
      </c>
      <c r="D539" s="193">
        <f t="shared" ca="1" si="234"/>
        <v>-0.14239513861968048</v>
      </c>
      <c r="E539" s="193">
        <f t="shared" ca="1" si="234"/>
        <v>0.12456738189510136</v>
      </c>
      <c r="F539" s="193">
        <f t="shared" ca="1" si="234"/>
        <v>0.10843029912144674</v>
      </c>
      <c r="G539" s="193">
        <f t="shared" ca="1" si="234"/>
        <v>0.10039346782097446</v>
      </c>
      <c r="H539" s="193">
        <f t="shared" ca="1" si="234"/>
        <v>0.11801969438174341</v>
      </c>
      <c r="I539" s="193">
        <f t="shared" ca="1" si="232"/>
        <v>0.11303422414930808</v>
      </c>
      <c r="J539" s="193">
        <f t="shared" ca="1" si="232"/>
        <v>8.4974938769731695E-2</v>
      </c>
      <c r="K539" s="193">
        <f t="shared" ca="1" si="232"/>
        <v>3.3294312637566298E-2</v>
      </c>
      <c r="L539" s="193">
        <f t="shared" ca="1" si="232"/>
        <v>3.9724853739845412E-2</v>
      </c>
      <c r="M539" s="193">
        <f t="shared" ca="1" si="232"/>
        <v>9.1462290898126665E-3</v>
      </c>
      <c r="O539" s="473">
        <f t="shared" ca="1" si="233"/>
        <v>12977.112568365535</v>
      </c>
      <c r="P539" s="473">
        <f t="shared" ca="1" si="218"/>
        <v>11161.72727086486</v>
      </c>
      <c r="Q539" s="194">
        <f t="shared" ca="1" si="219"/>
        <v>12354.609368473513</v>
      </c>
      <c r="R539" s="194">
        <f t="shared" ca="1" si="220"/>
        <v>13514.789385347287</v>
      </c>
      <c r="S539" s="194">
        <f t="shared" ca="1" si="221"/>
        <v>14719.437593710592</v>
      </c>
      <c r="T539" s="194">
        <f t="shared" ca="1" si="222"/>
        <v>16427.318695313566</v>
      </c>
      <c r="U539" s="194">
        <f t="shared" ca="1" si="223"/>
        <v>17854.334937004627</v>
      </c>
      <c r="V539" s="194">
        <f t="shared" ca="1" si="224"/>
        <v>18788.656705600257</v>
      </c>
      <c r="W539" s="194">
        <f t="shared" ca="1" si="225"/>
        <v>18955.459367031995</v>
      </c>
      <c r="X539" s="194">
        <f t="shared" ca="1" si="226"/>
        <v>20204.333581418054</v>
      </c>
      <c r="Y539" s="194">
        <f t="shared" ca="1" si="227"/>
        <v>20573.722421144164</v>
      </c>
      <c r="Z539" s="194">
        <f t="shared" ca="1" si="228"/>
        <v>365108.67436399864</v>
      </c>
      <c r="AA539" s="194">
        <f t="shared" ca="1" si="229"/>
        <v>385682.39678514283</v>
      </c>
      <c r="AB539" s="77">
        <f t="shared" ca="1" si="230"/>
        <v>240673.44901566143</v>
      </c>
      <c r="AC539">
        <f t="shared" ca="1" si="231"/>
        <v>218.44009683088595</v>
      </c>
      <c r="AD539" s="476">
        <v>219.60166111799356</v>
      </c>
    </row>
    <row r="540" spans="2:30" x14ac:dyDescent="0.2">
      <c r="B540">
        <v>462</v>
      </c>
      <c r="C540" s="193">
        <f t="shared" ca="1" si="234"/>
        <v>0.3546195024777708</v>
      </c>
      <c r="D540" s="193">
        <f t="shared" ca="1" si="234"/>
        <v>-0.13965016585413481</v>
      </c>
      <c r="E540" s="193">
        <f t="shared" ca="1" si="234"/>
        <v>9.8111973172061925E-2</v>
      </c>
      <c r="F540" s="193">
        <f t="shared" ca="1" si="234"/>
        <v>6.8571257492160698E-2</v>
      </c>
      <c r="G540" s="193">
        <f t="shared" ca="1" si="234"/>
        <v>9.114298939444665E-2</v>
      </c>
      <c r="H540" s="193">
        <f t="shared" ca="1" si="234"/>
        <v>0.1204313943366509</v>
      </c>
      <c r="I540" s="193">
        <f t="shared" ca="1" si="232"/>
        <v>7.2097295332193209E-2</v>
      </c>
      <c r="J540" s="193">
        <f t="shared" ca="1" si="232"/>
        <v>8.1903263484603944E-2</v>
      </c>
      <c r="K540" s="193">
        <f t="shared" ca="1" si="232"/>
        <v>6.2287418533542617E-2</v>
      </c>
      <c r="L540" s="193">
        <f t="shared" ca="1" si="232"/>
        <v>4.5451942992650193E-2</v>
      </c>
      <c r="M540" s="193">
        <f t="shared" ca="1" si="232"/>
        <v>3.9613199720757435E-2</v>
      </c>
      <c r="O540" s="473">
        <f t="shared" ca="1" si="233"/>
        <v>13271.207265774719</v>
      </c>
      <c r="P540" s="473">
        <f t="shared" ca="1" si="218"/>
        <v>11197.453091408435</v>
      </c>
      <c r="Q540" s="194">
        <f t="shared" ca="1" si="219"/>
        <v>12063.967610835422</v>
      </c>
      <c r="R540" s="194">
        <f t="shared" ca="1" si="220"/>
        <v>13028.798923747167</v>
      </c>
      <c r="S540" s="194">
        <f t="shared" ca="1" si="221"/>
        <v>14595.698364159482</v>
      </c>
      <c r="T540" s="194">
        <f t="shared" ca="1" si="222"/>
        <v>16462.754353518718</v>
      </c>
      <c r="U540" s="194">
        <f t="shared" ca="1" si="223"/>
        <v>17197.660036507554</v>
      </c>
      <c r="V540" s="194">
        <f t="shared" ca="1" si="224"/>
        <v>18735.464092221759</v>
      </c>
      <c r="W540" s="194">
        <f t="shared" ca="1" si="225"/>
        <v>19487.328781209257</v>
      </c>
      <c r="X540" s="194">
        <f t="shared" ca="1" si="226"/>
        <v>20315.624584319456</v>
      </c>
      <c r="Y540" s="194">
        <f t="shared" ca="1" si="227"/>
        <v>21194.860348141679</v>
      </c>
      <c r="Z540" s="194">
        <f t="shared" ca="1" si="228"/>
        <v>376131.61131634109</v>
      </c>
      <c r="AA540" s="194">
        <f t="shared" ca="1" si="229"/>
        <v>397326.47166448279</v>
      </c>
      <c r="AB540" s="77">
        <f t="shared" ca="1" si="230"/>
        <v>244653.01447716195</v>
      </c>
      <c r="AC540">
        <f t="shared" ca="1" si="231"/>
        <v>222.62031265178985</v>
      </c>
      <c r="AD540" s="476">
        <v>222.28681083465426</v>
      </c>
    </row>
    <row r="541" spans="2:30" x14ac:dyDescent="0.2">
      <c r="B541">
        <v>463</v>
      </c>
      <c r="C541" s="193">
        <f t="shared" ca="1" si="234"/>
        <v>0.33761376505218738</v>
      </c>
      <c r="D541" s="193">
        <f t="shared" ca="1" si="234"/>
        <v>-0.12753614133609592</v>
      </c>
      <c r="E541" s="193">
        <f t="shared" ca="1" si="234"/>
        <v>0.12331897800526732</v>
      </c>
      <c r="F541" s="193">
        <f t="shared" ca="1" si="234"/>
        <v>0.10233198191028825</v>
      </c>
      <c r="G541" s="193">
        <f t="shared" ca="1" si="234"/>
        <v>0.11409209045838098</v>
      </c>
      <c r="H541" s="193">
        <f t="shared" ca="1" si="234"/>
        <v>0.10433595733217507</v>
      </c>
      <c r="I541" s="193">
        <f t="shared" ca="1" si="232"/>
        <v>0.12051434840381786</v>
      </c>
      <c r="J541" s="193">
        <f t="shared" ca="1" si="232"/>
        <v>8.4514852968815987E-2</v>
      </c>
      <c r="K541" s="193">
        <f t="shared" ca="1" si="232"/>
        <v>5.2254995862263343E-2</v>
      </c>
      <c r="L541" s="193">
        <f t="shared" ca="1" si="232"/>
        <v>5.9481052008700859E-2</v>
      </c>
      <c r="M541" s="193">
        <f t="shared" ca="1" si="232"/>
        <v>4.2172322005698197E-2</v>
      </c>
      <c r="O541" s="473">
        <f t="shared" ca="1" si="233"/>
        <v>13104.602056216279</v>
      </c>
      <c r="P541" s="473">
        <f t="shared" ca="1" si="218"/>
        <v>11355.117120510711</v>
      </c>
      <c r="Q541" s="194">
        <f t="shared" ca="1" si="219"/>
        <v>12340.894278883246</v>
      </c>
      <c r="R541" s="194">
        <f t="shared" ca="1" si="220"/>
        <v>13440.434261006882</v>
      </c>
      <c r="S541" s="194">
        <f t="shared" ca="1" si="221"/>
        <v>14902.677522815573</v>
      </c>
      <c r="T541" s="194">
        <f t="shared" ca="1" si="222"/>
        <v>16226.260421845109</v>
      </c>
      <c r="U541" s="194">
        <f t="shared" ca="1" si="223"/>
        <v>17974.324638051334</v>
      </c>
      <c r="V541" s="194">
        <f t="shared" ca="1" si="224"/>
        <v>18780.689338005272</v>
      </c>
      <c r="W541" s="194">
        <f t="shared" ca="1" si="225"/>
        <v>19303.287140824239</v>
      </c>
      <c r="X541" s="194">
        <f t="shared" ca="1" si="226"/>
        <v>20588.243630974746</v>
      </c>
      <c r="Y541" s="194">
        <f t="shared" ca="1" si="227"/>
        <v>21247.03382906488</v>
      </c>
      <c r="Z541" s="194">
        <f t="shared" ca="1" si="228"/>
        <v>377057.5006652344</v>
      </c>
      <c r="AA541" s="194">
        <f t="shared" ca="1" si="229"/>
        <v>398304.53449429927</v>
      </c>
      <c r="AB541" s="77">
        <f t="shared" ca="1" si="230"/>
        <v>246030.96922672982</v>
      </c>
      <c r="AC541">
        <f t="shared" ca="1" si="231"/>
        <v>224.06774411141996</v>
      </c>
      <c r="AD541" s="476">
        <v>214.7095033826875</v>
      </c>
    </row>
    <row r="542" spans="2:30" x14ac:dyDescent="0.2">
      <c r="B542">
        <v>464</v>
      </c>
      <c r="C542" s="193">
        <f t="shared" ca="1" si="234"/>
        <v>0.3293561034193363</v>
      </c>
      <c r="D542" s="193">
        <f t="shared" ca="1" si="234"/>
        <v>-0.10731092741203893</v>
      </c>
      <c r="E542" s="193">
        <f t="shared" ca="1" si="234"/>
        <v>9.7372103557969519E-2</v>
      </c>
      <c r="F542" s="193">
        <f t="shared" ca="1" si="234"/>
        <v>4.2284799770637219E-2</v>
      </c>
      <c r="G542" s="193">
        <f t="shared" ca="1" si="234"/>
        <v>8.0058206253102032E-2</v>
      </c>
      <c r="H542" s="193">
        <f t="shared" ca="1" si="234"/>
        <v>8.4964368719398053E-2</v>
      </c>
      <c r="I542" s="193">
        <f t="shared" ca="1" si="232"/>
        <v>9.3910474356671991E-2</v>
      </c>
      <c r="J542" s="193">
        <f t="shared" ca="1" si="232"/>
        <v>6.4269695113396974E-2</v>
      </c>
      <c r="K542" s="193">
        <f t="shared" ca="1" si="232"/>
        <v>5.6255262936408021E-2</v>
      </c>
      <c r="L542" s="193">
        <f t="shared" ca="1" si="232"/>
        <v>3.9649446466162648E-2</v>
      </c>
      <c r="M542" s="193">
        <f t="shared" ca="1" si="232"/>
        <v>8.5683799428839622E-2</v>
      </c>
      <c r="O542" s="473">
        <f t="shared" ca="1" si="233"/>
        <v>13023.70174519924</v>
      </c>
      <c r="P542" s="473">
        <f t="shared" ca="1" si="218"/>
        <v>11618.348279732312</v>
      </c>
      <c r="Q542" s="194">
        <f t="shared" ca="1" si="219"/>
        <v>12055.839329495524</v>
      </c>
      <c r="R542" s="194">
        <f t="shared" ca="1" si="220"/>
        <v>12708.295288945046</v>
      </c>
      <c r="S542" s="194">
        <f t="shared" ca="1" si="221"/>
        <v>14447.422516964631</v>
      </c>
      <c r="T542" s="194">
        <f t="shared" ca="1" si="222"/>
        <v>15941.629246405419</v>
      </c>
      <c r="U542" s="194">
        <f t="shared" ca="1" si="223"/>
        <v>17547.568238693835</v>
      </c>
      <c r="V542" s="194">
        <f t="shared" ca="1" si="224"/>
        <v>18430.101220894041</v>
      </c>
      <c r="W542" s="194">
        <f t="shared" ca="1" si="225"/>
        <v>19376.670782884234</v>
      </c>
      <c r="X542" s="194">
        <f t="shared" ca="1" si="226"/>
        <v>20202.868238249168</v>
      </c>
      <c r="Y542" s="194">
        <f t="shared" ca="1" si="227"/>
        <v>22134.113454229806</v>
      </c>
      <c r="Z542" s="194">
        <f t="shared" ca="1" si="228"/>
        <v>392799.9345996214</v>
      </c>
      <c r="AA542" s="194">
        <f t="shared" ca="1" si="229"/>
        <v>414934.04805385118</v>
      </c>
      <c r="AB542" s="77">
        <f t="shared" ca="1" si="230"/>
        <v>250736.55910550625</v>
      </c>
      <c r="AC542">
        <f t="shared" ca="1" si="231"/>
        <v>229.01059062273976</v>
      </c>
      <c r="AD542" s="476">
        <v>225.7108155638644</v>
      </c>
    </row>
    <row r="543" spans="2:30" x14ac:dyDescent="0.2">
      <c r="B543">
        <v>465</v>
      </c>
      <c r="C543" s="193">
        <f t="shared" ca="1" si="234"/>
        <v>0.34896109393217234</v>
      </c>
      <c r="D543" s="193">
        <f t="shared" ca="1" si="234"/>
        <v>-0.16476045484919957</v>
      </c>
      <c r="E543" s="193">
        <f t="shared" ca="1" si="234"/>
        <v>0.10559592129088811</v>
      </c>
      <c r="F543" s="193">
        <f t="shared" ca="1" si="234"/>
        <v>8.4860678241592408E-2</v>
      </c>
      <c r="G543" s="193">
        <f t="shared" ca="1" si="234"/>
        <v>0.1191662811723144</v>
      </c>
      <c r="H543" s="193">
        <f t="shared" ca="1" si="234"/>
        <v>3.7537703604012936E-2</v>
      </c>
      <c r="I543" s="193">
        <f t="shared" ca="1" si="232"/>
        <v>8.6203831644185255E-2</v>
      </c>
      <c r="J543" s="193">
        <f t="shared" ca="1" si="232"/>
        <v>4.1906450705013865E-2</v>
      </c>
      <c r="K543" s="193">
        <f t="shared" ca="1" si="232"/>
        <v>6.9988668506149099E-2</v>
      </c>
      <c r="L543" s="193">
        <f t="shared" ca="1" si="232"/>
        <v>6.5245397867602001E-2</v>
      </c>
      <c r="M543" s="193">
        <f t="shared" ca="1" si="232"/>
        <v>1.7107599858417321E-2</v>
      </c>
      <c r="O543" s="473">
        <f t="shared" ca="1" si="233"/>
        <v>13215.771837253493</v>
      </c>
      <c r="P543" s="473">
        <f t="shared" ca="1" si="218"/>
        <v>10870.642680137667</v>
      </c>
      <c r="Q543" s="194">
        <f t="shared" ca="1" si="219"/>
        <v>12146.187010962612</v>
      </c>
      <c r="R543" s="194">
        <f t="shared" ca="1" si="220"/>
        <v>13227.411403767215</v>
      </c>
      <c r="S543" s="194">
        <f t="shared" ca="1" si="221"/>
        <v>14970.552547283165</v>
      </c>
      <c r="T543" s="194">
        <f t="shared" ca="1" si="222"/>
        <v>15244.778424884629</v>
      </c>
      <c r="U543" s="194">
        <f t="shared" ca="1" si="223"/>
        <v>17423.944923935724</v>
      </c>
      <c r="V543" s="194">
        <f t="shared" ca="1" si="224"/>
        <v>18042.833914527509</v>
      </c>
      <c r="W543" s="194">
        <f t="shared" ca="1" si="225"/>
        <v>19628.605791201178</v>
      </c>
      <c r="X543" s="194">
        <f t="shared" ca="1" si="226"/>
        <v>20700.258618587082</v>
      </c>
      <c r="Y543" s="194">
        <f t="shared" ca="1" si="227"/>
        <v>20736.03292438294</v>
      </c>
      <c r="Z543" s="194">
        <f t="shared" ca="1" si="228"/>
        <v>367989.09490529844</v>
      </c>
      <c r="AA543" s="194">
        <f t="shared" ca="1" si="229"/>
        <v>388725.12782968138</v>
      </c>
      <c r="AB543" s="77">
        <f t="shared" ca="1" si="230"/>
        <v>240810.74702959228</v>
      </c>
      <c r="AC543">
        <f t="shared" ca="1" si="231"/>
        <v>218.58431743375448</v>
      </c>
      <c r="AD543" s="476">
        <v>219.4088677337925</v>
      </c>
    </row>
    <row r="544" spans="2:30" x14ac:dyDescent="0.2">
      <c r="B544">
        <v>466</v>
      </c>
      <c r="C544" s="193">
        <f t="shared" ca="1" si="234"/>
        <v>0.3161402050027744</v>
      </c>
      <c r="D544" s="193">
        <f t="shared" ca="1" si="234"/>
        <v>-0.15675001376402495</v>
      </c>
      <c r="E544" s="193">
        <f t="shared" ca="1" si="234"/>
        <v>0.1009325568162649</v>
      </c>
      <c r="F544" s="193">
        <f t="shared" ca="1" si="234"/>
        <v>0.12943867408942714</v>
      </c>
      <c r="G544" s="193">
        <f t="shared" ca="1" si="234"/>
        <v>9.4357929406196306E-2</v>
      </c>
      <c r="H544" s="193">
        <f t="shared" ca="1" si="234"/>
        <v>0.11393504163585882</v>
      </c>
      <c r="I544" s="193">
        <f t="shared" ca="1" si="232"/>
        <v>0.11852737206215949</v>
      </c>
      <c r="J544" s="193">
        <f t="shared" ca="1" si="232"/>
        <v>7.8466537034700357E-2</v>
      </c>
      <c r="K544" s="193">
        <f t="shared" ca="1" si="232"/>
        <v>4.2736798643984636E-2</v>
      </c>
      <c r="L544" s="193">
        <f t="shared" ca="1" si="232"/>
        <v>9.1463976256655768E-2</v>
      </c>
      <c r="M544" s="193">
        <f t="shared" ca="1" si="232"/>
        <v>3.3686141078854689E-2</v>
      </c>
      <c r="O544" s="473">
        <f t="shared" ca="1" si="233"/>
        <v>12894.225588412181</v>
      </c>
      <c r="P544" s="473">
        <f t="shared" ca="1" si="218"/>
        <v>10974.898570861214</v>
      </c>
      <c r="Q544" s="194">
        <f t="shared" ca="1" si="219"/>
        <v>12094.954823941771</v>
      </c>
      <c r="R544" s="194">
        <f t="shared" ca="1" si="220"/>
        <v>13770.938791625424</v>
      </c>
      <c r="S544" s="194">
        <f t="shared" ca="1" si="221"/>
        <v>14638.703080430818</v>
      </c>
      <c r="T544" s="194">
        <f t="shared" ca="1" si="222"/>
        <v>16367.301959692968</v>
      </c>
      <c r="U544" s="194">
        <f t="shared" ca="1" si="223"/>
        <v>17942.451277514749</v>
      </c>
      <c r="V544" s="194">
        <f t="shared" ca="1" si="224"/>
        <v>18675.949838803597</v>
      </c>
      <c r="W544" s="194">
        <f t="shared" ca="1" si="225"/>
        <v>19128.678804736584</v>
      </c>
      <c r="X544" s="194">
        <f t="shared" ca="1" si="226"/>
        <v>21209.748126217481</v>
      </c>
      <c r="Y544" s="194">
        <f t="shared" ca="1" si="227"/>
        <v>21074.023886826915</v>
      </c>
      <c r="Z544" s="194">
        <f t="shared" ca="1" si="228"/>
        <v>373987.20403299364</v>
      </c>
      <c r="AA544" s="194">
        <f t="shared" ca="1" si="229"/>
        <v>395061.22791982058</v>
      </c>
      <c r="AB544" s="77">
        <f t="shared" ca="1" si="230"/>
        <v>244360.90741541862</v>
      </c>
      <c r="AC544">
        <f t="shared" ca="1" si="231"/>
        <v>222.31347750289981</v>
      </c>
      <c r="AD544" s="476">
        <v>219.02855763873833</v>
      </c>
    </row>
    <row r="545" spans="2:30" x14ac:dyDescent="0.2">
      <c r="B545">
        <v>467</v>
      </c>
      <c r="C545" s="193">
        <f t="shared" ca="1" si="234"/>
        <v>0.34137743793738617</v>
      </c>
      <c r="D545" s="193">
        <f t="shared" ca="1" si="234"/>
        <v>-0.1390381247680833</v>
      </c>
      <c r="E545" s="193">
        <f t="shared" ca="1" si="234"/>
        <v>0.12434060722725805</v>
      </c>
      <c r="F545" s="193">
        <f t="shared" ca="1" si="234"/>
        <v>9.7541204234877832E-2</v>
      </c>
      <c r="G545" s="193">
        <f t="shared" ca="1" si="234"/>
        <v>0.1004180102620075</v>
      </c>
      <c r="H545" s="193">
        <f t="shared" ca="1" si="234"/>
        <v>0.10642580817222477</v>
      </c>
      <c r="I545" s="193">
        <f t="shared" ca="1" si="234"/>
        <v>7.6302364397613398E-2</v>
      </c>
      <c r="J545" s="193">
        <f t="shared" ca="1" si="234"/>
        <v>5.8204508953890767E-2</v>
      </c>
      <c r="K545" s="193">
        <f t="shared" ca="1" si="234"/>
        <v>5.9546354242449438E-2</v>
      </c>
      <c r="L545" s="193">
        <f t="shared" ca="1" si="234"/>
        <v>2.9473735679432438E-2</v>
      </c>
      <c r="M545" s="193">
        <f t="shared" ca="1" si="234"/>
        <v>2.3306191944602265E-2</v>
      </c>
      <c r="O545" s="473">
        <f t="shared" ca="1" si="233"/>
        <v>13141.474759472572</v>
      </c>
      <c r="P545" s="473">
        <f t="shared" ca="1" si="218"/>
        <v>11205.418806143396</v>
      </c>
      <c r="Q545" s="194">
        <f t="shared" ca="1" si="219"/>
        <v>12352.117999364846</v>
      </c>
      <c r="R545" s="194">
        <f t="shared" ca="1" si="220"/>
        <v>13382.021610859631</v>
      </c>
      <c r="S545" s="194">
        <f t="shared" ca="1" si="221"/>
        <v>14719.765886216635</v>
      </c>
      <c r="T545" s="194">
        <f t="shared" ca="1" si="222"/>
        <v>16256.96707750393</v>
      </c>
      <c r="U545" s="194">
        <f t="shared" ca="1" si="223"/>
        <v>17265.114127224875</v>
      </c>
      <c r="V545" s="194">
        <f t="shared" ca="1" si="224"/>
        <v>18325.069577733935</v>
      </c>
      <c r="W545" s="194">
        <f t="shared" ca="1" si="225"/>
        <v>19437.044818395589</v>
      </c>
      <c r="X545" s="194">
        <f t="shared" ca="1" si="226"/>
        <v>20005.129909282976</v>
      </c>
      <c r="Y545" s="194">
        <f t="shared" ca="1" si="227"/>
        <v>20862.405207513893</v>
      </c>
      <c r="Z545" s="194">
        <f t="shared" ca="1" si="228"/>
        <v>370231.74287273065</v>
      </c>
      <c r="AA545" s="194">
        <f t="shared" ca="1" si="229"/>
        <v>391094.14808024454</v>
      </c>
      <c r="AB545" s="77">
        <f t="shared" ca="1" si="230"/>
        <v>242298.52147080397</v>
      </c>
      <c r="AC545">
        <f t="shared" ca="1" si="231"/>
        <v>220.1471057123382</v>
      </c>
      <c r="AD545" s="476">
        <v>226.11358676565916</v>
      </c>
    </row>
    <row r="546" spans="2:30" x14ac:dyDescent="0.2">
      <c r="B546">
        <v>468</v>
      </c>
      <c r="C546" s="193">
        <f t="shared" ca="1" si="234"/>
        <v>0.34231347612313712</v>
      </c>
      <c r="D546" s="193">
        <f t="shared" ca="1" si="234"/>
        <v>-0.13272892818204257</v>
      </c>
      <c r="E546" s="193">
        <f t="shared" ca="1" si="234"/>
        <v>0.10473294082364051</v>
      </c>
      <c r="F546" s="193">
        <f t="shared" ca="1" si="234"/>
        <v>7.9584758983311174E-2</v>
      </c>
      <c r="G546" s="193">
        <f t="shared" ca="1" si="234"/>
        <v>8.2508081776317271E-2</v>
      </c>
      <c r="H546" s="193">
        <f t="shared" ca="1" si="234"/>
        <v>0.12561718402397448</v>
      </c>
      <c r="I546" s="193">
        <f t="shared" ca="1" si="234"/>
        <v>6.962552105169445E-2</v>
      </c>
      <c r="J546" s="193">
        <f t="shared" ca="1" si="234"/>
        <v>3.3530287557913485E-2</v>
      </c>
      <c r="K546" s="193">
        <f t="shared" ca="1" si="234"/>
        <v>7.0528611903721672E-2</v>
      </c>
      <c r="L546" s="193">
        <f t="shared" ca="1" si="234"/>
        <v>6.1449672808874208E-2</v>
      </c>
      <c r="M546" s="193">
        <f t="shared" ca="1" si="234"/>
        <v>2.9801895153955184E-2</v>
      </c>
      <c r="O546" s="473">
        <f t="shared" ca="1" si="233"/>
        <v>13150.645125578376</v>
      </c>
      <c r="P546" s="473">
        <f t="shared" ca="1" si="218"/>
        <v>11287.532999710716</v>
      </c>
      <c r="Q546" s="194">
        <f t="shared" ca="1" si="219"/>
        <v>12136.706221516719</v>
      </c>
      <c r="R546" s="194">
        <f t="shared" ca="1" si="220"/>
        <v>13163.083554152961</v>
      </c>
      <c r="S546" s="194">
        <f t="shared" ca="1" si="221"/>
        <v>14480.193331160513</v>
      </c>
      <c r="T546" s="194">
        <f t="shared" ca="1" si="222"/>
        <v>16538.950345690075</v>
      </c>
      <c r="U546" s="194">
        <f t="shared" ca="1" si="223"/>
        <v>17158.009965615594</v>
      </c>
      <c r="V546" s="194">
        <f t="shared" ca="1" si="224"/>
        <v>17897.782772554205</v>
      </c>
      <c r="W546" s="194">
        <f t="shared" ca="1" si="225"/>
        <v>19638.510883107723</v>
      </c>
      <c r="X546" s="194">
        <f t="shared" ca="1" si="226"/>
        <v>20626.498628149195</v>
      </c>
      <c r="Y546" s="194">
        <f t="shared" ca="1" si="227"/>
        <v>20994.834771146012</v>
      </c>
      <c r="Z546" s="194">
        <f t="shared" ca="1" si="228"/>
        <v>372581.88551753637</v>
      </c>
      <c r="AA546" s="194">
        <f t="shared" ca="1" si="229"/>
        <v>393576.72028868238</v>
      </c>
      <c r="AB546" s="77">
        <f t="shared" ca="1" si="230"/>
        <v>243085.33016571938</v>
      </c>
      <c r="AC546">
        <f t="shared" ca="1" si="231"/>
        <v>220.97358543388799</v>
      </c>
      <c r="AD546" s="476">
        <v>225.17141948939289</v>
      </c>
    </row>
    <row r="547" spans="2:30" x14ac:dyDescent="0.2">
      <c r="B547">
        <v>469</v>
      </c>
      <c r="C547" s="193">
        <f t="shared" ca="1" si="234"/>
        <v>0.34259067734841503</v>
      </c>
      <c r="D547" s="193">
        <f t="shared" ca="1" si="234"/>
        <v>-0.172060255305164</v>
      </c>
      <c r="E547" s="193">
        <f t="shared" ca="1" si="234"/>
        <v>0.13208321577217752</v>
      </c>
      <c r="F547" s="193">
        <f t="shared" ca="1" si="234"/>
        <v>9.5575507799787948E-2</v>
      </c>
      <c r="G547" s="193">
        <f t="shared" ca="1" si="234"/>
        <v>8.6057444812464898E-2</v>
      </c>
      <c r="H547" s="193">
        <f t="shared" ca="1" si="234"/>
        <v>6.9390085368624552E-2</v>
      </c>
      <c r="I547" s="193">
        <f t="shared" ca="1" si="234"/>
        <v>4.2981171837719552E-2</v>
      </c>
      <c r="J547" s="193">
        <f t="shared" ca="1" si="234"/>
        <v>5.484932509672872E-2</v>
      </c>
      <c r="K547" s="193">
        <f t="shared" ca="1" si="234"/>
        <v>6.5443117346676183E-2</v>
      </c>
      <c r="L547" s="193">
        <f t="shared" ca="1" si="234"/>
        <v>3.1704233126355424E-2</v>
      </c>
      <c r="M547" s="193">
        <f t="shared" ca="1" si="234"/>
        <v>4.1677641360144395E-2</v>
      </c>
      <c r="O547" s="473">
        <f t="shared" ca="1" si="233"/>
        <v>13153.360865982422</v>
      </c>
      <c r="P547" s="473">
        <f t="shared" ca="1" si="218"/>
        <v>10775.63577720329</v>
      </c>
      <c r="Q547" s="194">
        <f t="shared" ca="1" si="219"/>
        <v>12437.17906871961</v>
      </c>
      <c r="R547" s="194">
        <f t="shared" ca="1" si="220"/>
        <v>13358.054408468264</v>
      </c>
      <c r="S547" s="194">
        <f t="shared" ca="1" si="221"/>
        <v>14527.671464424477</v>
      </c>
      <c r="T547" s="194">
        <f t="shared" ca="1" si="222"/>
        <v>15712.792744383196</v>
      </c>
      <c r="U547" s="194">
        <f t="shared" ca="1" si="223"/>
        <v>16730.604298545099</v>
      </c>
      <c r="V547" s="194">
        <f t="shared" ca="1" si="224"/>
        <v>18266.967408343859</v>
      </c>
      <c r="W547" s="194">
        <f t="shared" ca="1" si="225"/>
        <v>19545.219083996515</v>
      </c>
      <c r="X547" s="194">
        <f t="shared" ca="1" si="226"/>
        <v>20048.473794261812</v>
      </c>
      <c r="Y547" s="194">
        <f t="shared" ca="1" si="227"/>
        <v>21236.948648151189</v>
      </c>
      <c r="Z547" s="194">
        <f t="shared" ca="1" si="228"/>
        <v>376878.52541910519</v>
      </c>
      <c r="AA547" s="194">
        <f t="shared" ca="1" si="229"/>
        <v>398115.47406725638</v>
      </c>
      <c r="AB547" s="77">
        <f t="shared" ca="1" si="230"/>
        <v>243956.19052026246</v>
      </c>
      <c r="AC547">
        <f t="shared" ca="1" si="231"/>
        <v>221.88835471387023</v>
      </c>
      <c r="AD547" s="476">
        <v>220.83145127676707</v>
      </c>
    </row>
    <row r="548" spans="2:30" x14ac:dyDescent="0.2">
      <c r="B548">
        <v>470</v>
      </c>
      <c r="C548" s="193">
        <f t="shared" ca="1" si="234"/>
        <v>0.32015102573170662</v>
      </c>
      <c r="D548" s="193">
        <f t="shared" ca="1" si="234"/>
        <v>-0.15453002902839472</v>
      </c>
      <c r="E548" s="193">
        <f t="shared" ca="1" si="234"/>
        <v>0.12652768814333518</v>
      </c>
      <c r="F548" s="193">
        <f t="shared" ca="1" si="234"/>
        <v>0.10180184649446615</v>
      </c>
      <c r="G548" s="193">
        <f t="shared" ca="1" si="234"/>
        <v>0.10400998722519557</v>
      </c>
      <c r="H548" s="193">
        <f t="shared" ca="1" si="234"/>
        <v>9.2356223868530651E-2</v>
      </c>
      <c r="I548" s="193">
        <f t="shared" ca="1" si="234"/>
        <v>9.7843106374348537E-2</v>
      </c>
      <c r="J548" s="193">
        <f t="shared" ca="1" si="234"/>
        <v>8.0553537511313597E-2</v>
      </c>
      <c r="K548" s="193">
        <f t="shared" ca="1" si="234"/>
        <v>6.3596682820885431E-2</v>
      </c>
      <c r="L548" s="193">
        <f t="shared" ca="1" si="234"/>
        <v>2.5379241277882197E-2</v>
      </c>
      <c r="M548" s="193">
        <f t="shared" ca="1" si="234"/>
        <v>3.7163770018794069E-2</v>
      </c>
      <c r="O548" s="473">
        <f t="shared" ca="1" si="233"/>
        <v>12933.51959909353</v>
      </c>
      <c r="P548" s="473">
        <f t="shared" ca="1" si="218"/>
        <v>11003.791672195443</v>
      </c>
      <c r="Q548" s="194">
        <f t="shared" ca="1" si="219"/>
        <v>12376.145488344511</v>
      </c>
      <c r="R548" s="194">
        <f t="shared" ca="1" si="220"/>
        <v>13433.970463963236</v>
      </c>
      <c r="S548" s="194">
        <f t="shared" ca="1" si="221"/>
        <v>14767.814045619463</v>
      </c>
      <c r="T548" s="194">
        <f t="shared" ca="1" si="222"/>
        <v>16050.239462213422</v>
      </c>
      <c r="U548" s="194">
        <f t="shared" ca="1" si="223"/>
        <v>17610.652129291404</v>
      </c>
      <c r="V548" s="194">
        <f t="shared" ca="1" si="224"/>
        <v>18712.090706300474</v>
      </c>
      <c r="W548" s="194">
        <f t="shared" ca="1" si="225"/>
        <v>19511.346823015836</v>
      </c>
      <c r="X548" s="194">
        <f t="shared" ca="1" si="226"/>
        <v>19925.564117969432</v>
      </c>
      <c r="Y548" s="194">
        <f t="shared" ca="1" si="227"/>
        <v>21144.923197978864</v>
      </c>
      <c r="Z548" s="194">
        <f t="shared" ca="1" si="228"/>
        <v>375245.40869708516</v>
      </c>
      <c r="AA548" s="194">
        <f t="shared" ca="1" si="229"/>
        <v>396390.33189506404</v>
      </c>
      <c r="AB548" s="77">
        <f t="shared" ca="1" si="230"/>
        <v>244280.56011371902</v>
      </c>
      <c r="AC548">
        <f t="shared" ca="1" si="231"/>
        <v>222.22907907674477</v>
      </c>
      <c r="AD548" s="476">
        <v>217.9528364684779</v>
      </c>
    </row>
    <row r="549" spans="2:30" x14ac:dyDescent="0.2">
      <c r="B549">
        <v>471</v>
      </c>
      <c r="C549" s="193">
        <f t="shared" ref="C549:M564" ca="1" si="235">C$75+_xlfn.NORM.INV(RAND(),0, $AH$80)</f>
        <v>0.2915454759313334</v>
      </c>
      <c r="D549" s="193">
        <f t="shared" ca="1" si="235"/>
        <v>-0.18426296396516878</v>
      </c>
      <c r="E549" s="193">
        <f t="shared" ca="1" si="235"/>
        <v>0.10186803210433658</v>
      </c>
      <c r="F549" s="193">
        <f t="shared" ca="1" si="235"/>
        <v>0.10048580316880155</v>
      </c>
      <c r="G549" s="193">
        <f t="shared" ca="1" si="235"/>
        <v>9.0709925762115728E-2</v>
      </c>
      <c r="H549" s="193">
        <f t="shared" ca="1" si="235"/>
        <v>0.11843032637605251</v>
      </c>
      <c r="I549" s="193">
        <f t="shared" ca="1" si="234"/>
        <v>0.10084391785853011</v>
      </c>
      <c r="J549" s="193">
        <f t="shared" ca="1" si="234"/>
        <v>4.9466012711181104E-2</v>
      </c>
      <c r="K549" s="193">
        <f t="shared" ca="1" si="234"/>
        <v>5.344034796735106E-3</v>
      </c>
      <c r="L549" s="193">
        <f t="shared" ca="1" si="234"/>
        <v>4.1967676839475741E-2</v>
      </c>
      <c r="M549" s="193">
        <f t="shared" ca="1" si="234"/>
        <v>3.0748296243647159E-2</v>
      </c>
      <c r="O549" s="473">
        <f t="shared" ca="1" si="233"/>
        <v>12653.271027699273</v>
      </c>
      <c r="P549" s="473">
        <f t="shared" ca="1" si="218"/>
        <v>10616.81752399333</v>
      </c>
      <c r="Q549" s="194">
        <f t="shared" ca="1" si="219"/>
        <v>12105.232048716431</v>
      </c>
      <c r="R549" s="194">
        <f t="shared" ca="1" si="220"/>
        <v>13417.924305370816</v>
      </c>
      <c r="S549" s="194">
        <f t="shared" ca="1" si="221"/>
        <v>14589.905478890159</v>
      </c>
      <c r="T549" s="194">
        <f t="shared" ca="1" si="222"/>
        <v>16433.352204983301</v>
      </c>
      <c r="U549" s="194">
        <f t="shared" ca="1" si="223"/>
        <v>17658.788558665208</v>
      </c>
      <c r="V549" s="194">
        <f t="shared" ca="1" si="224"/>
        <v>18173.743864889708</v>
      </c>
      <c r="W549" s="194">
        <f t="shared" ca="1" si="225"/>
        <v>18442.720305731302</v>
      </c>
      <c r="X549" s="194">
        <f t="shared" ca="1" si="226"/>
        <v>20247.916983224834</v>
      </c>
      <c r="Y549" s="194">
        <f t="shared" ca="1" si="227"/>
        <v>21014.129292353264</v>
      </c>
      <c r="Z549" s="194">
        <f t="shared" ca="1" si="228"/>
        <v>372924.29302728426</v>
      </c>
      <c r="AA549" s="194">
        <f t="shared" ca="1" si="229"/>
        <v>393938.42231963755</v>
      </c>
      <c r="AB549" s="77">
        <f t="shared" ca="1" si="230"/>
        <v>242078.07040918546</v>
      </c>
      <c r="AC549">
        <f t="shared" ca="1" si="231"/>
        <v>219.91553947114227</v>
      </c>
      <c r="AD549" s="476">
        <v>221.87944402329157</v>
      </c>
    </row>
    <row r="550" spans="2:30" x14ac:dyDescent="0.2">
      <c r="B550">
        <v>472</v>
      </c>
      <c r="C550" s="193">
        <f t="shared" ca="1" si="235"/>
        <v>0.36481487156633541</v>
      </c>
      <c r="D550" s="193">
        <f t="shared" ca="1" si="235"/>
        <v>-0.15516041934653274</v>
      </c>
      <c r="E550" s="193">
        <f t="shared" ca="1" si="235"/>
        <v>0.10639303191465786</v>
      </c>
      <c r="F550" s="193">
        <f t="shared" ca="1" si="235"/>
        <v>0.13545429921574398</v>
      </c>
      <c r="G550" s="193">
        <f t="shared" ca="1" si="235"/>
        <v>0.13540325895546823</v>
      </c>
      <c r="H550" s="193">
        <f t="shared" ca="1" si="235"/>
        <v>0.10024052094690276</v>
      </c>
      <c r="I550" s="193">
        <f t="shared" ca="1" si="234"/>
        <v>7.0484652565479561E-2</v>
      </c>
      <c r="J550" s="193">
        <f t="shared" ca="1" si="234"/>
        <v>7.2059004710275779E-2</v>
      </c>
      <c r="K550" s="193">
        <f t="shared" ca="1" si="234"/>
        <v>7.0246162203509543E-2</v>
      </c>
      <c r="L550" s="193">
        <f t="shared" ca="1" si="234"/>
        <v>6.3632409805579077E-2</v>
      </c>
      <c r="M550" s="193">
        <f t="shared" ca="1" si="234"/>
        <v>3.110707721808249E-2</v>
      </c>
      <c r="O550" s="473">
        <f t="shared" ca="1" si="233"/>
        <v>13371.091296735389</v>
      </c>
      <c r="P550" s="473">
        <f t="shared" ca="1" si="218"/>
        <v>10995.587142204875</v>
      </c>
      <c r="Q550" s="194">
        <f t="shared" ca="1" si="219"/>
        <v>12154.944147741324</v>
      </c>
      <c r="R550" s="194">
        <f t="shared" ca="1" si="220"/>
        <v>13844.285673849605</v>
      </c>
      <c r="S550" s="194">
        <f t="shared" ca="1" si="221"/>
        <v>15187.746840214466</v>
      </c>
      <c r="T550" s="194">
        <f t="shared" ca="1" si="222"/>
        <v>16166.085239748289</v>
      </c>
      <c r="U550" s="194">
        <f t="shared" ca="1" si="223"/>
        <v>17171.791412285645</v>
      </c>
      <c r="V550" s="194">
        <f t="shared" ca="1" si="224"/>
        <v>18564.989741135203</v>
      </c>
      <c r="W550" s="194">
        <f t="shared" ca="1" si="225"/>
        <v>19633.329432140541</v>
      </c>
      <c r="X550" s="194">
        <f t="shared" ca="1" si="226"/>
        <v>20668.914413674858</v>
      </c>
      <c r="Y550" s="194">
        <f t="shared" ca="1" si="227"/>
        <v>21021.443851894033</v>
      </c>
      <c r="Z550" s="194">
        <f t="shared" ca="1" si="228"/>
        <v>373054.0998304878</v>
      </c>
      <c r="AA550" s="194">
        <f t="shared" ca="1" si="229"/>
        <v>394075.54368238186</v>
      </c>
      <c r="AB550" s="77">
        <f t="shared" ca="1" si="230"/>
        <v>244309.35692808335</v>
      </c>
      <c r="AC550">
        <f t="shared" ca="1" si="231"/>
        <v>222.25932783132913</v>
      </c>
      <c r="AD550" s="476">
        <v>222.3244447879658</v>
      </c>
    </row>
    <row r="551" spans="2:30" x14ac:dyDescent="0.2">
      <c r="B551">
        <v>473</v>
      </c>
      <c r="C551" s="193">
        <f t="shared" ca="1" si="235"/>
        <v>0.33226502729389135</v>
      </c>
      <c r="D551" s="193">
        <f t="shared" ca="1" si="235"/>
        <v>-0.13268116872216609</v>
      </c>
      <c r="E551" s="193">
        <f t="shared" ca="1" si="235"/>
        <v>0.12074329996640001</v>
      </c>
      <c r="F551" s="193">
        <f t="shared" ca="1" si="235"/>
        <v>0.10227965070713284</v>
      </c>
      <c r="G551" s="193">
        <f t="shared" ca="1" si="235"/>
        <v>7.0001556181546326E-2</v>
      </c>
      <c r="H551" s="193">
        <f t="shared" ca="1" si="235"/>
        <v>8.1522341746457977E-2</v>
      </c>
      <c r="I551" s="193">
        <f t="shared" ca="1" si="234"/>
        <v>6.9282622333701763E-2</v>
      </c>
      <c r="J551" s="193">
        <f t="shared" ca="1" si="234"/>
        <v>3.9055179078118195E-2</v>
      </c>
      <c r="K551" s="193">
        <f t="shared" ca="1" si="234"/>
        <v>3.4637569436833743E-2</v>
      </c>
      <c r="L551" s="193">
        <f t="shared" ca="1" si="234"/>
        <v>7.0243090935407385E-2</v>
      </c>
      <c r="M551" s="193">
        <f t="shared" ca="1" si="234"/>
        <v>6.4834883558295073E-3</v>
      </c>
      <c r="O551" s="473">
        <f t="shared" ca="1" si="233"/>
        <v>13052.200472398254</v>
      </c>
      <c r="P551" s="473">
        <f t="shared" ca="1" si="218"/>
        <v>11288.154589081008</v>
      </c>
      <c r="Q551" s="194">
        <f t="shared" ca="1" si="219"/>
        <v>12312.597623172374</v>
      </c>
      <c r="R551" s="194">
        <f t="shared" ca="1" si="220"/>
        <v>13439.796200869509</v>
      </c>
      <c r="S551" s="194">
        <f t="shared" ca="1" si="221"/>
        <v>14312.899514548795</v>
      </c>
      <c r="T551" s="194">
        <f t="shared" ca="1" si="222"/>
        <v>15891.054758025211</v>
      </c>
      <c r="U551" s="194">
        <f t="shared" ca="1" si="223"/>
        <v>17152.509480160898</v>
      </c>
      <c r="V551" s="194">
        <f t="shared" ca="1" si="224"/>
        <v>17993.458060894514</v>
      </c>
      <c r="W551" s="194">
        <f t="shared" ca="1" si="225"/>
        <v>18980.100990784875</v>
      </c>
      <c r="X551" s="194">
        <f t="shared" ca="1" si="226"/>
        <v>20797.37571405352</v>
      </c>
      <c r="Y551" s="194">
        <f t="shared" ca="1" si="227"/>
        <v>20519.436444383537</v>
      </c>
      <c r="Z551" s="194">
        <f t="shared" ca="1" si="228"/>
        <v>364145.29590452957</v>
      </c>
      <c r="AA551" s="194">
        <f t="shared" ca="1" si="229"/>
        <v>384664.73234891309</v>
      </c>
      <c r="AB551" s="77">
        <f t="shared" ca="1" si="230"/>
        <v>239289.09608104589</v>
      </c>
      <c r="AC551">
        <f t="shared" ca="1" si="231"/>
        <v>216.98594458864272</v>
      </c>
      <c r="AD551" s="476">
        <v>220.80427241362025</v>
      </c>
    </row>
    <row r="552" spans="2:30" x14ac:dyDescent="0.2">
      <c r="B552">
        <v>474</v>
      </c>
      <c r="C552" s="193">
        <f t="shared" ca="1" si="235"/>
        <v>0.31361710319275043</v>
      </c>
      <c r="D552" s="193">
        <f t="shared" ca="1" si="235"/>
        <v>-0.15875665524396276</v>
      </c>
      <c r="E552" s="193">
        <f t="shared" ca="1" si="235"/>
        <v>0.13796736067806675</v>
      </c>
      <c r="F552" s="193">
        <f t="shared" ca="1" si="235"/>
        <v>9.8187081995634945E-2</v>
      </c>
      <c r="G552" s="193">
        <f t="shared" ca="1" si="235"/>
        <v>0.10395810780836029</v>
      </c>
      <c r="H552" s="193">
        <f t="shared" ca="1" si="235"/>
        <v>8.3969152593166146E-2</v>
      </c>
      <c r="I552" s="193">
        <f t="shared" ca="1" si="234"/>
        <v>4.8385235923274345E-2</v>
      </c>
      <c r="J552" s="193">
        <f t="shared" ca="1" si="234"/>
        <v>5.2376265830545755E-2</v>
      </c>
      <c r="K552" s="193">
        <f t="shared" ca="1" si="234"/>
        <v>6.4613079682931771E-2</v>
      </c>
      <c r="L552" s="193">
        <f t="shared" ca="1" si="234"/>
        <v>4.5392502227505981E-2</v>
      </c>
      <c r="M552" s="193">
        <f t="shared" ca="1" si="234"/>
        <v>3.2023533061917415E-2</v>
      </c>
      <c r="O552" s="473">
        <f t="shared" ca="1" si="233"/>
        <v>12869.506759979375</v>
      </c>
      <c r="P552" s="473">
        <f t="shared" ca="1" si="218"/>
        <v>10948.782131999824</v>
      </c>
      <c r="Q552" s="194">
        <f t="shared" ca="1" si="219"/>
        <v>12501.822871261034</v>
      </c>
      <c r="R552" s="194">
        <f t="shared" ca="1" si="220"/>
        <v>13389.896622858339</v>
      </c>
      <c r="S552" s="194">
        <f t="shared" ca="1" si="221"/>
        <v>14767.120079451144</v>
      </c>
      <c r="T552" s="194">
        <f t="shared" ca="1" si="222"/>
        <v>15927.006308581977</v>
      </c>
      <c r="U552" s="194">
        <f t="shared" ca="1" si="223"/>
        <v>16817.291633140114</v>
      </c>
      <c r="V552" s="194">
        <f t="shared" ca="1" si="224"/>
        <v>18224.14110894785</v>
      </c>
      <c r="W552" s="194">
        <f t="shared" ca="1" si="225"/>
        <v>19529.992303963198</v>
      </c>
      <c r="X552" s="194">
        <f t="shared" ca="1" si="226"/>
        <v>20314.469508490511</v>
      </c>
      <c r="Y552" s="194">
        <f t="shared" ca="1" si="227"/>
        <v>21040.127871710763</v>
      </c>
      <c r="Z552" s="194">
        <f t="shared" ca="1" si="228"/>
        <v>373385.6731630835</v>
      </c>
      <c r="AA552" s="194">
        <f t="shared" ca="1" si="229"/>
        <v>394425.80103479425</v>
      </c>
      <c r="AB552" s="77">
        <f t="shared" ca="1" si="230"/>
        <v>242928.26248209455</v>
      </c>
      <c r="AC552">
        <f t="shared" ca="1" si="231"/>
        <v>220.80859837125686</v>
      </c>
      <c r="AD552" s="476">
        <v>216.89931222555398</v>
      </c>
    </row>
    <row r="553" spans="2:30" x14ac:dyDescent="0.2">
      <c r="B553">
        <v>475</v>
      </c>
      <c r="C553" s="193">
        <f t="shared" ca="1" si="235"/>
        <v>0.32958531383684747</v>
      </c>
      <c r="D553" s="193">
        <f t="shared" ca="1" si="235"/>
        <v>-0.11305946766781416</v>
      </c>
      <c r="E553" s="193">
        <f t="shared" ca="1" si="235"/>
        <v>0.10544794595680457</v>
      </c>
      <c r="F553" s="193">
        <f t="shared" ca="1" si="235"/>
        <v>7.9582234149770004E-2</v>
      </c>
      <c r="G553" s="193">
        <f t="shared" ca="1" si="235"/>
        <v>0.11552614299772115</v>
      </c>
      <c r="H553" s="193">
        <f t="shared" ca="1" si="235"/>
        <v>9.729437378694529E-2</v>
      </c>
      <c r="I553" s="193">
        <f t="shared" ca="1" si="234"/>
        <v>8.5172082822151454E-2</v>
      </c>
      <c r="J553" s="193">
        <f t="shared" ca="1" si="234"/>
        <v>9.730077906429524E-2</v>
      </c>
      <c r="K553" s="193">
        <f t="shared" ca="1" si="234"/>
        <v>3.705076750639838E-2</v>
      </c>
      <c r="L553" s="193">
        <f t="shared" ca="1" si="234"/>
        <v>7.7439609729333336E-2</v>
      </c>
      <c r="M553" s="193">
        <f t="shared" ca="1" si="234"/>
        <v>2.7922782489929153E-2</v>
      </c>
      <c r="O553" s="473">
        <f t="shared" ca="1" si="233"/>
        <v>13025.947319659594</v>
      </c>
      <c r="P553" s="473">
        <f t="shared" ca="1" si="218"/>
        <v>11543.5310283034</v>
      </c>
      <c r="Q553" s="194">
        <f t="shared" ca="1" si="219"/>
        <v>12144.561339190333</v>
      </c>
      <c r="R553" s="194">
        <f t="shared" ca="1" si="220"/>
        <v>13163.0527695438</v>
      </c>
      <c r="S553" s="194">
        <f t="shared" ca="1" si="221"/>
        <v>14921.860158369307</v>
      </c>
      <c r="T553" s="194">
        <f t="shared" ca="1" si="222"/>
        <v>16122.796826705908</v>
      </c>
      <c r="U553" s="194">
        <f t="shared" ca="1" si="223"/>
        <v>17407.394499303871</v>
      </c>
      <c r="V553" s="194">
        <f t="shared" ca="1" si="224"/>
        <v>19002.104937100616</v>
      </c>
      <c r="W553" s="194">
        <f t="shared" ca="1" si="225"/>
        <v>19024.370350823709</v>
      </c>
      <c r="X553" s="194">
        <f t="shared" ca="1" si="226"/>
        <v>20937.22123742869</v>
      </c>
      <c r="Y553" s="194">
        <f t="shared" ca="1" si="227"/>
        <v>20956.524820384366</v>
      </c>
      <c r="Z553" s="194">
        <f t="shared" ca="1" si="228"/>
        <v>371902.02335884603</v>
      </c>
      <c r="AA553" s="194">
        <f t="shared" ca="1" si="229"/>
        <v>392858.54817923042</v>
      </c>
      <c r="AB553" s="77">
        <f t="shared" ca="1" si="230"/>
        <v>243488.9175259828</v>
      </c>
      <c r="AC553">
        <f t="shared" ca="1" si="231"/>
        <v>221.39752173668569</v>
      </c>
      <c r="AD553" s="476">
        <v>217.73230867955425</v>
      </c>
    </row>
    <row r="554" spans="2:30" x14ac:dyDescent="0.2">
      <c r="B554">
        <v>476</v>
      </c>
      <c r="C554" s="193">
        <f t="shared" ca="1" si="235"/>
        <v>0.32311577949058773</v>
      </c>
      <c r="D554" s="193">
        <f t="shared" ca="1" si="235"/>
        <v>-0.14757200828629852</v>
      </c>
      <c r="E554" s="193">
        <f t="shared" ca="1" si="235"/>
        <v>0.11078299221445978</v>
      </c>
      <c r="F554" s="193">
        <f t="shared" ca="1" si="235"/>
        <v>0.10280192443563282</v>
      </c>
      <c r="G554" s="193">
        <f t="shared" ca="1" si="235"/>
        <v>0.10596861953269331</v>
      </c>
      <c r="H554" s="193">
        <f t="shared" ca="1" si="235"/>
        <v>8.8408764225604897E-2</v>
      </c>
      <c r="I554" s="193">
        <f t="shared" ca="1" si="234"/>
        <v>8.6045846134953127E-2</v>
      </c>
      <c r="J554" s="193">
        <f t="shared" ca="1" si="234"/>
        <v>7.5094421484754675E-2</v>
      </c>
      <c r="K554" s="193">
        <f t="shared" ca="1" si="234"/>
        <v>3.8199737739312609E-2</v>
      </c>
      <c r="L554" s="193">
        <f t="shared" ca="1" si="234"/>
        <v>2.3141444171590114E-2</v>
      </c>
      <c r="M554" s="193">
        <f t="shared" ca="1" si="234"/>
        <v>4.0036104493277568E-2</v>
      </c>
      <c r="O554" s="473">
        <f t="shared" ca="1" si="233"/>
        <v>12962.565291669287</v>
      </c>
      <c r="P554" s="473">
        <f t="shared" ca="1" si="218"/>
        <v>11094.350312153823</v>
      </c>
      <c r="Q554" s="194">
        <f t="shared" ca="1" si="219"/>
        <v>12203.172689241224</v>
      </c>
      <c r="R554" s="194">
        <f t="shared" ca="1" si="220"/>
        <v>13446.164142496305</v>
      </c>
      <c r="S554" s="194">
        <f t="shared" ca="1" si="221"/>
        <v>14794.013734060296</v>
      </c>
      <c r="T554" s="194">
        <f t="shared" ca="1" si="222"/>
        <v>15992.238536185825</v>
      </c>
      <c r="U554" s="194">
        <f t="shared" ca="1" si="223"/>
        <v>17421.410656672575</v>
      </c>
      <c r="V554" s="194">
        <f t="shared" ca="1" si="224"/>
        <v>18617.554461015989</v>
      </c>
      <c r="W554" s="194">
        <f t="shared" ca="1" si="225"/>
        <v>19045.447848587479</v>
      </c>
      <c r="X554" s="194">
        <f t="shared" ca="1" si="226"/>
        <v>19882.078383199867</v>
      </c>
      <c r="Y554" s="194">
        <f t="shared" ca="1" si="227"/>
        <v>21203.482215963802</v>
      </c>
      <c r="Z554" s="194">
        <f t="shared" ca="1" si="228"/>
        <v>376284.61808228446</v>
      </c>
      <c r="AA554" s="194">
        <f t="shared" ca="1" si="229"/>
        <v>397488.10029824829</v>
      </c>
      <c r="AB554" s="77">
        <f t="shared" ca="1" si="230"/>
        <v>244279.86363494248</v>
      </c>
      <c r="AC554">
        <f t="shared" ca="1" si="231"/>
        <v>222.22834748139124</v>
      </c>
      <c r="AD554" s="476">
        <v>221.00199615094544</v>
      </c>
    </row>
    <row r="555" spans="2:30" x14ac:dyDescent="0.2">
      <c r="B555">
        <v>477</v>
      </c>
      <c r="C555" s="193">
        <f t="shared" ca="1" si="235"/>
        <v>0.29326041915443052</v>
      </c>
      <c r="D555" s="193">
        <f t="shared" ca="1" si="235"/>
        <v>-0.15917644109387633</v>
      </c>
      <c r="E555" s="193">
        <f t="shared" ca="1" si="235"/>
        <v>0.10426791688674512</v>
      </c>
      <c r="F555" s="193">
        <f t="shared" ca="1" si="235"/>
        <v>7.7134195142318382E-2</v>
      </c>
      <c r="G555" s="193">
        <f t="shared" ca="1" si="235"/>
        <v>0.10352783917450206</v>
      </c>
      <c r="H555" s="193">
        <f t="shared" ca="1" si="235"/>
        <v>6.0630639086555083E-2</v>
      </c>
      <c r="I555" s="193">
        <f t="shared" ca="1" si="235"/>
        <v>6.4115509469569551E-2</v>
      </c>
      <c r="J555" s="193">
        <f t="shared" ca="1" si="235"/>
        <v>2.9342890448142176E-2</v>
      </c>
      <c r="K555" s="193">
        <f t="shared" ca="1" si="235"/>
        <v>4.232832645328824E-2</v>
      </c>
      <c r="L555" s="193">
        <f t="shared" ca="1" si="235"/>
        <v>2.8625372186442077E-2</v>
      </c>
      <c r="M555" s="193">
        <f t="shared" ca="1" si="235"/>
        <v>3.1548534970177365E-2</v>
      </c>
      <c r="O555" s="473">
        <f t="shared" ca="1" si="233"/>
        <v>12670.072326455956</v>
      </c>
      <c r="P555" s="473">
        <f t="shared" ca="1" si="218"/>
        <v>10943.318619163199</v>
      </c>
      <c r="Q555" s="194">
        <f t="shared" ca="1" si="219"/>
        <v>12131.597422186569</v>
      </c>
      <c r="R555" s="194">
        <f t="shared" ca="1" si="220"/>
        <v>13133.204495259843</v>
      </c>
      <c r="S555" s="194">
        <f t="shared" ca="1" si="221"/>
        <v>14761.364581540794</v>
      </c>
      <c r="T555" s="194">
        <f t="shared" ca="1" si="222"/>
        <v>15584.088199737756</v>
      </c>
      <c r="U555" s="194">
        <f t="shared" ca="1" si="223"/>
        <v>17069.623112669338</v>
      </c>
      <c r="V555" s="194">
        <f t="shared" ca="1" si="224"/>
        <v>17825.269054518714</v>
      </c>
      <c r="W555" s="194">
        <f t="shared" ca="1" si="225"/>
        <v>19121.185510794476</v>
      </c>
      <c r="X555" s="194">
        <f t="shared" ca="1" si="226"/>
        <v>19988.644183324785</v>
      </c>
      <c r="Y555" s="194">
        <f t="shared" ca="1" si="227"/>
        <v>21030.443964058602</v>
      </c>
      <c r="Z555" s="194">
        <f t="shared" ca="1" si="228"/>
        <v>373213.81905651162</v>
      </c>
      <c r="AA555" s="194">
        <f t="shared" ca="1" si="229"/>
        <v>394244.26302057022</v>
      </c>
      <c r="AB555" s="77">
        <f t="shared" ca="1" si="230"/>
        <v>241623.93791361389</v>
      </c>
      <c r="AC555">
        <f t="shared" ca="1" si="231"/>
        <v>219.4385095388192</v>
      </c>
      <c r="AD555" s="476">
        <v>226.62830802229024</v>
      </c>
    </row>
    <row r="556" spans="2:30" x14ac:dyDescent="0.2">
      <c r="B556">
        <v>478</v>
      </c>
      <c r="C556" s="193">
        <f t="shared" ca="1" si="235"/>
        <v>0.32441108452108197</v>
      </c>
      <c r="D556" s="193">
        <f t="shared" ca="1" si="235"/>
        <v>-0.12469714375375734</v>
      </c>
      <c r="E556" s="193">
        <f t="shared" ca="1" si="235"/>
        <v>0.11043996207258497</v>
      </c>
      <c r="F556" s="193">
        <f t="shared" ca="1" si="235"/>
        <v>0.11788829469900329</v>
      </c>
      <c r="G556" s="193">
        <f t="shared" ca="1" si="235"/>
        <v>7.4109533902494917E-2</v>
      </c>
      <c r="H556" s="193">
        <f t="shared" ca="1" si="235"/>
        <v>9.3794542433205341E-2</v>
      </c>
      <c r="I556" s="193">
        <f t="shared" ca="1" si="235"/>
        <v>9.6948190970202033E-2</v>
      </c>
      <c r="J556" s="193">
        <f t="shared" ca="1" si="235"/>
        <v>5.0063798618340725E-2</v>
      </c>
      <c r="K556" s="193">
        <f t="shared" ca="1" si="235"/>
        <v>6.5785616360517579E-2</v>
      </c>
      <c r="L556" s="193">
        <f t="shared" ca="1" si="235"/>
        <v>6.7044049768821626E-2</v>
      </c>
      <c r="M556" s="193">
        <f t="shared" ca="1" si="235"/>
        <v>5.4313913875354281E-2</v>
      </c>
      <c r="O556" s="473">
        <f t="shared" ca="1" si="233"/>
        <v>12975.25539505304</v>
      </c>
      <c r="P556" s="473">
        <f t="shared" ca="1" si="218"/>
        <v>11392.066674044847</v>
      </c>
      <c r="Q556" s="194">
        <f t="shared" ca="1" si="219"/>
        <v>12199.404125905041</v>
      </c>
      <c r="R556" s="194">
        <f t="shared" ca="1" si="220"/>
        <v>13630.10815490775</v>
      </c>
      <c r="S556" s="194">
        <f t="shared" ca="1" si="221"/>
        <v>14367.849969516139</v>
      </c>
      <c r="T556" s="194">
        <f t="shared" ca="1" si="222"/>
        <v>16071.373005357635</v>
      </c>
      <c r="U556" s="194">
        <f t="shared" ca="1" si="223"/>
        <v>17596.296668318832</v>
      </c>
      <c r="V556" s="194">
        <f t="shared" ca="1" si="224"/>
        <v>18184.095803714954</v>
      </c>
      <c r="W556" s="194">
        <f t="shared" ca="1" si="225"/>
        <v>19551.502120746758</v>
      </c>
      <c r="X556" s="194">
        <f t="shared" ca="1" si="226"/>
        <v>20735.210714690562</v>
      </c>
      <c r="Y556" s="194">
        <f t="shared" ca="1" si="227"/>
        <v>21494.567569643219</v>
      </c>
      <c r="Z556" s="194">
        <f t="shared" ca="1" si="228"/>
        <v>381450.32341422013</v>
      </c>
      <c r="AA556" s="194">
        <f t="shared" ca="1" si="229"/>
        <v>402944.89098386333</v>
      </c>
      <c r="AB556" s="77">
        <f t="shared" ca="1" si="230"/>
        <v>246961.10459787591</v>
      </c>
      <c r="AC556">
        <f t="shared" ca="1" si="231"/>
        <v>225.04477706430453</v>
      </c>
      <c r="AD556" s="476">
        <v>223.47360188110997</v>
      </c>
    </row>
    <row r="557" spans="2:30" x14ac:dyDescent="0.2">
      <c r="B557">
        <v>479</v>
      </c>
      <c r="C557" s="193">
        <f t="shared" ca="1" si="235"/>
        <v>0.31441107679416852</v>
      </c>
      <c r="D557" s="193">
        <f t="shared" ca="1" si="235"/>
        <v>-0.14519989232844691</v>
      </c>
      <c r="E557" s="193">
        <f t="shared" ca="1" si="235"/>
        <v>7.2165125912774963E-2</v>
      </c>
      <c r="F557" s="193">
        <f t="shared" ca="1" si="235"/>
        <v>9.9406806602054559E-2</v>
      </c>
      <c r="G557" s="193">
        <f t="shared" ca="1" si="235"/>
        <v>0.11754762852202222</v>
      </c>
      <c r="H557" s="193">
        <f t="shared" ca="1" si="235"/>
        <v>0.10728152417770818</v>
      </c>
      <c r="I557" s="193">
        <f t="shared" ca="1" si="235"/>
        <v>8.015893461041286E-2</v>
      </c>
      <c r="J557" s="193">
        <f t="shared" ca="1" si="235"/>
        <v>3.218383298909662E-2</v>
      </c>
      <c r="K557" s="193">
        <f t="shared" ca="1" si="235"/>
        <v>8.0693956686791884E-2</v>
      </c>
      <c r="L557" s="193">
        <f t="shared" ca="1" si="235"/>
        <v>5.6786130195679879E-2</v>
      </c>
      <c r="M557" s="193">
        <f t="shared" ca="1" si="235"/>
        <v>7.8607857526150723E-2</v>
      </c>
      <c r="O557" s="473">
        <f t="shared" ca="1" si="233"/>
        <v>12877.28531935247</v>
      </c>
      <c r="P557" s="473">
        <f t="shared" ca="1" si="218"/>
        <v>11125.223401345263</v>
      </c>
      <c r="Q557" s="194">
        <f t="shared" ca="1" si="219"/>
        <v>11778.912960137897</v>
      </c>
      <c r="R557" s="194">
        <f t="shared" ca="1" si="220"/>
        <v>13404.768393484739</v>
      </c>
      <c r="S557" s="194">
        <f t="shared" ca="1" si="221"/>
        <v>14948.900604256776</v>
      </c>
      <c r="T557" s="194">
        <f t="shared" ca="1" si="222"/>
        <v>16269.540308195123</v>
      </c>
      <c r="U557" s="194">
        <f t="shared" ca="1" si="223"/>
        <v>17326.977899958387</v>
      </c>
      <c r="V557" s="194">
        <f t="shared" ca="1" si="224"/>
        <v>17874.466037983475</v>
      </c>
      <c r="W557" s="194">
        <f t="shared" ca="1" si="225"/>
        <v>19824.990937851766</v>
      </c>
      <c r="X557" s="194">
        <f t="shared" ca="1" si="226"/>
        <v>20535.874872942019</v>
      </c>
      <c r="Y557" s="194">
        <f t="shared" ca="1" si="227"/>
        <v>21989.854415868867</v>
      </c>
      <c r="Z557" s="194">
        <f t="shared" ca="1" si="228"/>
        <v>390239.86184356746</v>
      </c>
      <c r="AA557" s="194">
        <f t="shared" ca="1" si="229"/>
        <v>412229.71625943633</v>
      </c>
      <c r="AB557" s="77">
        <f t="shared" ca="1" si="230"/>
        <v>249906.7221947455</v>
      </c>
      <c r="AC557">
        <f t="shared" ca="1" si="231"/>
        <v>228.13891319547005</v>
      </c>
      <c r="AD557" s="476">
        <v>224.49403657121039</v>
      </c>
    </row>
    <row r="558" spans="2:30" x14ac:dyDescent="0.2">
      <c r="B558">
        <v>480</v>
      </c>
      <c r="C558" s="193">
        <f t="shared" ca="1" si="235"/>
        <v>0.34887696232808607</v>
      </c>
      <c r="D558" s="193">
        <f t="shared" ca="1" si="235"/>
        <v>-0.17987310374283308</v>
      </c>
      <c r="E558" s="193">
        <f t="shared" ca="1" si="235"/>
        <v>6.5889035466935947E-2</v>
      </c>
      <c r="F558" s="193">
        <f t="shared" ca="1" si="235"/>
        <v>8.248196452094432E-2</v>
      </c>
      <c r="G558" s="193">
        <f t="shared" ca="1" si="235"/>
        <v>9.0072302470741647E-2</v>
      </c>
      <c r="H558" s="193">
        <f t="shared" ca="1" si="235"/>
        <v>0.12563862022584094</v>
      </c>
      <c r="I558" s="193">
        <f t="shared" ca="1" si="235"/>
        <v>6.803873846332234E-2</v>
      </c>
      <c r="J558" s="193">
        <f t="shared" ca="1" si="235"/>
        <v>6.1470854335009553E-2</v>
      </c>
      <c r="K558" s="193">
        <f t="shared" ca="1" si="235"/>
        <v>7.1105290666172896E-2</v>
      </c>
      <c r="L558" s="193">
        <f t="shared" ca="1" si="235"/>
        <v>4.9255592293819872E-2</v>
      </c>
      <c r="M558" s="193">
        <f t="shared" ca="1" si="235"/>
        <v>2.571819481878846E-2</v>
      </c>
      <c r="O558" s="473">
        <f t="shared" ca="1" si="233"/>
        <v>13214.947599928259</v>
      </c>
      <c r="P558" s="473">
        <f t="shared" ca="1" si="218"/>
        <v>10673.951554787029</v>
      </c>
      <c r="Q558" s="194">
        <f t="shared" ca="1" si="219"/>
        <v>11709.963204820539</v>
      </c>
      <c r="R558" s="194">
        <f t="shared" ca="1" si="220"/>
        <v>13198.408393863863</v>
      </c>
      <c r="S558" s="194">
        <f t="shared" ca="1" si="221"/>
        <v>14581.376296811077</v>
      </c>
      <c r="T558" s="194">
        <f t="shared" ca="1" si="222"/>
        <v>16539.265312699554</v>
      </c>
      <c r="U558" s="194">
        <f t="shared" ca="1" si="223"/>
        <v>17132.556168068033</v>
      </c>
      <c r="V558" s="194">
        <f t="shared" ca="1" si="224"/>
        <v>18381.6333193051</v>
      </c>
      <c r="W558" s="194">
        <f t="shared" ca="1" si="225"/>
        <v>19649.089873735837</v>
      </c>
      <c r="X558" s="194">
        <f t="shared" ca="1" si="226"/>
        <v>20389.538561686768</v>
      </c>
      <c r="Y558" s="194">
        <f t="shared" ca="1" si="227"/>
        <v>20911.579327360992</v>
      </c>
      <c r="Z558" s="194">
        <f t="shared" ca="1" si="228"/>
        <v>371104.40448169352</v>
      </c>
      <c r="AA558" s="194">
        <f t="shared" ca="1" si="229"/>
        <v>392015.98380905454</v>
      </c>
      <c r="AB558" s="77">
        <f t="shared" ca="1" si="230"/>
        <v>241935.19610919719</v>
      </c>
      <c r="AC558">
        <f t="shared" ca="1" si="231"/>
        <v>219.76546142493612</v>
      </c>
      <c r="AD558" s="476">
        <v>226.34230825124405</v>
      </c>
    </row>
    <row r="559" spans="2:30" x14ac:dyDescent="0.2">
      <c r="B559">
        <v>481</v>
      </c>
      <c r="C559" s="193">
        <f t="shared" ref="C559:M574" ca="1" si="236">C$75+_xlfn.NORM.INV(RAND(),0, $AH$80)</f>
        <v>0.32528981157987297</v>
      </c>
      <c r="D559" s="193">
        <f t="shared" ca="1" si="236"/>
        <v>-0.13285427232705527</v>
      </c>
      <c r="E559" s="193">
        <f t="shared" ca="1" si="236"/>
        <v>0.12767552617325476</v>
      </c>
      <c r="F559" s="193">
        <f t="shared" ca="1" si="236"/>
        <v>9.0402279146667056E-2</v>
      </c>
      <c r="G559" s="193">
        <f t="shared" ca="1" si="236"/>
        <v>0.11634149648236219</v>
      </c>
      <c r="H559" s="193">
        <f t="shared" ca="1" si="236"/>
        <v>0.11583281189385902</v>
      </c>
      <c r="I559" s="193">
        <f t="shared" ca="1" si="235"/>
        <v>8.4329997180236912E-2</v>
      </c>
      <c r="J559" s="193">
        <f t="shared" ca="1" si="235"/>
        <v>5.1382263668229532E-2</v>
      </c>
      <c r="K559" s="193">
        <f t="shared" ca="1" si="235"/>
        <v>7.2982370860297519E-2</v>
      </c>
      <c r="L559" s="193">
        <f t="shared" ca="1" si="235"/>
        <v>2.4550798299138279E-2</v>
      </c>
      <c r="M559" s="193">
        <f t="shared" ca="1" si="235"/>
        <v>2.6130231232387311E-2</v>
      </c>
      <c r="O559" s="473">
        <f t="shared" ca="1" si="233"/>
        <v>12983.864284048015</v>
      </c>
      <c r="P559" s="473">
        <f t="shared" ca="1" si="218"/>
        <v>11285.901645663376</v>
      </c>
      <c r="Q559" s="194">
        <f t="shared" ca="1" si="219"/>
        <v>12388.755751372091</v>
      </c>
      <c r="R559" s="194">
        <f t="shared" ca="1" si="220"/>
        <v>13294.978637493228</v>
      </c>
      <c r="S559" s="194">
        <f t="shared" ca="1" si="221"/>
        <v>14932.766752314972</v>
      </c>
      <c r="T559" s="194">
        <f t="shared" ca="1" si="222"/>
        <v>16395.186331493675</v>
      </c>
      <c r="U559" s="194">
        <f t="shared" ca="1" si="223"/>
        <v>17393.886487806853</v>
      </c>
      <c r="V559" s="194">
        <f t="shared" ca="1" si="224"/>
        <v>18206.927840027962</v>
      </c>
      <c r="W559" s="194">
        <f t="shared" ca="1" si="225"/>
        <v>19683.524319869161</v>
      </c>
      <c r="X559" s="194">
        <f t="shared" ca="1" si="226"/>
        <v>19909.465495112127</v>
      </c>
      <c r="Y559" s="194">
        <f t="shared" ca="1" si="227"/>
        <v>20919.97961916848</v>
      </c>
      <c r="Z559" s="194">
        <f t="shared" ca="1" si="228"/>
        <v>371253.47908002441</v>
      </c>
      <c r="AA559" s="194">
        <f t="shared" ca="1" si="229"/>
        <v>392173.45869919291</v>
      </c>
      <c r="AB559" s="77">
        <f t="shared" ca="1" si="230"/>
        <v>242897.06152467401</v>
      </c>
      <c r="AC559">
        <f t="shared" ca="1" si="231"/>
        <v>220.77582425631934</v>
      </c>
      <c r="AD559" s="476">
        <v>219.17258104274114</v>
      </c>
    </row>
    <row r="560" spans="2:30" x14ac:dyDescent="0.2">
      <c r="B560">
        <v>482</v>
      </c>
      <c r="C560" s="193">
        <f t="shared" ca="1" si="236"/>
        <v>0.3351604478595463</v>
      </c>
      <c r="D560" s="193">
        <f t="shared" ca="1" si="236"/>
        <v>-0.18964092871233201</v>
      </c>
      <c r="E560" s="193">
        <f t="shared" ca="1" si="236"/>
        <v>0.10856078552865837</v>
      </c>
      <c r="F560" s="193">
        <f t="shared" ca="1" si="236"/>
        <v>8.2369407274798023E-2</v>
      </c>
      <c r="G560" s="193">
        <f t="shared" ca="1" si="236"/>
        <v>9.1215933136237909E-2</v>
      </c>
      <c r="H560" s="193">
        <f t="shared" ca="1" si="236"/>
        <v>9.1259491581399593E-2</v>
      </c>
      <c r="I560" s="193">
        <f t="shared" ca="1" si="235"/>
        <v>8.0010000379056673E-2</v>
      </c>
      <c r="J560" s="193">
        <f t="shared" ca="1" si="235"/>
        <v>5.4603176721944396E-2</v>
      </c>
      <c r="K560" s="193">
        <f t="shared" ca="1" si="235"/>
        <v>5.0183080822078389E-2</v>
      </c>
      <c r="L560" s="193">
        <f t="shared" ca="1" si="235"/>
        <v>2.7890493458329169E-2</v>
      </c>
      <c r="M560" s="193">
        <f t="shared" ca="1" si="235"/>
        <v>2.9984144612799496E-2</v>
      </c>
      <c r="O560" s="473">
        <f t="shared" ca="1" si="233"/>
        <v>13080.566907679975</v>
      </c>
      <c r="P560" s="473">
        <f t="shared" ca="1" si="218"/>
        <v>10546.823312809</v>
      </c>
      <c r="Q560" s="194">
        <f t="shared" ca="1" si="219"/>
        <v>12178.759305053589</v>
      </c>
      <c r="R560" s="194">
        <f t="shared" ca="1" si="220"/>
        <v>13197.03601395268</v>
      </c>
      <c r="S560" s="194">
        <f t="shared" ca="1" si="221"/>
        <v>14596.674097737103</v>
      </c>
      <c r="T560" s="194">
        <f t="shared" ca="1" si="222"/>
        <v>16034.124924254314</v>
      </c>
      <c r="U560" s="194">
        <f t="shared" ca="1" si="223"/>
        <v>17324.58882548743</v>
      </c>
      <c r="V560" s="194">
        <f t="shared" ca="1" si="224"/>
        <v>18262.7048238848</v>
      </c>
      <c r="W560" s="194">
        <f t="shared" ca="1" si="225"/>
        <v>19265.278510682921</v>
      </c>
      <c r="X560" s="194">
        <f t="shared" ca="1" si="226"/>
        <v>19974.363737001629</v>
      </c>
      <c r="Y560" s="194">
        <f t="shared" ca="1" si="227"/>
        <v>20998.550337502584</v>
      </c>
      <c r="Z560" s="194">
        <f t="shared" ca="1" si="228"/>
        <v>372647.82329385076</v>
      </c>
      <c r="AA560" s="194">
        <f t="shared" ca="1" si="229"/>
        <v>393646.37363135332</v>
      </c>
      <c r="AB560" s="77">
        <f t="shared" ca="1" si="230"/>
        <v>242093.15789886392</v>
      </c>
      <c r="AC560">
        <f t="shared" ca="1" si="231"/>
        <v>219.93138767458603</v>
      </c>
      <c r="AD560" s="476">
        <v>227.22166591392681</v>
      </c>
    </row>
    <row r="561" spans="2:30" x14ac:dyDescent="0.2">
      <c r="B561">
        <v>483</v>
      </c>
      <c r="C561" s="193">
        <f t="shared" ca="1" si="236"/>
        <v>0.31625511838335374</v>
      </c>
      <c r="D561" s="193">
        <f t="shared" ca="1" si="236"/>
        <v>-0.1619423929801059</v>
      </c>
      <c r="E561" s="193">
        <f t="shared" ca="1" si="236"/>
        <v>0.11402658953217124</v>
      </c>
      <c r="F561" s="193">
        <f t="shared" ca="1" si="236"/>
        <v>8.9569070892673852E-2</v>
      </c>
      <c r="G561" s="193">
        <f t="shared" ca="1" si="236"/>
        <v>7.5659746979436102E-2</v>
      </c>
      <c r="H561" s="193">
        <f t="shared" ca="1" si="236"/>
        <v>8.3883719392346442E-2</v>
      </c>
      <c r="I561" s="193">
        <f t="shared" ca="1" si="235"/>
        <v>0.10867271335483941</v>
      </c>
      <c r="J561" s="193">
        <f t="shared" ca="1" si="235"/>
        <v>0.10494037700447656</v>
      </c>
      <c r="K561" s="193">
        <f t="shared" ca="1" si="235"/>
        <v>4.2645547301443279E-2</v>
      </c>
      <c r="L561" s="193">
        <f t="shared" ca="1" si="235"/>
        <v>6.2656040113359734E-2</v>
      </c>
      <c r="M561" s="193">
        <f t="shared" ca="1" si="235"/>
        <v>3.9192415956369103E-2</v>
      </c>
      <c r="O561" s="473">
        <f t="shared" ca="1" si="233"/>
        <v>12895.351394801717</v>
      </c>
      <c r="P561" s="473">
        <f t="shared" ca="1" si="218"/>
        <v>10907.319755363922</v>
      </c>
      <c r="Q561" s="194">
        <f t="shared" ca="1" si="219"/>
        <v>12238.807172736044</v>
      </c>
      <c r="R561" s="194">
        <f t="shared" ca="1" si="220"/>
        <v>13284.819555703625</v>
      </c>
      <c r="S561" s="194">
        <f t="shared" ca="1" si="221"/>
        <v>14388.586429073805</v>
      </c>
      <c r="T561" s="194">
        <f t="shared" ca="1" si="222"/>
        <v>15925.75101905168</v>
      </c>
      <c r="U561" s="194">
        <f t="shared" ca="1" si="223"/>
        <v>17784.371343014227</v>
      </c>
      <c r="V561" s="194">
        <f t="shared" ca="1" si="224"/>
        <v>19134.400880479399</v>
      </c>
      <c r="W561" s="194">
        <f t="shared" ca="1" si="225"/>
        <v>19127.004827540957</v>
      </c>
      <c r="X561" s="194">
        <f t="shared" ca="1" si="226"/>
        <v>20649.941221979545</v>
      </c>
      <c r="Y561" s="194">
        <f t="shared" ca="1" si="227"/>
        <v>21186.281721855121</v>
      </c>
      <c r="Z561" s="194">
        <f t="shared" ca="1" si="228"/>
        <v>375979.37193023314</v>
      </c>
      <c r="AA561" s="194">
        <f t="shared" ca="1" si="229"/>
        <v>397165.65365208825</v>
      </c>
      <c r="AB561" s="77">
        <f t="shared" ca="1" si="230"/>
        <v>244357.89946168993</v>
      </c>
      <c r="AC561">
        <f t="shared" ca="1" si="231"/>
        <v>222.31031788763858</v>
      </c>
      <c r="AD561" s="476">
        <v>222.54082994672723</v>
      </c>
    </row>
    <row r="562" spans="2:30" x14ac:dyDescent="0.2">
      <c r="B562">
        <v>484</v>
      </c>
      <c r="C562" s="193">
        <f t="shared" ca="1" si="236"/>
        <v>0.32454956761545145</v>
      </c>
      <c r="D562" s="193">
        <f t="shared" ca="1" si="236"/>
        <v>-0.14415358700249639</v>
      </c>
      <c r="E562" s="193">
        <f t="shared" ca="1" si="236"/>
        <v>0.12780798784084035</v>
      </c>
      <c r="F562" s="193">
        <f t="shared" ca="1" si="236"/>
        <v>7.5881894310691825E-2</v>
      </c>
      <c r="G562" s="193">
        <f t="shared" ca="1" si="236"/>
        <v>0.10289202732450645</v>
      </c>
      <c r="H562" s="193">
        <f t="shared" ca="1" si="236"/>
        <v>8.2100533214307908E-2</v>
      </c>
      <c r="I562" s="193">
        <f t="shared" ca="1" si="235"/>
        <v>4.8485305897318157E-2</v>
      </c>
      <c r="J562" s="193">
        <f t="shared" ca="1" si="235"/>
        <v>5.4804575250784374E-2</v>
      </c>
      <c r="K562" s="193">
        <f t="shared" ca="1" si="235"/>
        <v>7.2301057647296441E-2</v>
      </c>
      <c r="L562" s="193">
        <f t="shared" ca="1" si="235"/>
        <v>5.5921537045876359E-2</v>
      </c>
      <c r="M562" s="193">
        <f t="shared" ca="1" si="235"/>
        <v>3.0829832036080963E-2</v>
      </c>
      <c r="O562" s="473">
        <f t="shared" ca="1" si="233"/>
        <v>12976.612113928579</v>
      </c>
      <c r="P562" s="473">
        <f t="shared" ca="1" si="218"/>
        <v>11138.841065162509</v>
      </c>
      <c r="Q562" s="194">
        <f t="shared" ca="1" si="219"/>
        <v>12390.210988457628</v>
      </c>
      <c r="R562" s="194">
        <f t="shared" ca="1" si="220"/>
        <v>13117.935531573139</v>
      </c>
      <c r="S562" s="194">
        <f t="shared" ca="1" si="221"/>
        <v>14752.859630247433</v>
      </c>
      <c r="T562" s="194">
        <f t="shared" ca="1" si="222"/>
        <v>15899.550257305782</v>
      </c>
      <c r="U562" s="194">
        <f t="shared" ca="1" si="223"/>
        <v>16818.896869344851</v>
      </c>
      <c r="V562" s="194">
        <f t="shared" ca="1" si="224"/>
        <v>18266.192469252608</v>
      </c>
      <c r="W562" s="194">
        <f t="shared" ca="1" si="225"/>
        <v>19671.025843135754</v>
      </c>
      <c r="X562" s="194">
        <f t="shared" ca="1" si="226"/>
        <v>20519.07376604532</v>
      </c>
      <c r="Y562" s="194">
        <f t="shared" ca="1" si="227"/>
        <v>21015.791583419279</v>
      </c>
      <c r="Z562" s="194">
        <f t="shared" ca="1" si="228"/>
        <v>372953.79264213738</v>
      </c>
      <c r="AA562" s="194">
        <f t="shared" ca="1" si="229"/>
        <v>393969.58422555664</v>
      </c>
      <c r="AB562" s="77">
        <f t="shared" ca="1" si="230"/>
        <v>242881.06266492419</v>
      </c>
      <c r="AC562">
        <f t="shared" ca="1" si="231"/>
        <v>220.75901873137204</v>
      </c>
      <c r="AD562" s="476">
        <v>225.2058395356141</v>
      </c>
    </row>
    <row r="563" spans="2:30" x14ac:dyDescent="0.2">
      <c r="B563">
        <v>485</v>
      </c>
      <c r="C563" s="193">
        <f t="shared" ca="1" si="236"/>
        <v>0.30695293558591352</v>
      </c>
      <c r="D563" s="193">
        <f t="shared" ca="1" si="236"/>
        <v>-0.16226323431989803</v>
      </c>
      <c r="E563" s="193">
        <f t="shared" ca="1" si="236"/>
        <v>0.10463843281659478</v>
      </c>
      <c r="F563" s="193">
        <f t="shared" ca="1" si="236"/>
        <v>0.11747145798838077</v>
      </c>
      <c r="G563" s="193">
        <f t="shared" ca="1" si="236"/>
        <v>0.10638074054216447</v>
      </c>
      <c r="H563" s="193">
        <f t="shared" ca="1" si="236"/>
        <v>9.9992687906800951E-2</v>
      </c>
      <c r="I563" s="193">
        <f t="shared" ca="1" si="235"/>
        <v>7.8502472765667394E-2</v>
      </c>
      <c r="J563" s="193">
        <f t="shared" ca="1" si="235"/>
        <v>9.7065845561957964E-2</v>
      </c>
      <c r="K563" s="193">
        <f t="shared" ca="1" si="235"/>
        <v>5.2749680718161322E-2</v>
      </c>
      <c r="L563" s="193">
        <f t="shared" ca="1" si="235"/>
        <v>9.6812803763201769E-3</v>
      </c>
      <c r="M563" s="193">
        <f t="shared" ca="1" si="235"/>
        <v>3.8184118823104914E-2</v>
      </c>
      <c r="O563" s="473">
        <f t="shared" ca="1" si="233"/>
        <v>12804.217909935194</v>
      </c>
      <c r="P563" s="473">
        <f t="shared" ca="1" si="218"/>
        <v>10903.144005326529</v>
      </c>
      <c r="Q563" s="194">
        <f t="shared" ca="1" si="219"/>
        <v>12135.667947129572</v>
      </c>
      <c r="R563" s="194">
        <f t="shared" ca="1" si="220"/>
        <v>13625.025778184008</v>
      </c>
      <c r="S563" s="194">
        <f t="shared" ca="1" si="221"/>
        <v>14799.526479871101</v>
      </c>
      <c r="T563" s="194">
        <f t="shared" ca="1" si="222"/>
        <v>16162.443772291641</v>
      </c>
      <c r="U563" s="194">
        <f t="shared" ca="1" si="223"/>
        <v>17300.406367884378</v>
      </c>
      <c r="V563" s="194">
        <f t="shared" ca="1" si="224"/>
        <v>18998.036562093665</v>
      </c>
      <c r="W563" s="194">
        <f t="shared" ca="1" si="225"/>
        <v>19312.361979010006</v>
      </c>
      <c r="X563" s="194">
        <f t="shared" ca="1" si="226"/>
        <v>19620.515299080107</v>
      </c>
      <c r="Y563" s="194">
        <f t="shared" ca="1" si="227"/>
        <v>21165.725310167865</v>
      </c>
      <c r="Z563" s="194">
        <f t="shared" ca="1" si="228"/>
        <v>375614.57045837597</v>
      </c>
      <c r="AA563" s="194">
        <f t="shared" ca="1" si="229"/>
        <v>396780.29576854385</v>
      </c>
      <c r="AB563" s="77">
        <f t="shared" ca="1" si="230"/>
        <v>244019.52203889412</v>
      </c>
      <c r="AC563">
        <f t="shared" ca="1" si="231"/>
        <v>221.95487941831524</v>
      </c>
      <c r="AD563" s="476">
        <v>223.74287198423417</v>
      </c>
    </row>
    <row r="564" spans="2:30" x14ac:dyDescent="0.2">
      <c r="B564">
        <v>486</v>
      </c>
      <c r="C564" s="193">
        <f t="shared" ca="1" si="236"/>
        <v>0.31102442028090871</v>
      </c>
      <c r="D564" s="193">
        <f t="shared" ca="1" si="236"/>
        <v>-0.14736188056716931</v>
      </c>
      <c r="E564" s="193">
        <f t="shared" ca="1" si="236"/>
        <v>0.10909076870152286</v>
      </c>
      <c r="F564" s="193">
        <f t="shared" ca="1" si="236"/>
        <v>0.12332305870112392</v>
      </c>
      <c r="G564" s="193">
        <f t="shared" ca="1" si="236"/>
        <v>8.6585340430789887E-2</v>
      </c>
      <c r="H564" s="193">
        <f t="shared" ca="1" si="236"/>
        <v>7.7852565755713671E-2</v>
      </c>
      <c r="I564" s="193">
        <f t="shared" ca="1" si="235"/>
        <v>7.9279681859541123E-2</v>
      </c>
      <c r="J564" s="193">
        <f t="shared" ca="1" si="235"/>
        <v>6.4056203788432894E-2</v>
      </c>
      <c r="K564" s="193">
        <f t="shared" ca="1" si="235"/>
        <v>7.3371001484033985E-2</v>
      </c>
      <c r="L564" s="193">
        <f t="shared" ca="1" si="235"/>
        <v>4.374070498970526E-2</v>
      </c>
      <c r="M564" s="193">
        <f t="shared" ca="1" si="235"/>
        <v>6.2011025290611484E-2</v>
      </c>
      <c r="O564" s="473">
        <f t="shared" ca="1" si="233"/>
        <v>12844.106245492063</v>
      </c>
      <c r="P564" s="473">
        <f t="shared" ca="1" si="218"/>
        <v>11097.085124418292</v>
      </c>
      <c r="Q564" s="194">
        <f t="shared" ca="1" si="219"/>
        <v>12184.581753026045</v>
      </c>
      <c r="R564" s="194">
        <f t="shared" ca="1" si="220"/>
        <v>13696.372755312437</v>
      </c>
      <c r="S564" s="194">
        <f t="shared" ca="1" si="221"/>
        <v>14534.73287185478</v>
      </c>
      <c r="T564" s="194">
        <f t="shared" ca="1" si="222"/>
        <v>15837.13390131463</v>
      </c>
      <c r="U564" s="194">
        <f t="shared" ca="1" si="223"/>
        <v>17312.873685759274</v>
      </c>
      <c r="V564" s="194">
        <f t="shared" ca="1" si="224"/>
        <v>18426.404162951927</v>
      </c>
      <c r="W564" s="194">
        <f t="shared" ca="1" si="225"/>
        <v>19690.653626502255</v>
      </c>
      <c r="X564" s="194">
        <f t="shared" ca="1" si="226"/>
        <v>20282.37114873567</v>
      </c>
      <c r="Y564" s="194">
        <f t="shared" ca="1" si="227"/>
        <v>21651.490549819191</v>
      </c>
      <c r="Z564" s="194">
        <f t="shared" ca="1" si="228"/>
        <v>384235.13503442623</v>
      </c>
      <c r="AA564" s="194">
        <f t="shared" ca="1" si="229"/>
        <v>405886.62558424543</v>
      </c>
      <c r="AB564" s="77">
        <f t="shared" ca="1" si="230"/>
        <v>247552.12727772418</v>
      </c>
      <c r="AC564">
        <f t="shared" ca="1" si="231"/>
        <v>225.66559920700229</v>
      </c>
      <c r="AD564" s="476">
        <v>221.93898621808836</v>
      </c>
    </row>
    <row r="565" spans="2:30" x14ac:dyDescent="0.2">
      <c r="B565">
        <v>487</v>
      </c>
      <c r="C565" s="193">
        <f t="shared" ca="1" si="236"/>
        <v>0.33715570734027189</v>
      </c>
      <c r="D565" s="193">
        <f t="shared" ca="1" si="236"/>
        <v>-0.183040690082338</v>
      </c>
      <c r="E565" s="193">
        <f t="shared" ca="1" si="236"/>
        <v>0.11033936479232084</v>
      </c>
      <c r="F565" s="193">
        <f t="shared" ca="1" si="236"/>
        <v>0.12388075753467487</v>
      </c>
      <c r="G565" s="193">
        <f t="shared" ca="1" si="236"/>
        <v>8.5194084009528478E-2</v>
      </c>
      <c r="H565" s="193">
        <f t="shared" ca="1" si="236"/>
        <v>0.15108194635790737</v>
      </c>
      <c r="I565" s="193">
        <f t="shared" ca="1" si="236"/>
        <v>6.0749712364490428E-2</v>
      </c>
      <c r="J565" s="193">
        <f t="shared" ca="1" si="236"/>
        <v>4.540340357310256E-2</v>
      </c>
      <c r="K565" s="193">
        <f t="shared" ca="1" si="236"/>
        <v>7.9394460366815134E-2</v>
      </c>
      <c r="L565" s="193">
        <f t="shared" ca="1" si="236"/>
        <v>4.9407711692180944E-2</v>
      </c>
      <c r="M565" s="193">
        <f t="shared" ca="1" si="236"/>
        <v>6.3145659926442582E-2</v>
      </c>
      <c r="O565" s="473">
        <f t="shared" ca="1" si="233"/>
        <v>13100.114464812643</v>
      </c>
      <c r="P565" s="473">
        <f t="shared" ca="1" si="218"/>
        <v>10632.725418578371</v>
      </c>
      <c r="Q565" s="194">
        <f t="shared" ca="1" si="219"/>
        <v>12198.298954155262</v>
      </c>
      <c r="R565" s="194">
        <f t="shared" ca="1" si="220"/>
        <v>13703.172625617197</v>
      </c>
      <c r="S565" s="194">
        <f t="shared" ca="1" si="221"/>
        <v>14516.122699522368</v>
      </c>
      <c r="T565" s="194">
        <f t="shared" ca="1" si="222"/>
        <v>16913.109914132438</v>
      </c>
      <c r="U565" s="194">
        <f t="shared" ca="1" si="223"/>
        <v>17015.631898796277</v>
      </c>
      <c r="V565" s="194">
        <f t="shared" ca="1" si="224"/>
        <v>18103.391116916613</v>
      </c>
      <c r="W565" s="194">
        <f t="shared" ca="1" si="225"/>
        <v>19801.152086336118</v>
      </c>
      <c r="X565" s="194">
        <f t="shared" ca="1" si="226"/>
        <v>20392.494604391373</v>
      </c>
      <c r="Y565" s="194">
        <f t="shared" ca="1" si="227"/>
        <v>21674.62263650207</v>
      </c>
      <c r="Z565" s="194">
        <f t="shared" ca="1" si="228"/>
        <v>384645.64536071406</v>
      </c>
      <c r="AA565" s="194">
        <f t="shared" ca="1" si="229"/>
        <v>406320.26799721614</v>
      </c>
      <c r="AB565" s="77">
        <f t="shared" ca="1" si="230"/>
        <v>247973.3002433934</v>
      </c>
      <c r="AC565">
        <f t="shared" ca="1" si="231"/>
        <v>226.10800778438593</v>
      </c>
      <c r="AD565" s="476">
        <v>227.35538405672122</v>
      </c>
    </row>
    <row r="566" spans="2:30" x14ac:dyDescent="0.2">
      <c r="B566">
        <v>488</v>
      </c>
      <c r="C566" s="193">
        <f t="shared" ca="1" si="236"/>
        <v>0.35362627833148591</v>
      </c>
      <c r="D566" s="193">
        <f t="shared" ca="1" si="236"/>
        <v>-0.1498597705346689</v>
      </c>
      <c r="E566" s="193">
        <f t="shared" ca="1" si="236"/>
        <v>0.11070792004282203</v>
      </c>
      <c r="F566" s="193">
        <f t="shared" ca="1" si="236"/>
        <v>8.4211489372023746E-2</v>
      </c>
      <c r="G566" s="193">
        <f t="shared" ca="1" si="236"/>
        <v>7.8344322624383594E-2</v>
      </c>
      <c r="H566" s="193">
        <f t="shared" ca="1" si="236"/>
        <v>9.0417759731034886E-2</v>
      </c>
      <c r="I566" s="193">
        <f t="shared" ca="1" si="236"/>
        <v>7.8845714484175586E-2</v>
      </c>
      <c r="J566" s="193">
        <f t="shared" ca="1" si="236"/>
        <v>7.1074403609882958E-2</v>
      </c>
      <c r="K566" s="193">
        <f t="shared" ca="1" si="236"/>
        <v>6.0547719913498013E-2</v>
      </c>
      <c r="L566" s="193">
        <f t="shared" ca="1" si="236"/>
        <v>7.0699173372797103E-2</v>
      </c>
      <c r="M566" s="193">
        <f t="shared" ca="1" si="236"/>
        <v>6.0184364045212269E-2</v>
      </c>
      <c r="O566" s="473">
        <f t="shared" ca="1" si="233"/>
        <v>13261.476648813566</v>
      </c>
      <c r="P566" s="473">
        <f t="shared" ca="1" si="218"/>
        <v>11064.575086491284</v>
      </c>
      <c r="Q566" s="194">
        <f t="shared" ca="1" si="219"/>
        <v>12202.347938879477</v>
      </c>
      <c r="R566" s="194">
        <f t="shared" ca="1" si="220"/>
        <v>13219.496020318671</v>
      </c>
      <c r="S566" s="194">
        <f t="shared" ca="1" si="221"/>
        <v>14424.496714646157</v>
      </c>
      <c r="T566" s="194">
        <f t="shared" ca="1" si="222"/>
        <v>16021.757165947891</v>
      </c>
      <c r="U566" s="194">
        <f t="shared" ca="1" si="223"/>
        <v>17305.912355457476</v>
      </c>
      <c r="V566" s="194">
        <f t="shared" ca="1" si="224"/>
        <v>18547.939271667019</v>
      </c>
      <c r="W566" s="194">
        <f t="shared" ca="1" si="225"/>
        <v>19455.414556868891</v>
      </c>
      <c r="X566" s="194">
        <f t="shared" ca="1" si="226"/>
        <v>20806.23848353768</v>
      </c>
      <c r="Y566" s="194">
        <f t="shared" ca="1" si="227"/>
        <v>21614.249939551835</v>
      </c>
      <c r="Z566" s="194">
        <f t="shared" ca="1" si="228"/>
        <v>383574.24977657676</v>
      </c>
      <c r="AA566" s="194">
        <f t="shared" ca="1" si="229"/>
        <v>405188.49971612857</v>
      </c>
      <c r="AB566" s="77">
        <f t="shared" ca="1" si="230"/>
        <v>247526.17856696559</v>
      </c>
      <c r="AC566">
        <f t="shared" ca="1" si="231"/>
        <v>225.63834215788611</v>
      </c>
      <c r="AD566" s="476">
        <v>222.18983683162475</v>
      </c>
    </row>
    <row r="567" spans="2:30" x14ac:dyDescent="0.2">
      <c r="B567">
        <v>489</v>
      </c>
      <c r="C567" s="193">
        <f t="shared" ca="1" si="236"/>
        <v>0.32674695491603067</v>
      </c>
      <c r="D567" s="193">
        <f t="shared" ca="1" si="236"/>
        <v>-0.14698006399120395</v>
      </c>
      <c r="E567" s="193">
        <f t="shared" ca="1" si="236"/>
        <v>9.9734423175412423E-2</v>
      </c>
      <c r="F567" s="193">
        <f t="shared" ca="1" si="236"/>
        <v>0.12522929085727985</v>
      </c>
      <c r="G567" s="193">
        <f t="shared" ca="1" si="236"/>
        <v>9.9053994231780115E-2</v>
      </c>
      <c r="H567" s="193">
        <f t="shared" ca="1" si="236"/>
        <v>9.1132634438028909E-2</v>
      </c>
      <c r="I567" s="193">
        <f t="shared" ca="1" si="236"/>
        <v>9.1551336804769998E-2</v>
      </c>
      <c r="J567" s="193">
        <f t="shared" ca="1" si="236"/>
        <v>3.7714253850136333E-2</v>
      </c>
      <c r="K567" s="193">
        <f t="shared" ca="1" si="236"/>
        <v>4.0458283167334179E-2</v>
      </c>
      <c r="L567" s="193">
        <f t="shared" ca="1" si="236"/>
        <v>4.8164972776204573E-2</v>
      </c>
      <c r="M567" s="193">
        <f t="shared" ca="1" si="236"/>
        <v>4.6504538705656628E-2</v>
      </c>
      <c r="O567" s="473">
        <f t="shared" ca="1" si="233"/>
        <v>12998.139917312352</v>
      </c>
      <c r="P567" s="473">
        <f t="shared" ca="1" si="218"/>
        <v>11102.054467154479</v>
      </c>
      <c r="Q567" s="194">
        <f t="shared" ca="1" si="219"/>
        <v>12081.792008318385</v>
      </c>
      <c r="R567" s="194">
        <f t="shared" ca="1" si="220"/>
        <v>13719.614925912105</v>
      </c>
      <c r="S567" s="194">
        <f t="shared" ca="1" si="221"/>
        <v>14701.520095578209</v>
      </c>
      <c r="T567" s="194">
        <f t="shared" ca="1" si="222"/>
        <v>16032.260983275995</v>
      </c>
      <c r="U567" s="194">
        <f t="shared" ca="1" si="223"/>
        <v>17509.724989043254</v>
      </c>
      <c r="V567" s="194">
        <f t="shared" ca="1" si="224"/>
        <v>17970.237078661507</v>
      </c>
      <c r="W567" s="194">
        <f t="shared" ca="1" si="225"/>
        <v>19086.880154529605</v>
      </c>
      <c r="X567" s="194">
        <f t="shared" ca="1" si="226"/>
        <v>20368.345223405933</v>
      </c>
      <c r="Y567" s="194">
        <f t="shared" ca="1" si="227"/>
        <v>21335.355839576259</v>
      </c>
      <c r="Z567" s="194">
        <f t="shared" ca="1" si="228"/>
        <v>378624.89481564017</v>
      </c>
      <c r="AA567" s="194">
        <f t="shared" ca="1" si="229"/>
        <v>399960.25065521646</v>
      </c>
      <c r="AB567" s="77">
        <f t="shared" ca="1" si="230"/>
        <v>245263.35005644927</v>
      </c>
      <c r="AC567">
        <f t="shared" ca="1" si="231"/>
        <v>223.26142145356226</v>
      </c>
      <c r="AD567" s="476">
        <v>221.5954338300202</v>
      </c>
    </row>
    <row r="568" spans="2:30" x14ac:dyDescent="0.2">
      <c r="B568">
        <v>490</v>
      </c>
      <c r="C568" s="193">
        <f t="shared" ca="1" si="236"/>
        <v>0.30947473378242102</v>
      </c>
      <c r="D568" s="193">
        <f t="shared" ca="1" si="236"/>
        <v>-0.186493578607005</v>
      </c>
      <c r="E568" s="193">
        <f t="shared" ca="1" si="236"/>
        <v>0.13641069373389428</v>
      </c>
      <c r="F568" s="193">
        <f t="shared" ca="1" si="236"/>
        <v>8.3665296657835134E-2</v>
      </c>
      <c r="G568" s="193">
        <f t="shared" ca="1" si="236"/>
        <v>0.10791167549406219</v>
      </c>
      <c r="H568" s="193">
        <f t="shared" ca="1" si="236"/>
        <v>0.12263592738976083</v>
      </c>
      <c r="I568" s="193">
        <f t="shared" ca="1" si="236"/>
        <v>6.3118076517341887E-2</v>
      </c>
      <c r="J568" s="193">
        <f t="shared" ca="1" si="236"/>
        <v>8.9154194455672811E-2</v>
      </c>
      <c r="K568" s="193">
        <f t="shared" ca="1" si="236"/>
        <v>8.8587382231654438E-2</v>
      </c>
      <c r="L568" s="193">
        <f t="shared" ca="1" si="236"/>
        <v>6.2881262398307547E-2</v>
      </c>
      <c r="M568" s="193">
        <f t="shared" ca="1" si="236"/>
        <v>5.0686339860708841E-2</v>
      </c>
      <c r="O568" s="473">
        <f t="shared" ca="1" si="233"/>
        <v>12828.923966866379</v>
      </c>
      <c r="P568" s="473">
        <f t="shared" ca="1" si="218"/>
        <v>10587.78607442983</v>
      </c>
      <c r="Q568" s="194">
        <f t="shared" ca="1" si="219"/>
        <v>12484.72117302428</v>
      </c>
      <c r="R568" s="194">
        <f t="shared" ca="1" si="220"/>
        <v>13212.836441000132</v>
      </c>
      <c r="S568" s="194">
        <f t="shared" ca="1" si="221"/>
        <v>14820.005065162153</v>
      </c>
      <c r="T568" s="194">
        <f t="shared" ca="1" si="222"/>
        <v>16495.146061124382</v>
      </c>
      <c r="U568" s="194">
        <f t="shared" ca="1" si="223"/>
        <v>17053.62315362056</v>
      </c>
      <c r="V568" s="194">
        <f t="shared" ca="1" si="224"/>
        <v>18861.029437506044</v>
      </c>
      <c r="W568" s="194">
        <f t="shared" ca="1" si="225"/>
        <v>19969.793348309642</v>
      </c>
      <c r="X568" s="194">
        <f t="shared" ca="1" si="226"/>
        <v>20654.317828115953</v>
      </c>
      <c r="Y568" s="194">
        <f t="shared" ca="1" si="227"/>
        <v>21420.611289881082</v>
      </c>
      <c r="Z568" s="194">
        <f t="shared" ca="1" si="228"/>
        <v>380137.86868618825</v>
      </c>
      <c r="AA568" s="194">
        <f t="shared" ca="1" si="229"/>
        <v>401558.4799760693</v>
      </c>
      <c r="AB568" s="77">
        <f t="shared" ca="1" si="230"/>
        <v>246291.93512154202</v>
      </c>
      <c r="AC568">
        <f t="shared" ca="1" si="231"/>
        <v>224.34186795050843</v>
      </c>
      <c r="AD568" s="476">
        <v>221.65051202678984</v>
      </c>
    </row>
    <row r="569" spans="2:30" x14ac:dyDescent="0.2">
      <c r="B569">
        <v>491</v>
      </c>
      <c r="C569" s="193">
        <f t="shared" ref="C569:M584" ca="1" si="237">C$75+_xlfn.NORM.INV(RAND(),0, $AH$80)</f>
        <v>0.35247025728019171</v>
      </c>
      <c r="D569" s="193">
        <f t="shared" ca="1" si="237"/>
        <v>-0.14142532662478502</v>
      </c>
      <c r="E569" s="193">
        <f t="shared" ca="1" si="237"/>
        <v>0.12962158232304355</v>
      </c>
      <c r="F569" s="193">
        <f t="shared" ca="1" si="237"/>
        <v>7.2650103132316513E-2</v>
      </c>
      <c r="G569" s="193">
        <f t="shared" ca="1" si="237"/>
        <v>0.12953422646735599</v>
      </c>
      <c r="H569" s="193">
        <f t="shared" ca="1" si="237"/>
        <v>9.5856217722919981E-2</v>
      </c>
      <c r="I569" s="193">
        <f t="shared" ca="1" si="236"/>
        <v>6.9944534351200599E-2</v>
      </c>
      <c r="J569" s="193">
        <f t="shared" ca="1" si="236"/>
        <v>2.7625555911187663E-2</v>
      </c>
      <c r="K569" s="193">
        <f t="shared" ca="1" si="236"/>
        <v>6.2975331131655057E-2</v>
      </c>
      <c r="L569" s="193">
        <f t="shared" ca="1" si="236"/>
        <v>1.7798267858451157E-2</v>
      </c>
      <c r="M569" s="193">
        <f t="shared" ca="1" si="236"/>
        <v>3.660822903354069E-2</v>
      </c>
      <c r="O569" s="473">
        <f t="shared" ca="1" si="233"/>
        <v>13250.151110574037</v>
      </c>
      <c r="P569" s="473">
        <f t="shared" ca="1" si="218"/>
        <v>11174.349373978423</v>
      </c>
      <c r="Q569" s="194">
        <f t="shared" ca="1" si="219"/>
        <v>12410.135318240942</v>
      </c>
      <c r="R569" s="194">
        <f t="shared" ca="1" si="220"/>
        <v>13078.531180079153</v>
      </c>
      <c r="S569" s="194">
        <f t="shared" ca="1" si="221"/>
        <v>15109.239597150494</v>
      </c>
      <c r="T569" s="194">
        <f t="shared" ca="1" si="222"/>
        <v>16101.665671220846</v>
      </c>
      <c r="U569" s="194">
        <f t="shared" ca="1" si="223"/>
        <v>17163.127301790133</v>
      </c>
      <c r="V569" s="194">
        <f t="shared" ca="1" si="224"/>
        <v>17795.529741737821</v>
      </c>
      <c r="W569" s="194">
        <f t="shared" ca="1" si="225"/>
        <v>19499.948321588126</v>
      </c>
      <c r="X569" s="194">
        <f t="shared" ca="1" si="226"/>
        <v>19778.247724322493</v>
      </c>
      <c r="Y569" s="194">
        <f t="shared" ca="1" si="227"/>
        <v>21133.597241745068</v>
      </c>
      <c r="Z569" s="194">
        <f t="shared" ca="1" si="228"/>
        <v>375044.41420606518</v>
      </c>
      <c r="AA569" s="194">
        <f t="shared" ca="1" si="229"/>
        <v>396178.01144781022</v>
      </c>
      <c r="AB569" s="77">
        <f t="shared" ca="1" si="230"/>
        <v>243901.11654743427</v>
      </c>
      <c r="AC569">
        <f t="shared" ca="1" si="231"/>
        <v>221.83050390207589</v>
      </c>
      <c r="AD569" s="476">
        <v>222.65689818733466</v>
      </c>
    </row>
    <row r="570" spans="2:30" x14ac:dyDescent="0.2">
      <c r="B570">
        <v>492</v>
      </c>
      <c r="C570" s="193">
        <f t="shared" ca="1" si="237"/>
        <v>0.31205980484879864</v>
      </c>
      <c r="D570" s="193">
        <f t="shared" ca="1" si="237"/>
        <v>-0.13578950261017478</v>
      </c>
      <c r="E570" s="193">
        <f t="shared" ca="1" si="237"/>
        <v>0.10653099564465449</v>
      </c>
      <c r="F570" s="193">
        <f t="shared" ca="1" si="237"/>
        <v>0.10302205451640666</v>
      </c>
      <c r="G570" s="193">
        <f t="shared" ca="1" si="237"/>
        <v>0.14930067328738436</v>
      </c>
      <c r="H570" s="193">
        <f t="shared" ca="1" si="237"/>
        <v>0.10320633561330241</v>
      </c>
      <c r="I570" s="193">
        <f t="shared" ca="1" si="236"/>
        <v>7.6549437144656535E-2</v>
      </c>
      <c r="J570" s="193">
        <f t="shared" ca="1" si="236"/>
        <v>8.1743982798345938E-2</v>
      </c>
      <c r="K570" s="193">
        <f t="shared" ca="1" si="236"/>
        <v>8.7259185189947783E-2</v>
      </c>
      <c r="L570" s="193">
        <f t="shared" ca="1" si="236"/>
        <v>4.0947938443805371E-2</v>
      </c>
      <c r="M570" s="193">
        <f t="shared" ca="1" si="236"/>
        <v>8.21271373796464E-2</v>
      </c>
      <c r="O570" s="473">
        <f t="shared" ca="1" si="233"/>
        <v>12854.24990810368</v>
      </c>
      <c r="P570" s="473">
        <f t="shared" ca="1" si="218"/>
        <v>11247.699623528575</v>
      </c>
      <c r="Q570" s="194">
        <f t="shared" ca="1" si="219"/>
        <v>12156.459831033022</v>
      </c>
      <c r="R570" s="194">
        <f t="shared" ca="1" si="220"/>
        <v>13448.848128743701</v>
      </c>
      <c r="S570" s="194">
        <f t="shared" ca="1" si="221"/>
        <v>15373.645910823869</v>
      </c>
      <c r="T570" s="194">
        <f t="shared" ca="1" si="222"/>
        <v>16209.662631954356</v>
      </c>
      <c r="U570" s="194">
        <f t="shared" ca="1" si="223"/>
        <v>17269.077455111656</v>
      </c>
      <c r="V570" s="194">
        <f t="shared" ca="1" si="224"/>
        <v>18732.705807189544</v>
      </c>
      <c r="W570" s="194">
        <f t="shared" ca="1" si="225"/>
        <v>19945.427991075441</v>
      </c>
      <c r="X570" s="194">
        <f t="shared" ca="1" si="226"/>
        <v>20228.101034190055</v>
      </c>
      <c r="Y570" s="194">
        <f t="shared" ca="1" si="227"/>
        <v>22061.602874854292</v>
      </c>
      <c r="Z570" s="194">
        <f t="shared" ca="1" si="228"/>
        <v>391513.13579038158</v>
      </c>
      <c r="AA570" s="194">
        <f t="shared" ca="1" si="229"/>
        <v>413574.73866523587</v>
      </c>
      <c r="AB570" s="77">
        <f t="shared" ca="1" si="230"/>
        <v>251372.98762580761</v>
      </c>
      <c r="AC570">
        <f t="shared" ca="1" si="231"/>
        <v>229.67910797599748</v>
      </c>
      <c r="AD570" s="476">
        <v>222.14609837600995</v>
      </c>
    </row>
    <row r="571" spans="2:30" x14ac:dyDescent="0.2">
      <c r="B571">
        <v>493</v>
      </c>
      <c r="C571" s="193">
        <f t="shared" ca="1" si="237"/>
        <v>0.37588754392475326</v>
      </c>
      <c r="D571" s="193">
        <f t="shared" ca="1" si="237"/>
        <v>-0.15998849755890496</v>
      </c>
      <c r="E571" s="193">
        <f t="shared" ca="1" si="237"/>
        <v>0.11683935407403857</v>
      </c>
      <c r="F571" s="193">
        <f t="shared" ca="1" si="237"/>
        <v>9.7709967943833673E-2</v>
      </c>
      <c r="G571" s="193">
        <f t="shared" ca="1" si="237"/>
        <v>8.1873708472170181E-2</v>
      </c>
      <c r="H571" s="193">
        <f t="shared" ca="1" si="237"/>
        <v>0.11111146491908311</v>
      </c>
      <c r="I571" s="193">
        <f t="shared" ca="1" si="236"/>
        <v>7.2049244230093984E-2</v>
      </c>
      <c r="J571" s="193">
        <f t="shared" ca="1" si="236"/>
        <v>6.4022851808279102E-2</v>
      </c>
      <c r="K571" s="193">
        <f t="shared" ca="1" si="236"/>
        <v>5.5163757690878924E-2</v>
      </c>
      <c r="L571" s="193">
        <f t="shared" ca="1" si="236"/>
        <v>4.1216502049513597E-2</v>
      </c>
      <c r="M571" s="193">
        <f t="shared" ca="1" si="236"/>
        <v>7.4721785396688903E-2</v>
      </c>
      <c r="O571" s="473">
        <f t="shared" ca="1" si="233"/>
        <v>13479.570267830808</v>
      </c>
      <c r="P571" s="473">
        <f t="shared" ca="1" si="218"/>
        <v>10932.749704270851</v>
      </c>
      <c r="Q571" s="194">
        <f t="shared" ca="1" si="219"/>
        <v>12269.708484404628</v>
      </c>
      <c r="R571" s="194">
        <f t="shared" ca="1" si="220"/>
        <v>13384.079300895923</v>
      </c>
      <c r="S571" s="194">
        <f t="shared" ca="1" si="221"/>
        <v>14471.707622607553</v>
      </c>
      <c r="T571" s="194">
        <f t="shared" ca="1" si="222"/>
        <v>16325.814502164063</v>
      </c>
      <c r="U571" s="194">
        <f t="shared" ca="1" si="223"/>
        <v>17196.889242175843</v>
      </c>
      <c r="V571" s="194">
        <f t="shared" ca="1" si="224"/>
        <v>18425.826602233083</v>
      </c>
      <c r="W571" s="194">
        <f t="shared" ca="1" si="225"/>
        <v>19356.647462250916</v>
      </c>
      <c r="X571" s="194">
        <f t="shared" ca="1" si="226"/>
        <v>20233.31986555495</v>
      </c>
      <c r="Y571" s="194">
        <f t="shared" ca="1" si="227"/>
        <v>21910.628068888211</v>
      </c>
      <c r="Z571" s="194">
        <f t="shared" ca="1" si="228"/>
        <v>388833.88260808005</v>
      </c>
      <c r="AA571" s="194">
        <f t="shared" ca="1" si="229"/>
        <v>410744.51067696826</v>
      </c>
      <c r="AB571" s="77">
        <f t="shared" ca="1" si="230"/>
        <v>249689.88821057999</v>
      </c>
      <c r="AC571">
        <f t="shared" ca="1" si="231"/>
        <v>227.91114640538021</v>
      </c>
      <c r="AD571" s="476">
        <v>222.64965293334481</v>
      </c>
    </row>
    <row r="572" spans="2:30" x14ac:dyDescent="0.2">
      <c r="B572">
        <v>494</v>
      </c>
      <c r="C572" s="193">
        <f t="shared" ca="1" si="237"/>
        <v>0.34126471136489833</v>
      </c>
      <c r="D572" s="193">
        <f t="shared" ca="1" si="237"/>
        <v>-0.17980498269093867</v>
      </c>
      <c r="E572" s="193">
        <f t="shared" ca="1" si="237"/>
        <v>0.11372738664448895</v>
      </c>
      <c r="F572" s="193">
        <f t="shared" ca="1" si="237"/>
        <v>7.2422992074929082E-2</v>
      </c>
      <c r="G572" s="193">
        <f t="shared" ca="1" si="237"/>
        <v>8.2997279240429767E-2</v>
      </c>
      <c r="H572" s="193">
        <f t="shared" ca="1" si="237"/>
        <v>5.6901131885103449E-2</v>
      </c>
      <c r="I572" s="193">
        <f t="shared" ca="1" si="236"/>
        <v>0.11072727735198228</v>
      </c>
      <c r="J572" s="193">
        <f t="shared" ca="1" si="236"/>
        <v>4.3149167790744521E-2</v>
      </c>
      <c r="K572" s="193">
        <f t="shared" ca="1" si="236"/>
        <v>5.5935446391428917E-2</v>
      </c>
      <c r="L572" s="193">
        <f t="shared" ca="1" si="236"/>
        <v>5.6870434554456943E-2</v>
      </c>
      <c r="M572" s="193">
        <f t="shared" ca="1" si="236"/>
        <v>4.988978083922764E-2</v>
      </c>
      <c r="O572" s="473">
        <f t="shared" ca="1" si="233"/>
        <v>13140.370377241908</v>
      </c>
      <c r="P572" s="473">
        <f t="shared" ca="1" si="218"/>
        <v>10674.838150277434</v>
      </c>
      <c r="Q572" s="194">
        <f t="shared" ca="1" si="219"/>
        <v>12235.520099983671</v>
      </c>
      <c r="R572" s="194">
        <f t="shared" ca="1" si="220"/>
        <v>13075.762076681214</v>
      </c>
      <c r="S572" s="194">
        <f t="shared" ca="1" si="221"/>
        <v>14486.737091873909</v>
      </c>
      <c r="T572" s="194">
        <f t="shared" ca="1" si="222"/>
        <v>15529.289698707244</v>
      </c>
      <c r="U572" s="194">
        <f t="shared" ca="1" si="223"/>
        <v>17817.328886419989</v>
      </c>
      <c r="V572" s="194">
        <f t="shared" ca="1" si="224"/>
        <v>18064.354213173719</v>
      </c>
      <c r="W572" s="194">
        <f t="shared" ca="1" si="225"/>
        <v>19370.803848895426</v>
      </c>
      <c r="X572" s="194">
        <f t="shared" ca="1" si="226"/>
        <v>20537.513107693234</v>
      </c>
      <c r="Y572" s="194">
        <f t="shared" ca="1" si="227"/>
        <v>21404.371637264238</v>
      </c>
      <c r="Z572" s="194">
        <f t="shared" ca="1" si="228"/>
        <v>379849.67397267465</v>
      </c>
      <c r="AA572" s="194">
        <f t="shared" ca="1" si="229"/>
        <v>401254.04560993891</v>
      </c>
      <c r="AB572" s="77">
        <f t="shared" ca="1" si="230"/>
        <v>245166.20982312952</v>
      </c>
      <c r="AC572">
        <f t="shared" ca="1" si="231"/>
        <v>223.15938339335244</v>
      </c>
      <c r="AD572" s="476">
        <v>225.5508543793517</v>
      </c>
    </row>
    <row r="573" spans="2:30" x14ac:dyDescent="0.2">
      <c r="B573">
        <v>495</v>
      </c>
      <c r="C573" s="193">
        <f t="shared" ca="1" si="237"/>
        <v>0.32158205602731443</v>
      </c>
      <c r="D573" s="193">
        <f t="shared" ca="1" si="237"/>
        <v>-0.15736248368381955</v>
      </c>
      <c r="E573" s="193">
        <f t="shared" ca="1" si="237"/>
        <v>7.4972552388863051E-2</v>
      </c>
      <c r="F573" s="193">
        <f t="shared" ca="1" si="237"/>
        <v>7.7662678082388512E-2</v>
      </c>
      <c r="G573" s="193">
        <f t="shared" ca="1" si="237"/>
        <v>9.3226122741380771E-2</v>
      </c>
      <c r="H573" s="193">
        <f t="shared" ca="1" si="237"/>
        <v>8.0666825664108502E-2</v>
      </c>
      <c r="I573" s="193">
        <f t="shared" ca="1" si="236"/>
        <v>8.8658554950964863E-2</v>
      </c>
      <c r="J573" s="193">
        <f t="shared" ca="1" si="236"/>
        <v>0.11585989668980951</v>
      </c>
      <c r="K573" s="193">
        <f t="shared" ca="1" si="236"/>
        <v>4.7807037695252332E-2</v>
      </c>
      <c r="L573" s="193">
        <f t="shared" ca="1" si="236"/>
        <v>4.4409771693988839E-2</v>
      </c>
      <c r="M573" s="193">
        <f t="shared" ca="1" si="236"/>
        <v>2.3312730652345012E-2</v>
      </c>
      <c r="O573" s="473">
        <f t="shared" ca="1" si="233"/>
        <v>12947.5394028996</v>
      </c>
      <c r="P573" s="473">
        <f t="shared" ca="1" si="218"/>
        <v>10966.927274855088</v>
      </c>
      <c r="Q573" s="194">
        <f t="shared" ca="1" si="219"/>
        <v>11809.755627283666</v>
      </c>
      <c r="R573" s="194">
        <f t="shared" ca="1" si="220"/>
        <v>13139.648144115761</v>
      </c>
      <c r="S573" s="194">
        <f t="shared" ca="1" si="221"/>
        <v>14623.563443511775</v>
      </c>
      <c r="T573" s="194">
        <f t="shared" ca="1" si="222"/>
        <v>15878.484464850286</v>
      </c>
      <c r="U573" s="194">
        <f t="shared" ca="1" si="223"/>
        <v>17463.321477815196</v>
      </c>
      <c r="V573" s="194">
        <f t="shared" ca="1" si="224"/>
        <v>19323.495669148342</v>
      </c>
      <c r="W573" s="194">
        <f t="shared" ca="1" si="225"/>
        <v>19221.69074638961</v>
      </c>
      <c r="X573" s="194">
        <f t="shared" ca="1" si="226"/>
        <v>20295.372710478608</v>
      </c>
      <c r="Y573" s="194">
        <f t="shared" ca="1" si="227"/>
        <v>20862.538513821954</v>
      </c>
      <c r="Z573" s="194">
        <f t="shared" ca="1" si="228"/>
        <v>370234.10857439734</v>
      </c>
      <c r="AA573" s="194">
        <f t="shared" ca="1" si="229"/>
        <v>391096.6470882193</v>
      </c>
      <c r="AB573" s="77">
        <f t="shared" ca="1" si="230"/>
        <v>241672.9664139605</v>
      </c>
      <c r="AC573">
        <f t="shared" ca="1" si="231"/>
        <v>219.49001006439337</v>
      </c>
      <c r="AD573" s="476">
        <v>221.72385274267248</v>
      </c>
    </row>
    <row r="574" spans="2:30" x14ac:dyDescent="0.2">
      <c r="B574">
        <v>496</v>
      </c>
      <c r="C574" s="193">
        <f t="shared" ca="1" si="237"/>
        <v>0.32010072846661025</v>
      </c>
      <c r="D574" s="193">
        <f t="shared" ca="1" si="237"/>
        <v>-0.13899505406176793</v>
      </c>
      <c r="E574" s="193">
        <f t="shared" ca="1" si="237"/>
        <v>9.4550189118013328E-2</v>
      </c>
      <c r="F574" s="193">
        <f t="shared" ca="1" si="237"/>
        <v>8.2113897009458717E-2</v>
      </c>
      <c r="G574" s="193">
        <f t="shared" ca="1" si="237"/>
        <v>0.10438446697457725</v>
      </c>
      <c r="H574" s="193">
        <f t="shared" ca="1" si="237"/>
        <v>7.6628612919103112E-2</v>
      </c>
      <c r="I574" s="193">
        <f t="shared" ca="1" si="236"/>
        <v>6.1574845921623544E-2</v>
      </c>
      <c r="J574" s="193">
        <f t="shared" ca="1" si="236"/>
        <v>5.8248770002656783E-2</v>
      </c>
      <c r="K574" s="193">
        <f t="shared" ca="1" si="236"/>
        <v>3.675283104568678E-2</v>
      </c>
      <c r="L574" s="193">
        <f t="shared" ca="1" si="236"/>
        <v>7.6456963736496381E-2</v>
      </c>
      <c r="M574" s="193">
        <f t="shared" ca="1" si="236"/>
        <v>5.081681374184812E-2</v>
      </c>
      <c r="O574" s="473">
        <f t="shared" ca="1" si="233"/>
        <v>12933.02683678738</v>
      </c>
      <c r="P574" s="473">
        <f t="shared" ca="1" si="218"/>
        <v>11205.979371386091</v>
      </c>
      <c r="Q574" s="194">
        <f t="shared" ca="1" si="219"/>
        <v>12024.83749613436</v>
      </c>
      <c r="R574" s="194">
        <f t="shared" ca="1" si="220"/>
        <v>13193.92064673059</v>
      </c>
      <c r="S574" s="194">
        <f t="shared" ca="1" si="221"/>
        <v>14772.823282281008</v>
      </c>
      <c r="T574" s="194">
        <f t="shared" ca="1" si="222"/>
        <v>15819.150082768258</v>
      </c>
      <c r="U574" s="194">
        <f t="shared" ca="1" si="223"/>
        <v>17028.867979571849</v>
      </c>
      <c r="V574" s="194">
        <f t="shared" ca="1" si="224"/>
        <v>18325.836052258808</v>
      </c>
      <c r="W574" s="194">
        <f t="shared" ca="1" si="225"/>
        <v>19018.904800103159</v>
      </c>
      <c r="X574" s="194">
        <f t="shared" ca="1" si="226"/>
        <v>20918.126082243831</v>
      </c>
      <c r="Y574" s="194">
        <f t="shared" ca="1" si="227"/>
        <v>21423.27129428519</v>
      </c>
      <c r="Z574" s="194">
        <f t="shared" ca="1" si="228"/>
        <v>380185.07408061833</v>
      </c>
      <c r="AA574" s="194">
        <f t="shared" ca="1" si="229"/>
        <v>401608.34537490353</v>
      </c>
      <c r="AB574" s="77">
        <f t="shared" ca="1" si="230"/>
        <v>245533.64172954435</v>
      </c>
      <c r="AC574">
        <f t="shared" ca="1" si="231"/>
        <v>223.54534127824195</v>
      </c>
      <c r="AD574" s="476">
        <v>224.03277249913066</v>
      </c>
    </row>
    <row r="575" spans="2:30" x14ac:dyDescent="0.2">
      <c r="B575">
        <v>497</v>
      </c>
      <c r="C575" s="193">
        <f t="shared" ca="1" si="237"/>
        <v>0.33148359937287608</v>
      </c>
      <c r="D575" s="193">
        <f t="shared" ca="1" si="237"/>
        <v>-0.12965023972491324</v>
      </c>
      <c r="E575" s="193">
        <f t="shared" ca="1" si="237"/>
        <v>9.9882601753462891E-2</v>
      </c>
      <c r="F575" s="193">
        <f t="shared" ca="1" si="237"/>
        <v>0.10601902001944047</v>
      </c>
      <c r="G575" s="193">
        <f t="shared" ca="1" si="237"/>
        <v>9.3773536227330243E-2</v>
      </c>
      <c r="H575" s="193">
        <f t="shared" ca="1" si="237"/>
        <v>9.5759969318677654E-2</v>
      </c>
      <c r="I575" s="193">
        <f t="shared" ca="1" si="237"/>
        <v>8.1451355973812228E-2</v>
      </c>
      <c r="J575" s="193">
        <f t="shared" ca="1" si="237"/>
        <v>5.0952574045778597E-2</v>
      </c>
      <c r="K575" s="193">
        <f t="shared" ca="1" si="237"/>
        <v>6.3883327181536304E-2</v>
      </c>
      <c r="L575" s="193">
        <f t="shared" ca="1" si="237"/>
        <v>6.6354430597936137E-2</v>
      </c>
      <c r="M575" s="193">
        <f t="shared" ca="1" si="237"/>
        <v>1.5990287820281373E-2</v>
      </c>
      <c r="O575" s="473">
        <f t="shared" ca="1" si="233"/>
        <v>13044.544823056069</v>
      </c>
      <c r="P575" s="473">
        <f t="shared" ca="1" si="218"/>
        <v>11327.602129980254</v>
      </c>
      <c r="Q575" s="194">
        <f t="shared" ca="1" si="219"/>
        <v>12083.419912949146</v>
      </c>
      <c r="R575" s="194">
        <f t="shared" ca="1" si="220"/>
        <v>13485.389314599732</v>
      </c>
      <c r="S575" s="194">
        <f t="shared" ca="1" si="221"/>
        <v>14630.885932130635</v>
      </c>
      <c r="T575" s="194">
        <f t="shared" ca="1" si="222"/>
        <v>16100.251471436755</v>
      </c>
      <c r="U575" s="194">
        <f t="shared" ca="1" si="223"/>
        <v>17347.709808646556</v>
      </c>
      <c r="V575" s="194">
        <f t="shared" ca="1" si="224"/>
        <v>18199.486847137061</v>
      </c>
      <c r="W575" s="194">
        <f t="shared" ca="1" si="225"/>
        <v>19516.605223710249</v>
      </c>
      <c r="X575" s="194">
        <f t="shared" ca="1" si="226"/>
        <v>20721.809769505311</v>
      </c>
      <c r="Y575" s="194">
        <f t="shared" ca="1" si="227"/>
        <v>20713.253997932265</v>
      </c>
      <c r="Z575" s="194">
        <f t="shared" ca="1" si="228"/>
        <v>367584.85188745282</v>
      </c>
      <c r="AA575" s="194">
        <f t="shared" ca="1" si="229"/>
        <v>388298.10588538507</v>
      </c>
      <c r="AB575" s="77">
        <f t="shared" ca="1" si="230"/>
        <v>241287.78688471738</v>
      </c>
      <c r="AC575">
        <f t="shared" ca="1" si="231"/>
        <v>219.08540971854976</v>
      </c>
      <c r="AD575" s="476">
        <v>220.72042743595017</v>
      </c>
    </row>
    <row r="576" spans="2:30" x14ac:dyDescent="0.2">
      <c r="B576">
        <v>498</v>
      </c>
      <c r="C576" s="193">
        <f t="shared" ca="1" si="237"/>
        <v>0.32838673290117271</v>
      </c>
      <c r="D576" s="193">
        <f t="shared" ca="1" si="237"/>
        <v>-0.16735321982973245</v>
      </c>
      <c r="E576" s="193">
        <f t="shared" ca="1" si="237"/>
        <v>0.11951503521504461</v>
      </c>
      <c r="F576" s="193">
        <f t="shared" ca="1" si="237"/>
        <v>9.0015394311024288E-2</v>
      </c>
      <c r="G576" s="193">
        <f t="shared" ca="1" si="237"/>
        <v>8.3723098626529158E-2</v>
      </c>
      <c r="H576" s="193">
        <f t="shared" ca="1" si="237"/>
        <v>0.10525735594485859</v>
      </c>
      <c r="I576" s="193">
        <f t="shared" ca="1" si="237"/>
        <v>7.121580087366558E-2</v>
      </c>
      <c r="J576" s="193">
        <f t="shared" ca="1" si="237"/>
        <v>6.8867366973109606E-2</v>
      </c>
      <c r="K576" s="193">
        <f t="shared" ca="1" si="237"/>
        <v>4.3722140794278087E-2</v>
      </c>
      <c r="L576" s="193">
        <f t="shared" ca="1" si="237"/>
        <v>4.9501743541261266E-2</v>
      </c>
      <c r="M576" s="193">
        <f t="shared" ca="1" si="237"/>
        <v>5.5199374323434816E-2</v>
      </c>
      <c r="O576" s="473">
        <f t="shared" ca="1" si="233"/>
        <v>13014.204822232789</v>
      </c>
      <c r="P576" s="473">
        <f t="shared" ca="1" si="218"/>
        <v>10836.897843916031</v>
      </c>
      <c r="Q576" s="194">
        <f t="shared" ca="1" si="219"/>
        <v>12299.103784165158</v>
      </c>
      <c r="R576" s="194">
        <f t="shared" ca="1" si="220"/>
        <v>13290.261455840724</v>
      </c>
      <c r="S576" s="194">
        <f t="shared" ca="1" si="221"/>
        <v>14496.446030967443</v>
      </c>
      <c r="T576" s="194">
        <f t="shared" ca="1" si="222"/>
        <v>16239.798742084038</v>
      </c>
      <c r="U576" s="194">
        <f t="shared" ca="1" si="223"/>
        <v>17183.519862767887</v>
      </c>
      <c r="V576" s="194">
        <f t="shared" ca="1" si="224"/>
        <v>18509.719721866139</v>
      </c>
      <c r="W576" s="194">
        <f t="shared" ca="1" si="225"/>
        <v>19146.754596758354</v>
      </c>
      <c r="X576" s="194">
        <f t="shared" ca="1" si="226"/>
        <v>20394.321867478586</v>
      </c>
      <c r="Y576" s="194">
        <f t="shared" ca="1" si="227"/>
        <v>21512.619678394734</v>
      </c>
      <c r="Z576" s="194">
        <f t="shared" ca="1" si="228"/>
        <v>381770.68262587965</v>
      </c>
      <c r="AA576" s="194">
        <f t="shared" ca="1" si="229"/>
        <v>403283.3023042744</v>
      </c>
      <c r="AB576" s="77">
        <f t="shared" ca="1" si="230"/>
        <v>246294.20604865535</v>
      </c>
      <c r="AC576">
        <f t="shared" ca="1" si="231"/>
        <v>224.34425337814847</v>
      </c>
      <c r="AD576" s="476">
        <v>223.13964874142835</v>
      </c>
    </row>
    <row r="577" spans="2:30" x14ac:dyDescent="0.2">
      <c r="B577">
        <v>499</v>
      </c>
      <c r="C577" s="193">
        <f t="shared" ca="1" si="237"/>
        <v>0.34613898986757863</v>
      </c>
      <c r="D577" s="193">
        <f t="shared" ca="1" si="237"/>
        <v>-0.17124336113323549</v>
      </c>
      <c r="E577" s="193">
        <f t="shared" ca="1" si="237"/>
        <v>8.7846657751991186E-2</v>
      </c>
      <c r="F577" s="193">
        <f t="shared" ca="1" si="237"/>
        <v>0.11087178722583309</v>
      </c>
      <c r="G577" s="193">
        <f t="shared" ca="1" si="237"/>
        <v>8.1752464582106235E-2</v>
      </c>
      <c r="H577" s="193">
        <f t="shared" ca="1" si="237"/>
        <v>6.45503628754239E-2</v>
      </c>
      <c r="I577" s="193">
        <f t="shared" ca="1" si="237"/>
        <v>6.6396362595279756E-2</v>
      </c>
      <c r="J577" s="193">
        <f t="shared" ca="1" si="237"/>
        <v>8.6927126750471442E-2</v>
      </c>
      <c r="K577" s="193">
        <f t="shared" ca="1" si="237"/>
        <v>8.5131890216323045E-3</v>
      </c>
      <c r="L577" s="193">
        <f t="shared" ca="1" si="237"/>
        <v>6.9290026242418451E-2</v>
      </c>
      <c r="M577" s="193">
        <f t="shared" ca="1" si="237"/>
        <v>7.1799647729603649E-2</v>
      </c>
      <c r="O577" s="473">
        <f t="shared" ca="1" si="233"/>
        <v>13188.123683732669</v>
      </c>
      <c r="P577" s="473">
        <f t="shared" ca="1" si="218"/>
        <v>10786.267654850941</v>
      </c>
      <c r="Q577" s="194">
        <f t="shared" ca="1" si="219"/>
        <v>11951.191832255199</v>
      </c>
      <c r="R577" s="194">
        <f t="shared" ca="1" si="220"/>
        <v>13544.557786250587</v>
      </c>
      <c r="S577" s="194">
        <f t="shared" ca="1" si="221"/>
        <v>14470.085801026815</v>
      </c>
      <c r="T577" s="194">
        <f t="shared" ca="1" si="222"/>
        <v>15641.681596527567</v>
      </c>
      <c r="U577" s="194">
        <f t="shared" ca="1" si="223"/>
        <v>17106.210591081934</v>
      </c>
      <c r="V577" s="194">
        <f t="shared" ca="1" si="224"/>
        <v>18822.463007003411</v>
      </c>
      <c r="W577" s="194">
        <f t="shared" ca="1" si="225"/>
        <v>18500.857443817891</v>
      </c>
      <c r="X577" s="194">
        <f t="shared" ca="1" si="226"/>
        <v>20778.855394074097</v>
      </c>
      <c r="Y577" s="194">
        <f t="shared" ca="1" si="227"/>
        <v>21851.053700470657</v>
      </c>
      <c r="Z577" s="194">
        <f t="shared" ca="1" si="228"/>
        <v>387776.65444908384</v>
      </c>
      <c r="AA577" s="194">
        <f t="shared" ca="1" si="229"/>
        <v>409627.7081495545</v>
      </c>
      <c r="AB577" s="77">
        <f t="shared" ca="1" si="230"/>
        <v>248329.73791562475</v>
      </c>
      <c r="AC577">
        <f t="shared" ca="1" si="231"/>
        <v>226.48241710395666</v>
      </c>
      <c r="AD577" s="476">
        <v>218.09218274574584</v>
      </c>
    </row>
    <row r="578" spans="2:30" x14ac:dyDescent="0.2">
      <c r="B578">
        <v>500</v>
      </c>
      <c r="C578" s="193">
        <f t="shared" ca="1" si="237"/>
        <v>0.32749150418604256</v>
      </c>
      <c r="D578" s="193">
        <f t="shared" ca="1" si="237"/>
        <v>-0.15957405804266747</v>
      </c>
      <c r="E578" s="193">
        <f t="shared" ca="1" si="237"/>
        <v>7.5028325427551501E-2</v>
      </c>
      <c r="F578" s="193">
        <f t="shared" ca="1" si="237"/>
        <v>6.4865110395992007E-2</v>
      </c>
      <c r="G578" s="193">
        <f t="shared" ca="1" si="237"/>
        <v>8.9095820154640182E-2</v>
      </c>
      <c r="H578" s="193">
        <f t="shared" ca="1" si="237"/>
        <v>9.1516324956018053E-2</v>
      </c>
      <c r="I578" s="193">
        <f t="shared" ca="1" si="237"/>
        <v>9.2063356521656092E-2</v>
      </c>
      <c r="J578" s="193">
        <f t="shared" ca="1" si="237"/>
        <v>5.3909978011171582E-2</v>
      </c>
      <c r="K578" s="193">
        <f t="shared" ca="1" si="237"/>
        <v>4.5636409790138027E-2</v>
      </c>
      <c r="L578" s="193">
        <f t="shared" ca="1" si="237"/>
        <v>4.7082474102490703E-2</v>
      </c>
      <c r="M578" s="193">
        <f t="shared" ca="1" si="237"/>
        <v>4.2160516398899575E-2</v>
      </c>
      <c r="O578" s="473">
        <f t="shared" ca="1" si="233"/>
        <v>13005.434266510658</v>
      </c>
      <c r="P578" s="473">
        <f t="shared" ca="1" si="218"/>
        <v>10938.143634574682</v>
      </c>
      <c r="Q578" s="194">
        <f t="shared" ca="1" si="219"/>
        <v>11810.368355446852</v>
      </c>
      <c r="R578" s="194">
        <f t="shared" ca="1" si="220"/>
        <v>12983.610879469114</v>
      </c>
      <c r="S578" s="194">
        <f t="shared" ca="1" si="221"/>
        <v>14568.314359482712</v>
      </c>
      <c r="T578" s="194">
        <f t="shared" ca="1" si="222"/>
        <v>16037.898635681449</v>
      </c>
      <c r="U578" s="194">
        <f t="shared" ca="1" si="223"/>
        <v>17517.938367680938</v>
      </c>
      <c r="V578" s="194">
        <f t="shared" ca="1" si="224"/>
        <v>18250.700608727311</v>
      </c>
      <c r="W578" s="194">
        <f t="shared" ca="1" si="225"/>
        <v>19181.871259769854</v>
      </c>
      <c r="X578" s="194">
        <f t="shared" ca="1" si="226"/>
        <v>20347.309692489758</v>
      </c>
      <c r="Y578" s="194">
        <f t="shared" ca="1" si="227"/>
        <v>21246.793145137926</v>
      </c>
      <c r="Z578" s="194">
        <f t="shared" ca="1" si="228"/>
        <v>377053.22940174054</v>
      </c>
      <c r="AA578" s="194">
        <f t="shared" ca="1" si="229"/>
        <v>398300.02254687843</v>
      </c>
      <c r="AB578" s="77">
        <f t="shared" ca="1" si="230"/>
        <v>243875.61972643607</v>
      </c>
      <c r="AC578">
        <f t="shared" ca="1" si="231"/>
        <v>221.80372152707778</v>
      </c>
      <c r="AD578" s="476">
        <v>228.07709924131956</v>
      </c>
    </row>
    <row r="579" spans="2:30" x14ac:dyDescent="0.2">
      <c r="B579">
        <v>501</v>
      </c>
      <c r="C579" s="193">
        <f t="shared" ref="C579:M594" ca="1" si="238">C$75+_xlfn.NORM.INV(RAND(),0, $AH$80)</f>
        <v>0.31157151497572494</v>
      </c>
      <c r="D579" s="193">
        <f t="shared" ca="1" si="238"/>
        <v>-0.16650190633576964</v>
      </c>
      <c r="E579" s="193">
        <f t="shared" ca="1" si="238"/>
        <v>0.11018790918878341</v>
      </c>
      <c r="F579" s="193">
        <f t="shared" ca="1" si="238"/>
        <v>5.8833354457502055E-2</v>
      </c>
      <c r="G579" s="193">
        <f t="shared" ca="1" si="238"/>
        <v>0.11248536555819094</v>
      </c>
      <c r="H579" s="193">
        <f t="shared" ca="1" si="238"/>
        <v>6.2910244967700438E-2</v>
      </c>
      <c r="I579" s="193">
        <f t="shared" ca="1" si="237"/>
        <v>8.8246605150639673E-2</v>
      </c>
      <c r="J579" s="193">
        <f t="shared" ca="1" si="237"/>
        <v>6.8618005120320194E-2</v>
      </c>
      <c r="K579" s="193">
        <f t="shared" ca="1" si="237"/>
        <v>3.7217887072218507E-2</v>
      </c>
      <c r="L579" s="193">
        <f t="shared" ca="1" si="237"/>
        <v>1.3480845484603689E-2</v>
      </c>
      <c r="M579" s="193">
        <f t="shared" ca="1" si="237"/>
        <v>2.7451899522197648E-2</v>
      </c>
      <c r="O579" s="473">
        <f t="shared" ca="1" si="233"/>
        <v>12849.466132217178</v>
      </c>
      <c r="P579" s="473">
        <f t="shared" ca="1" si="218"/>
        <v>10847.977689039957</v>
      </c>
      <c r="Q579" s="194">
        <f t="shared" ca="1" si="219"/>
        <v>12196.635047795808</v>
      </c>
      <c r="R579" s="194">
        <f t="shared" ca="1" si="220"/>
        <v>12910.067318636176</v>
      </c>
      <c r="S579" s="194">
        <f t="shared" ca="1" si="221"/>
        <v>14881.185131602599</v>
      </c>
      <c r="T579" s="194">
        <f t="shared" ca="1" si="222"/>
        <v>15617.582969550373</v>
      </c>
      <c r="U579" s="194">
        <f t="shared" ca="1" si="223"/>
        <v>17456.713334460161</v>
      </c>
      <c r="V579" s="194">
        <f t="shared" ca="1" si="224"/>
        <v>18505.401489176962</v>
      </c>
      <c r="W579" s="194">
        <f t="shared" ca="1" si="225"/>
        <v>19027.436106727513</v>
      </c>
      <c r="X579" s="194">
        <f t="shared" ca="1" si="226"/>
        <v>19694.349910839119</v>
      </c>
      <c r="Y579" s="194">
        <f t="shared" ca="1" si="227"/>
        <v>20946.924808818465</v>
      </c>
      <c r="Z579" s="194">
        <f t="shared" ca="1" si="228"/>
        <v>371731.65810238163</v>
      </c>
      <c r="AA579" s="194">
        <f t="shared" ca="1" si="229"/>
        <v>392678.58291120006</v>
      </c>
      <c r="AB579" s="77">
        <f t="shared" ca="1" si="230"/>
        <v>241486.54471483536</v>
      </c>
      <c r="AC579">
        <f t="shared" ca="1" si="231"/>
        <v>219.29418895186697</v>
      </c>
      <c r="AD579" s="476">
        <v>219.38392902094111</v>
      </c>
    </row>
    <row r="580" spans="2:30" x14ac:dyDescent="0.2">
      <c r="B580">
        <v>502</v>
      </c>
      <c r="C580" s="193">
        <f t="shared" ca="1" si="238"/>
        <v>0.33283061840443567</v>
      </c>
      <c r="D580" s="193">
        <f t="shared" ca="1" si="238"/>
        <v>-0.16574842046199487</v>
      </c>
      <c r="E580" s="193">
        <f t="shared" ca="1" si="238"/>
        <v>0.10417028900386935</v>
      </c>
      <c r="F580" s="193">
        <f t="shared" ca="1" si="238"/>
        <v>4.6884562443291783E-2</v>
      </c>
      <c r="G580" s="193">
        <f t="shared" ca="1" si="238"/>
        <v>9.162366646590564E-2</v>
      </c>
      <c r="H580" s="193">
        <f t="shared" ca="1" si="238"/>
        <v>9.1045981891350672E-2</v>
      </c>
      <c r="I580" s="193">
        <f t="shared" ca="1" si="237"/>
        <v>8.5556197993479161E-2</v>
      </c>
      <c r="J580" s="193">
        <f t="shared" ca="1" si="237"/>
        <v>5.2792407830526716E-2</v>
      </c>
      <c r="K580" s="193">
        <f t="shared" ca="1" si="237"/>
        <v>9.5568331140257701E-2</v>
      </c>
      <c r="L580" s="193">
        <f t="shared" ca="1" si="237"/>
        <v>-1.0621257232437536E-2</v>
      </c>
      <c r="M580" s="193">
        <f t="shared" ca="1" si="237"/>
        <v>3.0698037670662245E-2</v>
      </c>
      <c r="O580" s="473">
        <f t="shared" ca="1" si="233"/>
        <v>13057.741568508256</v>
      </c>
      <c r="P580" s="473">
        <f t="shared" ca="1" si="218"/>
        <v>10857.784307687136</v>
      </c>
      <c r="Q580" s="194">
        <f t="shared" ca="1" si="219"/>
        <v>12130.524872532525</v>
      </c>
      <c r="R580" s="194">
        <f t="shared" ca="1" si="220"/>
        <v>12764.378945078211</v>
      </c>
      <c r="S580" s="194">
        <f t="shared" ca="1" si="221"/>
        <v>14602.128151651839</v>
      </c>
      <c r="T580" s="194">
        <f t="shared" ca="1" si="222"/>
        <v>16030.987777618529</v>
      </c>
      <c r="U580" s="194">
        <f t="shared" ca="1" si="223"/>
        <v>17413.556143550268</v>
      </c>
      <c r="V580" s="194">
        <f t="shared" ca="1" si="224"/>
        <v>18231.347495841255</v>
      </c>
      <c r="W580" s="194">
        <f t="shared" ca="1" si="225"/>
        <v>20097.856661696685</v>
      </c>
      <c r="X580" s="194">
        <f t="shared" ca="1" si="226"/>
        <v>19225.988573166844</v>
      </c>
      <c r="Y580" s="194">
        <f t="shared" ca="1" si="227"/>
        <v>21013.104657964243</v>
      </c>
      <c r="Z580" s="194">
        <f t="shared" ca="1" si="228"/>
        <v>372906.10949705937</v>
      </c>
      <c r="AA580" s="194">
        <f t="shared" ca="1" si="229"/>
        <v>393919.21415502363</v>
      </c>
      <c r="AB580" s="77">
        <f t="shared" ca="1" si="230"/>
        <v>242195.80549734033</v>
      </c>
      <c r="AC580">
        <f t="shared" ca="1" si="231"/>
        <v>220.03921078222933</v>
      </c>
      <c r="AD580" s="476">
        <v>220.93240601865753</v>
      </c>
    </row>
    <row r="581" spans="2:30" x14ac:dyDescent="0.2">
      <c r="B581">
        <v>503</v>
      </c>
      <c r="C581" s="193">
        <f t="shared" ca="1" si="238"/>
        <v>0.3127286698995948</v>
      </c>
      <c r="D581" s="193">
        <f t="shared" ca="1" si="238"/>
        <v>-0.12241252992058071</v>
      </c>
      <c r="E581" s="193">
        <f t="shared" ca="1" si="238"/>
        <v>5.6469677784859888E-2</v>
      </c>
      <c r="F581" s="193">
        <f t="shared" ca="1" si="238"/>
        <v>0.12851976308814006</v>
      </c>
      <c r="G581" s="193">
        <f t="shared" ca="1" si="238"/>
        <v>8.3835234331951919E-2</v>
      </c>
      <c r="H581" s="193">
        <f t="shared" ca="1" si="238"/>
        <v>0.10430812079883088</v>
      </c>
      <c r="I581" s="193">
        <f t="shared" ca="1" si="237"/>
        <v>5.9093651278687154E-2</v>
      </c>
      <c r="J581" s="193">
        <f t="shared" ca="1" si="237"/>
        <v>6.2431430460241868E-2</v>
      </c>
      <c r="K581" s="193">
        <f t="shared" ca="1" si="237"/>
        <v>3.5867590926180054E-2</v>
      </c>
      <c r="L581" s="193">
        <f t="shared" ca="1" si="237"/>
        <v>7.0355283099113347E-2</v>
      </c>
      <c r="M581" s="193">
        <f t="shared" ca="1" si="237"/>
        <v>6.5572307061517537E-2</v>
      </c>
      <c r="O581" s="473">
        <f t="shared" ca="1" si="233"/>
        <v>12860.80277900633</v>
      </c>
      <c r="P581" s="473">
        <f t="shared" ca="1" si="218"/>
        <v>11421.800923083641</v>
      </c>
      <c r="Q581" s="194">
        <f t="shared" ca="1" si="219"/>
        <v>11606.481202285599</v>
      </c>
      <c r="R581" s="194">
        <f t="shared" ca="1" si="220"/>
        <v>13759.734759530564</v>
      </c>
      <c r="S581" s="194">
        <f t="shared" ca="1" si="221"/>
        <v>14497.946016714601</v>
      </c>
      <c r="T581" s="194">
        <f t="shared" ca="1" si="222"/>
        <v>16225.851413303561</v>
      </c>
      <c r="U581" s="194">
        <f t="shared" ca="1" si="223"/>
        <v>16989.066795351529</v>
      </c>
      <c r="V581" s="194">
        <f t="shared" ca="1" si="224"/>
        <v>18398.267745052344</v>
      </c>
      <c r="W581" s="194">
        <f t="shared" ca="1" si="225"/>
        <v>19002.665348370821</v>
      </c>
      <c r="X581" s="194">
        <f t="shared" ca="1" si="226"/>
        <v>20799.555875365029</v>
      </c>
      <c r="Y581" s="194">
        <f t="shared" ca="1" si="227"/>
        <v>21724.095312643491</v>
      </c>
      <c r="Z581" s="194">
        <f t="shared" ca="1" si="228"/>
        <v>385523.60525700729</v>
      </c>
      <c r="AA581" s="194">
        <f t="shared" ca="1" si="229"/>
        <v>407247.7005696508</v>
      </c>
      <c r="AB581" s="77">
        <f t="shared" ca="1" si="230"/>
        <v>247874.65598321089</v>
      </c>
      <c r="AC581">
        <f t="shared" ca="1" si="231"/>
        <v>226.00438986402614</v>
      </c>
      <c r="AD581" s="476">
        <v>225.13983479856961</v>
      </c>
    </row>
    <row r="582" spans="2:30" x14ac:dyDescent="0.2">
      <c r="B582">
        <v>504</v>
      </c>
      <c r="C582" s="193">
        <f t="shared" ca="1" si="238"/>
        <v>0.32054484833313074</v>
      </c>
      <c r="D582" s="193">
        <f t="shared" ca="1" si="238"/>
        <v>-0.1720004693198835</v>
      </c>
      <c r="E582" s="193">
        <f t="shared" ca="1" si="238"/>
        <v>0.10278625075253382</v>
      </c>
      <c r="F582" s="193">
        <f t="shared" ca="1" si="238"/>
        <v>7.1744487683129604E-2</v>
      </c>
      <c r="G582" s="193">
        <f t="shared" ca="1" si="238"/>
        <v>0.11223396683040973</v>
      </c>
      <c r="H582" s="193">
        <f t="shared" ca="1" si="238"/>
        <v>6.3757159537628449E-2</v>
      </c>
      <c r="I582" s="193">
        <f t="shared" ca="1" si="237"/>
        <v>5.5905458015975851E-2</v>
      </c>
      <c r="J582" s="193">
        <f t="shared" ca="1" si="237"/>
        <v>4.4414933054719954E-2</v>
      </c>
      <c r="K582" s="193">
        <f t="shared" ca="1" si="237"/>
        <v>8.442780675182722E-2</v>
      </c>
      <c r="L582" s="193">
        <f t="shared" ca="1" si="237"/>
        <v>9.0423729989493912E-2</v>
      </c>
      <c r="M582" s="193">
        <f t="shared" ca="1" si="237"/>
        <v>2.131469345719866E-2</v>
      </c>
      <c r="O582" s="473">
        <f t="shared" ca="1" si="233"/>
        <v>12937.377879119682</v>
      </c>
      <c r="P582" s="473">
        <f t="shared" ca="1" si="218"/>
        <v>10776.413891801716</v>
      </c>
      <c r="Q582" s="194">
        <f t="shared" ca="1" si="219"/>
        <v>12115.319690325072</v>
      </c>
      <c r="R582" s="194">
        <f t="shared" ca="1" si="220"/>
        <v>13067.489257037552</v>
      </c>
      <c r="S582" s="194">
        <f t="shared" ca="1" si="221"/>
        <v>14877.822290952479</v>
      </c>
      <c r="T582" s="194">
        <f t="shared" ca="1" si="222"/>
        <v>15630.026878738938</v>
      </c>
      <c r="U582" s="194">
        <f t="shared" ca="1" si="223"/>
        <v>16937.924549119292</v>
      </c>
      <c r="V582" s="194">
        <f t="shared" ca="1" si="224"/>
        <v>18086.273640217511</v>
      </c>
      <c r="W582" s="194">
        <f t="shared" ca="1" si="225"/>
        <v>19893.487243623254</v>
      </c>
      <c r="X582" s="194">
        <f t="shared" ca="1" si="226"/>
        <v>21189.533660329736</v>
      </c>
      <c r="Y582" s="194">
        <f t="shared" ca="1" si="227"/>
        <v>20821.804018210609</v>
      </c>
      <c r="Z582" s="194">
        <f t="shared" ca="1" si="228"/>
        <v>369511.21957117738</v>
      </c>
      <c r="AA582" s="194">
        <f t="shared" ca="1" si="229"/>
        <v>390333.023589388</v>
      </c>
      <c r="AB582" s="77">
        <f t="shared" ca="1" si="230"/>
        <v>241196.3144175495</v>
      </c>
      <c r="AC582">
        <f t="shared" ca="1" si="231"/>
        <v>218.98932519421373</v>
      </c>
      <c r="AD582" s="476">
        <v>221.23311669904444</v>
      </c>
    </row>
    <row r="583" spans="2:30" x14ac:dyDescent="0.2">
      <c r="B583">
        <v>505</v>
      </c>
      <c r="C583" s="193">
        <f t="shared" ca="1" si="238"/>
        <v>0.32953129855098917</v>
      </c>
      <c r="D583" s="193">
        <f t="shared" ca="1" si="238"/>
        <v>-0.12670905349470163</v>
      </c>
      <c r="E583" s="193">
        <f t="shared" ca="1" si="238"/>
        <v>0.12437995011220354</v>
      </c>
      <c r="F583" s="193">
        <f t="shared" ca="1" si="238"/>
        <v>0.12008787478894499</v>
      </c>
      <c r="G583" s="193">
        <f t="shared" ca="1" si="238"/>
        <v>8.9080396535678827E-2</v>
      </c>
      <c r="H583" s="193">
        <f t="shared" ca="1" si="238"/>
        <v>0.10387777141470836</v>
      </c>
      <c r="I583" s="193">
        <f t="shared" ca="1" si="237"/>
        <v>0.11704909054039908</v>
      </c>
      <c r="J583" s="193">
        <f t="shared" ca="1" si="237"/>
        <v>2.7405705180244593E-2</v>
      </c>
      <c r="K583" s="193">
        <f t="shared" ca="1" si="237"/>
        <v>6.9754418396726886E-2</v>
      </c>
      <c r="L583" s="193">
        <f t="shared" ca="1" si="237"/>
        <v>5.1399835294481507E-2</v>
      </c>
      <c r="M583" s="193">
        <f t="shared" ca="1" si="237"/>
        <v>3.0605976878135596E-2</v>
      </c>
      <c r="O583" s="473">
        <f t="shared" ca="1" si="233"/>
        <v>13025.41813190404</v>
      </c>
      <c r="P583" s="473">
        <f t="shared" ca="1" si="218"/>
        <v>11365.881668766458</v>
      </c>
      <c r="Q583" s="194">
        <f t="shared" ca="1" si="219"/>
        <v>12352.550224221048</v>
      </c>
      <c r="R583" s="194">
        <f t="shared" ca="1" si="220"/>
        <v>13656.927037137266</v>
      </c>
      <c r="S583" s="194">
        <f t="shared" ca="1" si="221"/>
        <v>14568.108045102075</v>
      </c>
      <c r="T583" s="194">
        <f t="shared" ca="1" si="222"/>
        <v>16219.528191522373</v>
      </c>
      <c r="U583" s="194">
        <f t="shared" ca="1" si="223"/>
        <v>17918.737960486364</v>
      </c>
      <c r="V583" s="194">
        <f t="shared" ca="1" si="224"/>
        <v>17791.72255710842</v>
      </c>
      <c r="W583" s="194">
        <f t="shared" ca="1" si="225"/>
        <v>19624.308546576325</v>
      </c>
      <c r="X583" s="194">
        <f t="shared" ca="1" si="226"/>
        <v>20431.206317063741</v>
      </c>
      <c r="Y583" s="194">
        <f t="shared" ca="1" si="227"/>
        <v>21011.227791027897</v>
      </c>
      <c r="Z583" s="194">
        <f t="shared" ca="1" si="228"/>
        <v>372872.801941671</v>
      </c>
      <c r="AA583" s="194">
        <f t="shared" ca="1" si="229"/>
        <v>393884.02973269892</v>
      </c>
      <c r="AB583" s="77">
        <f t="shared" ca="1" si="230"/>
        <v>243803.26046170853</v>
      </c>
      <c r="AC583">
        <f t="shared" ca="1" si="231"/>
        <v>221.72771389606146</v>
      </c>
      <c r="AD583" s="476">
        <v>221.70556669297773</v>
      </c>
    </row>
    <row r="584" spans="2:30" x14ac:dyDescent="0.2">
      <c r="B584">
        <v>506</v>
      </c>
      <c r="C584" s="193">
        <f t="shared" ca="1" si="238"/>
        <v>0.32620054099190715</v>
      </c>
      <c r="D584" s="193">
        <f t="shared" ca="1" si="238"/>
        <v>-0.15150648684193374</v>
      </c>
      <c r="E584" s="193">
        <f t="shared" ca="1" si="238"/>
        <v>0.11099746269774916</v>
      </c>
      <c r="F584" s="193">
        <f t="shared" ca="1" si="238"/>
        <v>8.1083340057341469E-2</v>
      </c>
      <c r="G584" s="193">
        <f t="shared" ca="1" si="238"/>
        <v>7.6278295059678425E-2</v>
      </c>
      <c r="H584" s="193">
        <f t="shared" ca="1" si="238"/>
        <v>4.6047373333423264E-2</v>
      </c>
      <c r="I584" s="193">
        <f t="shared" ca="1" si="237"/>
        <v>6.9356983584110077E-2</v>
      </c>
      <c r="J584" s="193">
        <f t="shared" ca="1" si="237"/>
        <v>4.9407458719566463E-2</v>
      </c>
      <c r="K584" s="193">
        <f t="shared" ca="1" si="237"/>
        <v>5.5132399210920051E-2</v>
      </c>
      <c r="L584" s="193">
        <f t="shared" ca="1" si="237"/>
        <v>2.7647416996165398E-2</v>
      </c>
      <c r="M584" s="193">
        <f t="shared" ca="1" si="237"/>
        <v>3.3465596259469321E-2</v>
      </c>
      <c r="O584" s="473">
        <f t="shared" ca="1" si="233"/>
        <v>12992.786700097713</v>
      </c>
      <c r="P584" s="473">
        <f t="shared" ca="1" si="218"/>
        <v>11043.143073752231</v>
      </c>
      <c r="Q584" s="194">
        <f t="shared" ca="1" si="219"/>
        <v>12205.528883351748</v>
      </c>
      <c r="R584" s="194">
        <f t="shared" ca="1" si="220"/>
        <v>13181.35534590066</v>
      </c>
      <c r="S584" s="194">
        <f t="shared" ca="1" si="221"/>
        <v>14396.860451168706</v>
      </c>
      <c r="T584" s="194">
        <f t="shared" ca="1" si="222"/>
        <v>15369.81294559957</v>
      </c>
      <c r="U584" s="194">
        <f t="shared" ca="1" si="223"/>
        <v>17153.702319197037</v>
      </c>
      <c r="V584" s="194">
        <f t="shared" ca="1" si="224"/>
        <v>18172.729877554262</v>
      </c>
      <c r="W584" s="194">
        <f t="shared" ca="1" si="225"/>
        <v>19356.072200793067</v>
      </c>
      <c r="X584" s="194">
        <f t="shared" ca="1" si="226"/>
        <v>19969.640181620915</v>
      </c>
      <c r="Y584" s="194">
        <f t="shared" ca="1" si="227"/>
        <v>21069.527583154904</v>
      </c>
      <c r="Z584" s="194">
        <f t="shared" ca="1" si="228"/>
        <v>373907.41101160343</v>
      </c>
      <c r="AA584" s="194">
        <f t="shared" ca="1" si="229"/>
        <v>394976.93859475834</v>
      </c>
      <c r="AB584" s="77">
        <f t="shared" ca="1" si="230"/>
        <v>242324.37585568201</v>
      </c>
      <c r="AC584">
        <f t="shared" ca="1" si="231"/>
        <v>220.17426367964705</v>
      </c>
      <c r="AD584" s="476">
        <v>228.04988577568059</v>
      </c>
    </row>
    <row r="585" spans="2:30" x14ac:dyDescent="0.2">
      <c r="B585">
        <v>507</v>
      </c>
      <c r="C585" s="193">
        <f t="shared" ca="1" si="238"/>
        <v>0.31148975145925839</v>
      </c>
      <c r="D585" s="193">
        <f t="shared" ca="1" si="238"/>
        <v>-0.15445116844331902</v>
      </c>
      <c r="E585" s="193">
        <f t="shared" ca="1" si="238"/>
        <v>0.11335127206083409</v>
      </c>
      <c r="F585" s="193">
        <f t="shared" ca="1" si="238"/>
        <v>0.1161259647834805</v>
      </c>
      <c r="G585" s="193">
        <f t="shared" ca="1" si="238"/>
        <v>0.11219644104197388</v>
      </c>
      <c r="H585" s="193">
        <f t="shared" ca="1" si="238"/>
        <v>6.8058081356896186E-2</v>
      </c>
      <c r="I585" s="193">
        <f t="shared" ca="1" si="238"/>
        <v>2.8110689315722963E-2</v>
      </c>
      <c r="J585" s="193">
        <f t="shared" ca="1" si="238"/>
        <v>4.4355905340120252E-2</v>
      </c>
      <c r="K585" s="193">
        <f t="shared" ca="1" si="238"/>
        <v>9.3742527549779311E-2</v>
      </c>
      <c r="L585" s="193">
        <f t="shared" ca="1" si="238"/>
        <v>5.1467271519713809E-2</v>
      </c>
      <c r="M585" s="193">
        <f t="shared" ca="1" si="238"/>
        <v>5.939666047440767E-2</v>
      </c>
      <c r="O585" s="473">
        <f t="shared" ca="1" si="233"/>
        <v>12848.665095046354</v>
      </c>
      <c r="P585" s="473">
        <f t="shared" ca="1" si="218"/>
        <v>11004.818042710203</v>
      </c>
      <c r="Q585" s="194">
        <f t="shared" ca="1" si="219"/>
        <v>12231.388067671822</v>
      </c>
      <c r="R585" s="194">
        <f t="shared" ca="1" si="220"/>
        <v>13608.620545218026</v>
      </c>
      <c r="S585" s="194">
        <f t="shared" ca="1" si="221"/>
        <v>14877.320326412349</v>
      </c>
      <c r="T585" s="194">
        <f t="shared" ca="1" si="222"/>
        <v>15693.221305244822</v>
      </c>
      <c r="U585" s="194">
        <f t="shared" ca="1" si="223"/>
        <v>16492.064844984699</v>
      </c>
      <c r="V585" s="194">
        <f t="shared" ca="1" si="224"/>
        <v>18085.251449357525</v>
      </c>
      <c r="W585" s="194">
        <f t="shared" ca="1" si="225"/>
        <v>20064.362868739332</v>
      </c>
      <c r="X585" s="194">
        <f t="shared" ca="1" si="226"/>
        <v>20432.516763750828</v>
      </c>
      <c r="Y585" s="194">
        <f t="shared" ca="1" si="227"/>
        <v>21598.190825274123</v>
      </c>
      <c r="Z585" s="194">
        <f t="shared" ca="1" si="228"/>
        <v>383289.25896133325</v>
      </c>
      <c r="AA585" s="194">
        <f t="shared" ca="1" si="229"/>
        <v>404887.44978660735</v>
      </c>
      <c r="AB585" s="77">
        <f t="shared" ca="1" si="230"/>
        <v>246832.18536780498</v>
      </c>
      <c r="AC585">
        <f t="shared" ca="1" si="231"/>
        <v>224.90935770498632</v>
      </c>
      <c r="AD585" s="476">
        <v>222.1041603469441</v>
      </c>
    </row>
    <row r="586" spans="2:30" x14ac:dyDescent="0.2">
      <c r="B586">
        <v>508</v>
      </c>
      <c r="C586" s="193">
        <f t="shared" ca="1" si="238"/>
        <v>0.33980515678733836</v>
      </c>
      <c r="D586" s="193">
        <f t="shared" ca="1" si="238"/>
        <v>-0.17758319318092919</v>
      </c>
      <c r="E586" s="193">
        <f t="shared" ca="1" si="238"/>
        <v>0.14141776103323347</v>
      </c>
      <c r="F586" s="193">
        <f t="shared" ca="1" si="238"/>
        <v>0.11067210617967388</v>
      </c>
      <c r="G586" s="193">
        <f t="shared" ca="1" si="238"/>
        <v>0.10199373778007026</v>
      </c>
      <c r="H586" s="193">
        <f t="shared" ca="1" si="238"/>
        <v>7.1822492879469166E-2</v>
      </c>
      <c r="I586" s="193">
        <f t="shared" ca="1" si="238"/>
        <v>7.5122978232061627E-2</v>
      </c>
      <c r="J586" s="193">
        <f t="shared" ca="1" si="238"/>
        <v>4.4456504041535116E-2</v>
      </c>
      <c r="K586" s="193">
        <f t="shared" ca="1" si="238"/>
        <v>5.1194724038425787E-2</v>
      </c>
      <c r="L586" s="193">
        <f t="shared" ca="1" si="238"/>
        <v>3.9602407080609262E-2</v>
      </c>
      <c r="M586" s="193">
        <f t="shared" ca="1" si="238"/>
        <v>2.5051132817841153E-2</v>
      </c>
      <c r="O586" s="473">
        <f t="shared" ca="1" si="233"/>
        <v>13126.071121045554</v>
      </c>
      <c r="P586" s="473">
        <f t="shared" ca="1" si="218"/>
        <v>10703.754740750206</v>
      </c>
      <c r="Q586" s="194">
        <f t="shared" ca="1" si="219"/>
        <v>12539.729313542057</v>
      </c>
      <c r="R586" s="194">
        <f t="shared" ca="1" si="220"/>
        <v>13542.12312952456</v>
      </c>
      <c r="S586" s="194">
        <f t="shared" ca="1" si="221"/>
        <v>14740.843640261053</v>
      </c>
      <c r="T586" s="194">
        <f t="shared" ca="1" si="222"/>
        <v>15748.532663436783</v>
      </c>
      <c r="U586" s="194">
        <f t="shared" ca="1" si="223"/>
        <v>17246.19543167809</v>
      </c>
      <c r="V586" s="194">
        <f t="shared" ca="1" si="224"/>
        <v>18086.993530578362</v>
      </c>
      <c r="W586" s="194">
        <f t="shared" ca="1" si="225"/>
        <v>19283.836787494161</v>
      </c>
      <c r="X586" s="194">
        <f t="shared" ca="1" si="226"/>
        <v>20201.954150802121</v>
      </c>
      <c r="Y586" s="194">
        <f t="shared" ca="1" si="227"/>
        <v>20897.979763641109</v>
      </c>
      <c r="Z586" s="194">
        <f t="shared" ca="1" si="228"/>
        <v>370863.0617348607</v>
      </c>
      <c r="AA586" s="194">
        <f t="shared" ca="1" si="229"/>
        <v>391761.04149850179</v>
      </c>
      <c r="AB586" s="77">
        <f t="shared" ca="1" si="230"/>
        <v>241971.54748725981</v>
      </c>
      <c r="AC586">
        <f t="shared" ca="1" si="231"/>
        <v>219.80364564559014</v>
      </c>
      <c r="AD586" s="476">
        <v>226.71785245386189</v>
      </c>
    </row>
    <row r="587" spans="2:30" x14ac:dyDescent="0.2">
      <c r="B587">
        <v>509</v>
      </c>
      <c r="C587" s="193">
        <f t="shared" ca="1" si="238"/>
        <v>0.34317917371369483</v>
      </c>
      <c r="D587" s="193">
        <f t="shared" ca="1" si="238"/>
        <v>-0.12829915724954477</v>
      </c>
      <c r="E587" s="193">
        <f t="shared" ca="1" si="238"/>
        <v>7.3581397799279746E-2</v>
      </c>
      <c r="F587" s="193">
        <f t="shared" ca="1" si="238"/>
        <v>8.127071235190908E-2</v>
      </c>
      <c r="G587" s="193">
        <f t="shared" ca="1" si="238"/>
        <v>8.8657229752724637E-2</v>
      </c>
      <c r="H587" s="193">
        <f t="shared" ca="1" si="238"/>
        <v>9.3842468679287708E-2</v>
      </c>
      <c r="I587" s="193">
        <f t="shared" ca="1" si="238"/>
        <v>8.4231038550248424E-2</v>
      </c>
      <c r="J587" s="193">
        <f t="shared" ca="1" si="238"/>
        <v>2.42354875938059E-2</v>
      </c>
      <c r="K587" s="193">
        <f t="shared" ca="1" si="238"/>
        <v>7.1323136753564831E-2</v>
      </c>
      <c r="L587" s="193">
        <f t="shared" ca="1" si="238"/>
        <v>5.1872073583276203E-2</v>
      </c>
      <c r="M587" s="193">
        <f t="shared" ca="1" si="238"/>
        <v>2.9732763952772159E-2</v>
      </c>
      <c r="O587" s="473">
        <f t="shared" ca="1" si="233"/>
        <v>13159.126364873069</v>
      </c>
      <c r="P587" s="473">
        <f t="shared" ca="1" si="218"/>
        <v>11345.186468397174</v>
      </c>
      <c r="Q587" s="194">
        <f t="shared" ca="1" si="219"/>
        <v>11794.472264274773</v>
      </c>
      <c r="R587" s="194">
        <f t="shared" ca="1" si="220"/>
        <v>13183.63992536383</v>
      </c>
      <c r="S587" s="194">
        <f t="shared" ca="1" si="221"/>
        <v>14562.447545257633</v>
      </c>
      <c r="T587" s="194">
        <f t="shared" ca="1" si="222"/>
        <v>16072.077196636395</v>
      </c>
      <c r="U587" s="194">
        <f t="shared" ca="1" si="223"/>
        <v>17392.299078824824</v>
      </c>
      <c r="V587" s="194">
        <f t="shared" ca="1" si="224"/>
        <v>17736.823473465814</v>
      </c>
      <c r="W587" s="194">
        <f t="shared" ca="1" si="225"/>
        <v>19653.086191732869</v>
      </c>
      <c r="X587" s="194">
        <f t="shared" ca="1" si="226"/>
        <v>20440.383033271311</v>
      </c>
      <c r="Y587" s="194">
        <f t="shared" ca="1" si="227"/>
        <v>20993.425375656261</v>
      </c>
      <c r="Z587" s="194">
        <f t="shared" ca="1" si="228"/>
        <v>372556.87387849588</v>
      </c>
      <c r="AA587" s="194">
        <f t="shared" ca="1" si="229"/>
        <v>393550.29925415217</v>
      </c>
      <c r="AB587" s="77">
        <f t="shared" ca="1" si="230"/>
        <v>242638.3795466939</v>
      </c>
      <c r="AC587">
        <f t="shared" ca="1" si="231"/>
        <v>220.5040994895335</v>
      </c>
      <c r="AD587" s="476">
        <v>219.60107994335593</v>
      </c>
    </row>
    <row r="588" spans="2:30" x14ac:dyDescent="0.2">
      <c r="B588">
        <v>510</v>
      </c>
      <c r="C588" s="193">
        <f t="shared" ca="1" si="238"/>
        <v>0.3414495655074456</v>
      </c>
      <c r="D588" s="193">
        <f t="shared" ca="1" si="238"/>
        <v>-0.13648315949197309</v>
      </c>
      <c r="E588" s="193">
        <f t="shared" ca="1" si="238"/>
        <v>9.8932926273953281E-2</v>
      </c>
      <c r="F588" s="193">
        <f t="shared" ca="1" si="238"/>
        <v>8.245429050912724E-2</v>
      </c>
      <c r="G588" s="193">
        <f t="shared" ca="1" si="238"/>
        <v>9.7381012130855399E-2</v>
      </c>
      <c r="H588" s="193">
        <f t="shared" ca="1" si="238"/>
        <v>8.2053438189293976E-2</v>
      </c>
      <c r="I588" s="193">
        <f t="shared" ca="1" si="238"/>
        <v>8.7258139704137941E-2</v>
      </c>
      <c r="J588" s="193">
        <f t="shared" ca="1" si="238"/>
        <v>5.3095879132136425E-2</v>
      </c>
      <c r="K588" s="193">
        <f t="shared" ca="1" si="238"/>
        <v>4.1256934335781648E-2</v>
      </c>
      <c r="L588" s="193">
        <f t="shared" ca="1" si="238"/>
        <v>2.7229764629325599E-2</v>
      </c>
      <c r="M588" s="193">
        <f t="shared" ca="1" si="238"/>
        <v>4.7444991633961389E-2</v>
      </c>
      <c r="O588" s="473">
        <f t="shared" ca="1" si="233"/>
        <v>13142.181393276445</v>
      </c>
      <c r="P588" s="473">
        <f t="shared" ca="1" si="218"/>
        <v>11238.67167921197</v>
      </c>
      <c r="Q588" s="194">
        <f t="shared" ca="1" si="219"/>
        <v>12072.986683455698</v>
      </c>
      <c r="R588" s="194">
        <f t="shared" ca="1" si="220"/>
        <v>13198.070972159088</v>
      </c>
      <c r="S588" s="194">
        <f t="shared" ca="1" si="221"/>
        <v>14679.141413452151</v>
      </c>
      <c r="T588" s="194">
        <f t="shared" ca="1" si="222"/>
        <v>15898.858279348007</v>
      </c>
      <c r="U588" s="194">
        <f t="shared" ca="1" si="223"/>
        <v>17440.857224403</v>
      </c>
      <c r="V588" s="194">
        <f t="shared" ca="1" si="224"/>
        <v>18236.602749121492</v>
      </c>
      <c r="W588" s="194">
        <f t="shared" ca="1" si="225"/>
        <v>19101.531159172508</v>
      </c>
      <c r="X588" s="194">
        <f t="shared" ca="1" si="226"/>
        <v>19961.524200060652</v>
      </c>
      <c r="Y588" s="194">
        <f t="shared" ca="1" si="227"/>
        <v>21354.529094095127</v>
      </c>
      <c r="Z588" s="194">
        <f t="shared" ca="1" si="228"/>
        <v>378965.15028314042</v>
      </c>
      <c r="AA588" s="194">
        <f t="shared" ca="1" si="229"/>
        <v>400319.67937723553</v>
      </c>
      <c r="AB588" s="77">
        <f t="shared" ca="1" si="230"/>
        <v>245112.68921724876</v>
      </c>
      <c r="AC588">
        <f t="shared" ca="1" si="231"/>
        <v>223.10316426952809</v>
      </c>
      <c r="AD588" s="476">
        <v>222.32084490069434</v>
      </c>
    </row>
    <row r="589" spans="2:30" x14ac:dyDescent="0.2">
      <c r="B589">
        <v>511</v>
      </c>
      <c r="C589" s="193">
        <f t="shared" ref="C589:M604" ca="1" si="239">C$75+_xlfn.NORM.INV(RAND(),0, $AH$80)</f>
        <v>0.29391815767013779</v>
      </c>
      <c r="D589" s="193">
        <f t="shared" ca="1" si="239"/>
        <v>-0.17767741489633262</v>
      </c>
      <c r="E589" s="193">
        <f t="shared" ca="1" si="239"/>
        <v>0.1261290141118972</v>
      </c>
      <c r="F589" s="193">
        <f t="shared" ca="1" si="239"/>
        <v>0.11519797836320915</v>
      </c>
      <c r="G589" s="193">
        <f t="shared" ca="1" si="239"/>
        <v>9.7908400814690974E-2</v>
      </c>
      <c r="H589" s="193">
        <f t="shared" ca="1" si="239"/>
        <v>0.10959958100719104</v>
      </c>
      <c r="I589" s="193">
        <f t="shared" ca="1" si="238"/>
        <v>0.12759687386788304</v>
      </c>
      <c r="J589" s="193">
        <f t="shared" ca="1" si="238"/>
        <v>6.9557132009747863E-2</v>
      </c>
      <c r="K589" s="193">
        <f t="shared" ca="1" si="238"/>
        <v>7.8553239531326327E-2</v>
      </c>
      <c r="L589" s="193">
        <f t="shared" ca="1" si="238"/>
        <v>7.2590442004720548E-2</v>
      </c>
      <c r="M589" s="193">
        <f t="shared" ca="1" si="238"/>
        <v>1.238040494697256E-2</v>
      </c>
      <c r="O589" s="473">
        <f t="shared" ca="1" si="233"/>
        <v>12676.516190694339</v>
      </c>
      <c r="P589" s="473">
        <f t="shared" ca="1" si="218"/>
        <v>10702.528445124231</v>
      </c>
      <c r="Q589" s="194">
        <f t="shared" ca="1" si="219"/>
        <v>12371.765615690307</v>
      </c>
      <c r="R589" s="194">
        <f t="shared" ca="1" si="220"/>
        <v>13597.305859006028</v>
      </c>
      <c r="S589" s="194">
        <f t="shared" ca="1" si="221"/>
        <v>14686.196039862029</v>
      </c>
      <c r="T589" s="194">
        <f t="shared" ca="1" si="222"/>
        <v>16303.600046572827</v>
      </c>
      <c r="U589" s="194">
        <f t="shared" ca="1" si="223"/>
        <v>18087.936402264546</v>
      </c>
      <c r="V589" s="194">
        <f t="shared" ca="1" si="224"/>
        <v>18521.664475627564</v>
      </c>
      <c r="W589" s="194">
        <f t="shared" ca="1" si="225"/>
        <v>19785.720154532388</v>
      </c>
      <c r="X589" s="194">
        <f t="shared" ca="1" si="226"/>
        <v>20842.990343603356</v>
      </c>
      <c r="Y589" s="194">
        <f t="shared" ca="1" si="227"/>
        <v>20639.658391995865</v>
      </c>
      <c r="Z589" s="194">
        <f t="shared" ca="1" si="228"/>
        <v>366278.79780679516</v>
      </c>
      <c r="AA589" s="194">
        <f t="shared" ca="1" si="229"/>
        <v>386918.45619879104</v>
      </c>
      <c r="AB589" s="77">
        <f t="shared" ca="1" si="230"/>
        <v>241089.30410480461</v>
      </c>
      <c r="AC589">
        <f t="shared" ca="1" si="231"/>
        <v>218.87691940351536</v>
      </c>
      <c r="AD589" s="476">
        <v>220.43467858227709</v>
      </c>
    </row>
    <row r="590" spans="2:30" x14ac:dyDescent="0.2">
      <c r="B590">
        <v>512</v>
      </c>
      <c r="C590" s="193">
        <f t="shared" ca="1" si="239"/>
        <v>0.3243343272943221</v>
      </c>
      <c r="D590" s="193">
        <f t="shared" ca="1" si="239"/>
        <v>-0.15287637689819519</v>
      </c>
      <c r="E590" s="193">
        <f t="shared" ca="1" si="239"/>
        <v>0.1217166203916452</v>
      </c>
      <c r="F590" s="193">
        <f t="shared" ca="1" si="239"/>
        <v>9.5879226458902927E-2</v>
      </c>
      <c r="G590" s="193">
        <f t="shared" ca="1" si="239"/>
        <v>0.10769059027322876</v>
      </c>
      <c r="H590" s="193">
        <f t="shared" ca="1" si="239"/>
        <v>4.5779249906464016E-2</v>
      </c>
      <c r="I590" s="193">
        <f t="shared" ca="1" si="238"/>
        <v>9.9518387501778119E-2</v>
      </c>
      <c r="J590" s="193">
        <f t="shared" ca="1" si="238"/>
        <v>8.6347812135007043E-2</v>
      </c>
      <c r="K590" s="193">
        <f t="shared" ca="1" si="238"/>
        <v>4.7900429760066594E-2</v>
      </c>
      <c r="L590" s="193">
        <f t="shared" ca="1" si="238"/>
        <v>2.4373228603697027E-2</v>
      </c>
      <c r="M590" s="193">
        <f t="shared" ca="1" si="238"/>
        <v>4.6694806536874481E-2</v>
      </c>
      <c r="O590" s="473">
        <f t="shared" ca="1" si="233"/>
        <v>12974.503404502475</v>
      </c>
      <c r="P590" s="473">
        <f t="shared" ca="1" si="218"/>
        <v>11025.313954669989</v>
      </c>
      <c r="Q590" s="194">
        <f t="shared" ca="1" si="219"/>
        <v>12323.290618396899</v>
      </c>
      <c r="R590" s="194">
        <f t="shared" ca="1" si="220"/>
        <v>13361.757567533468</v>
      </c>
      <c r="S590" s="194">
        <f t="shared" ca="1" si="221"/>
        <v>14817.047713809105</v>
      </c>
      <c r="T590" s="194">
        <f t="shared" ca="1" si="222"/>
        <v>15365.873346855045</v>
      </c>
      <c r="U590" s="194">
        <f t="shared" ca="1" si="223"/>
        <v>17637.525544065</v>
      </c>
      <c r="V590" s="194">
        <f t="shared" ca="1" si="224"/>
        <v>18812.430938016787</v>
      </c>
      <c r="W590" s="194">
        <f t="shared" ca="1" si="225"/>
        <v>19223.403994462438</v>
      </c>
      <c r="X590" s="194">
        <f t="shared" ca="1" si="226"/>
        <v>19906.014892438026</v>
      </c>
      <c r="Y590" s="194">
        <f t="shared" ca="1" si="227"/>
        <v>21339.234878542375</v>
      </c>
      <c r="Z590" s="194">
        <f t="shared" ca="1" si="228"/>
        <v>378693.73363565205</v>
      </c>
      <c r="AA590" s="194">
        <f t="shared" ca="1" si="229"/>
        <v>400032.96851419442</v>
      </c>
      <c r="AB590" s="77">
        <f t="shared" ca="1" si="230"/>
        <v>245175.69565347207</v>
      </c>
      <c r="AC590">
        <f t="shared" ca="1" si="231"/>
        <v>223.16934750085508</v>
      </c>
      <c r="AD590" s="476">
        <v>222.42625528976737</v>
      </c>
    </row>
    <row r="591" spans="2:30" x14ac:dyDescent="0.2">
      <c r="B591">
        <v>513</v>
      </c>
      <c r="C591" s="193">
        <f t="shared" ca="1" si="239"/>
        <v>0.33163510249583739</v>
      </c>
      <c r="D591" s="193">
        <f t="shared" ca="1" si="239"/>
        <v>-0.16570002045941601</v>
      </c>
      <c r="E591" s="193">
        <f t="shared" ca="1" si="239"/>
        <v>9.8206621746752418E-2</v>
      </c>
      <c r="F591" s="193">
        <f t="shared" ca="1" si="239"/>
        <v>8.4059603744465014E-2</v>
      </c>
      <c r="G591" s="193">
        <f t="shared" ca="1" si="239"/>
        <v>8.2828510758544943E-2</v>
      </c>
      <c r="H591" s="193">
        <f t="shared" ca="1" si="239"/>
        <v>0.10723310343520219</v>
      </c>
      <c r="I591" s="193">
        <f t="shared" ca="1" si="238"/>
        <v>0.10151214241380854</v>
      </c>
      <c r="J591" s="193">
        <f t="shared" ca="1" si="238"/>
        <v>6.1091694596888131E-2</v>
      </c>
      <c r="K591" s="193">
        <f t="shared" ca="1" si="238"/>
        <v>5.5614737506823886E-2</v>
      </c>
      <c r="L591" s="193">
        <f t="shared" ca="1" si="238"/>
        <v>2.266580828319039E-2</v>
      </c>
      <c r="M591" s="193">
        <f t="shared" ca="1" si="238"/>
        <v>6.1838367540455894E-2</v>
      </c>
      <c r="O591" s="473">
        <f t="shared" ca="1" si="233"/>
        <v>13046.029099151719</v>
      </c>
      <c r="P591" s="473">
        <f t="shared" ref="P591:P654" ca="1" si="240">$C$74*(1+$D591)</f>
        <v>10858.414233720701</v>
      </c>
      <c r="Q591" s="194">
        <f t="shared" ref="Q591:Q654" ca="1" si="241">$D$74*(1+$E591)</f>
        <v>12065.007429512727</v>
      </c>
      <c r="R591" s="194">
        <f t="shared" ref="R591:R654" ca="1" si="242">$E$74*(1+$F591)</f>
        <v>13217.644120141686</v>
      </c>
      <c r="S591" s="194">
        <f t="shared" ref="S591:S654" ca="1" si="243">$F$74*(1+$G591)</f>
        <v>14484.47955653811</v>
      </c>
      <c r="T591" s="194">
        <f t="shared" ref="T591:T654" ca="1" si="244">$G$74*(1+$H591)</f>
        <v>16268.82885116748</v>
      </c>
      <c r="U591" s="194">
        <f t="shared" ca="1" si="223"/>
        <v>17669.507640580403</v>
      </c>
      <c r="V591" s="194">
        <f t="shared" ca="1" si="224"/>
        <v>18375.067359206314</v>
      </c>
      <c r="W591" s="194">
        <f t="shared" ca="1" si="225"/>
        <v>19364.920545216672</v>
      </c>
      <c r="X591" s="194">
        <f t="shared" ca="1" si="226"/>
        <v>19872.835643528928</v>
      </c>
      <c r="Y591" s="194">
        <f t="shared" ca="1" si="227"/>
        <v>21647.970532082254</v>
      </c>
      <c r="Z591" s="194">
        <f t="shared" ca="1" si="228"/>
        <v>384172.66753421584</v>
      </c>
      <c r="AA591" s="194">
        <f t="shared" ca="1" si="229"/>
        <v>405820.6380662981</v>
      </c>
      <c r="AB591" s="77">
        <f t="shared" ca="1" si="230"/>
        <v>247156.78152371809</v>
      </c>
      <c r="AC591">
        <f t="shared" ca="1" si="231"/>
        <v>225.25032005363454</v>
      </c>
      <c r="AD591" s="476">
        <v>221.15615242691064</v>
      </c>
    </row>
    <row r="592" spans="2:30" x14ac:dyDescent="0.2">
      <c r="B592">
        <v>514</v>
      </c>
      <c r="C592" s="193">
        <f t="shared" ca="1" si="239"/>
        <v>0.3289057466846681</v>
      </c>
      <c r="D592" s="193">
        <f t="shared" ca="1" si="239"/>
        <v>-0.14211776776961446</v>
      </c>
      <c r="E592" s="193">
        <f t="shared" ca="1" si="239"/>
        <v>8.5385509514132513E-2</v>
      </c>
      <c r="F592" s="193">
        <f t="shared" ca="1" si="239"/>
        <v>0.10355233763205511</v>
      </c>
      <c r="G592" s="193">
        <f t="shared" ca="1" si="239"/>
        <v>0.10706249167997378</v>
      </c>
      <c r="H592" s="193">
        <f t="shared" ca="1" si="239"/>
        <v>9.5282112329855784E-2</v>
      </c>
      <c r="I592" s="193">
        <f t="shared" ca="1" si="238"/>
        <v>7.3679024638969595E-2</v>
      </c>
      <c r="J592" s="193">
        <f t="shared" ca="1" si="238"/>
        <v>4.4701599423192261E-2</v>
      </c>
      <c r="K592" s="193">
        <f t="shared" ca="1" si="238"/>
        <v>4.9970163944611228E-2</v>
      </c>
      <c r="L592" s="193">
        <f t="shared" ca="1" si="238"/>
        <v>3.2937054610128122E-2</v>
      </c>
      <c r="M592" s="193">
        <f t="shared" ca="1" si="238"/>
        <v>5.0640862123753114E-2</v>
      </c>
      <c r="O592" s="473">
        <f t="shared" ca="1" si="233"/>
        <v>13019.289600269693</v>
      </c>
      <c r="P592" s="473">
        <f t="shared" ca="1" si="240"/>
        <v>11165.337252478468</v>
      </c>
      <c r="Q592" s="194">
        <f t="shared" ca="1" si="241"/>
        <v>11924.153412355976</v>
      </c>
      <c r="R592" s="194">
        <f t="shared" ca="1" si="242"/>
        <v>13455.313726651186</v>
      </c>
      <c r="S592" s="194">
        <f t="shared" ca="1" si="243"/>
        <v>14808.645939065365</v>
      </c>
      <c r="T592" s="194">
        <f t="shared" ca="1" si="244"/>
        <v>16093.230209570253</v>
      </c>
      <c r="U592" s="194">
        <f t="shared" ref="U592:U655" ca="1" si="245">$H$74*(1+$I592)</f>
        <v>17223.032773670642</v>
      </c>
      <c r="V592" s="194">
        <f t="shared" ref="V592:V655" ca="1" si="246">$I$74*(1+$J592)</f>
        <v>18091.237880214037</v>
      </c>
      <c r="W592" s="194">
        <f t="shared" ref="W592:W655" ca="1" si="247">$J$74*(1+$K592)</f>
        <v>19261.372617492547</v>
      </c>
      <c r="X592" s="194">
        <f t="shared" ref="X592:X655" ca="1" si="248">$K$74*(1+$L592)</f>
        <v>20072.430455887134</v>
      </c>
      <c r="Y592" s="194">
        <f t="shared" ref="Y592:Y655" ca="1" si="249">$L$74*(1+$M592)</f>
        <v>21419.684123619641</v>
      </c>
      <c r="Z592" s="194">
        <f t="shared" ref="Z592:Z655" ca="1" si="250">($Y592*(1+$AH$79))/($AH$73-$AH$79)</f>
        <v>380121.41486039525</v>
      </c>
      <c r="AA592" s="194">
        <f t="shared" ref="AA592:AA655" ca="1" si="251">SUM(Y592:Z592)</f>
        <v>401541.09898401488</v>
      </c>
      <c r="AB592" s="77">
        <f t="shared" ref="AB592:AB655" ca="1" si="252">NPV($AH$73,O592:X592,AA592)</f>
        <v>245592.86380310432</v>
      </c>
      <c r="AC592">
        <f t="shared" ref="AC592:AC655" ca="1" si="253">((AB592+$AH$82-$AH$83)-$AH$85)/($AH$87-($AH$87*$AH$85/(AB592+$AH$82-$AH$83)))</f>
        <v>223.60754933870408</v>
      </c>
      <c r="AD592" s="476">
        <v>223.0761781904632</v>
      </c>
    </row>
    <row r="593" spans="2:30" x14ac:dyDescent="0.2">
      <c r="B593">
        <v>515</v>
      </c>
      <c r="C593" s="193">
        <f t="shared" ca="1" si="239"/>
        <v>0.29946053666188205</v>
      </c>
      <c r="D593" s="193">
        <f t="shared" ca="1" si="239"/>
        <v>-0.11741992659282915</v>
      </c>
      <c r="E593" s="193">
        <f t="shared" ca="1" si="239"/>
        <v>0.12866214490560424</v>
      </c>
      <c r="F593" s="193">
        <f t="shared" ca="1" si="239"/>
        <v>7.5175509036707139E-2</v>
      </c>
      <c r="G593" s="193">
        <f t="shared" ca="1" si="239"/>
        <v>8.5993926760377717E-2</v>
      </c>
      <c r="H593" s="193">
        <f t="shared" ca="1" si="239"/>
        <v>0.13544383836072801</v>
      </c>
      <c r="I593" s="193">
        <f t="shared" ca="1" si="238"/>
        <v>8.3276256329593679E-2</v>
      </c>
      <c r="J593" s="193">
        <f t="shared" ca="1" si="238"/>
        <v>2.8502862434273826E-2</v>
      </c>
      <c r="K593" s="193">
        <f t="shared" ca="1" si="238"/>
        <v>5.7151962069888027E-2</v>
      </c>
      <c r="L593" s="193">
        <f t="shared" ca="1" si="238"/>
        <v>2.0708351898014028E-2</v>
      </c>
      <c r="M593" s="193">
        <f t="shared" ca="1" si="238"/>
        <v>4.0737289416385609E-2</v>
      </c>
      <c r="O593" s="473">
        <f t="shared" ref="O593:O656" ca="1" si="254">$B$74*(1+$C593)</f>
        <v>12730.814877676459</v>
      </c>
      <c r="P593" s="473">
        <f t="shared" ca="1" si="240"/>
        <v>11486.779655394328</v>
      </c>
      <c r="Q593" s="194">
        <f t="shared" ca="1" si="241"/>
        <v>12399.594843124205</v>
      </c>
      <c r="R593" s="194">
        <f t="shared" ca="1" si="242"/>
        <v>13109.322767910526</v>
      </c>
      <c r="S593" s="194">
        <f t="shared" ca="1" si="243"/>
        <v>14526.82181379394</v>
      </c>
      <c r="T593" s="194">
        <f t="shared" ca="1" si="244"/>
        <v>16683.335622004732</v>
      </c>
      <c r="U593" s="194">
        <f t="shared" ca="1" si="245"/>
        <v>17376.983286022049</v>
      </c>
      <c r="V593" s="194">
        <f t="shared" ca="1" si="246"/>
        <v>17810.722176603216</v>
      </c>
      <c r="W593" s="194">
        <f t="shared" ca="1" si="247"/>
        <v>19393.120446625966</v>
      </c>
      <c r="X593" s="194">
        <f t="shared" ca="1" si="248"/>
        <v>19834.797597564244</v>
      </c>
      <c r="Y593" s="194">
        <f t="shared" ca="1" si="249"/>
        <v>21217.777452430106</v>
      </c>
      <c r="Z593" s="194">
        <f t="shared" ca="1" si="250"/>
        <v>376538.30648777052</v>
      </c>
      <c r="AA593" s="194">
        <f t="shared" ca="1" si="251"/>
        <v>397756.08394020062</v>
      </c>
      <c r="AB593" s="77">
        <f t="shared" ca="1" si="252"/>
        <v>244362.52456026454</v>
      </c>
      <c r="AC593">
        <f t="shared" ca="1" si="253"/>
        <v>222.31517618446065</v>
      </c>
      <c r="AD593" s="476">
        <v>217.65760196321628</v>
      </c>
    </row>
    <row r="594" spans="2:30" x14ac:dyDescent="0.2">
      <c r="B594">
        <v>516</v>
      </c>
      <c r="C594" s="193">
        <f t="shared" ca="1" si="239"/>
        <v>0.35489780260619846</v>
      </c>
      <c r="D594" s="193">
        <f t="shared" ca="1" si="239"/>
        <v>-0.15335211607555743</v>
      </c>
      <c r="E594" s="193">
        <f t="shared" ca="1" si="239"/>
        <v>8.7029492662575481E-2</v>
      </c>
      <c r="F594" s="193">
        <f t="shared" ca="1" si="239"/>
        <v>0.10652850946624612</v>
      </c>
      <c r="G594" s="193">
        <f t="shared" ca="1" si="239"/>
        <v>0.10115288005082451</v>
      </c>
      <c r="H594" s="193">
        <f t="shared" ca="1" si="239"/>
        <v>8.0320076656400397E-2</v>
      </c>
      <c r="I594" s="193">
        <f t="shared" ca="1" si="238"/>
        <v>4.3279539606742891E-2</v>
      </c>
      <c r="J594" s="193">
        <f t="shared" ca="1" si="238"/>
        <v>3.5764427217098695E-2</v>
      </c>
      <c r="K594" s="193">
        <f t="shared" ca="1" si="238"/>
        <v>5.5168981111538347E-2</v>
      </c>
      <c r="L594" s="193">
        <f t="shared" ca="1" si="238"/>
        <v>3.3692355186485889E-2</v>
      </c>
      <c r="M594" s="193">
        <f t="shared" ca="1" si="238"/>
        <v>4.8296684562855935E-2</v>
      </c>
      <c r="O594" s="473">
        <f t="shared" ca="1" si="254"/>
        <v>13273.933772132927</v>
      </c>
      <c r="P594" s="473">
        <f t="shared" ca="1" si="240"/>
        <v>11019.12220927662</v>
      </c>
      <c r="Q594" s="194">
        <f t="shared" ca="1" si="241"/>
        <v>11942.214375117619</v>
      </c>
      <c r="R594" s="194">
        <f t="shared" ca="1" si="242"/>
        <v>13491.601380954371</v>
      </c>
      <c r="S594" s="194">
        <f t="shared" ca="1" si="243"/>
        <v>14729.595888222568</v>
      </c>
      <c r="T594" s="194">
        <f t="shared" ca="1" si="244"/>
        <v>15873.389602491839</v>
      </c>
      <c r="U594" s="194">
        <f t="shared" ca="1" si="245"/>
        <v>16735.390456928162</v>
      </c>
      <c r="V594" s="194">
        <f t="shared" ca="1" si="246"/>
        <v>17936.471669033595</v>
      </c>
      <c r="W594" s="194">
        <f t="shared" ca="1" si="247"/>
        <v>19356.743284261018</v>
      </c>
      <c r="X594" s="194">
        <f t="shared" ca="1" si="248"/>
        <v>20087.107747426406</v>
      </c>
      <c r="Y594" s="194">
        <f t="shared" ca="1" si="249"/>
        <v>21371.892775791614</v>
      </c>
      <c r="Z594" s="194">
        <f t="shared" ca="1" si="250"/>
        <v>379273.29242079105</v>
      </c>
      <c r="AA594" s="194">
        <f t="shared" ca="1" si="251"/>
        <v>400645.18519658269</v>
      </c>
      <c r="AB594" s="77">
        <f t="shared" ca="1" si="252"/>
        <v>244934.87382409151</v>
      </c>
      <c r="AC594">
        <f t="shared" ca="1" si="253"/>
        <v>222.91638339436292</v>
      </c>
      <c r="AD594" s="476">
        <v>223.09150331326549</v>
      </c>
    </row>
    <row r="595" spans="2:30" x14ac:dyDescent="0.2">
      <c r="B595">
        <v>517</v>
      </c>
      <c r="C595" s="193">
        <f t="shared" ca="1" si="239"/>
        <v>0.30984494850759675</v>
      </c>
      <c r="D595" s="193">
        <f t="shared" ca="1" si="239"/>
        <v>-0.15200590990232857</v>
      </c>
      <c r="E595" s="193">
        <f t="shared" ca="1" si="239"/>
        <v>9.4646372903133241E-2</v>
      </c>
      <c r="F595" s="193">
        <f t="shared" ca="1" si="239"/>
        <v>0.13938162471100696</v>
      </c>
      <c r="G595" s="193">
        <f t="shared" ca="1" si="239"/>
        <v>7.4321807444187454E-2</v>
      </c>
      <c r="H595" s="193">
        <f t="shared" ca="1" si="239"/>
        <v>8.4227800002444828E-2</v>
      </c>
      <c r="I595" s="193">
        <f t="shared" ca="1" si="239"/>
        <v>6.2734435997911717E-2</v>
      </c>
      <c r="J595" s="193">
        <f t="shared" ca="1" si="239"/>
        <v>7.5198209341043043E-2</v>
      </c>
      <c r="K595" s="193">
        <f t="shared" ca="1" si="239"/>
        <v>4.9752459229475757E-2</v>
      </c>
      <c r="L595" s="193">
        <f t="shared" ca="1" si="239"/>
        <v>4.0107442899225951E-2</v>
      </c>
      <c r="M595" s="193">
        <f t="shared" ca="1" si="239"/>
        <v>5.0067910122341866E-2</v>
      </c>
      <c r="O595" s="473">
        <f t="shared" ca="1" si="254"/>
        <v>12832.550960528924</v>
      </c>
      <c r="P595" s="473">
        <f t="shared" ca="1" si="240"/>
        <v>11036.643082621194</v>
      </c>
      <c r="Q595" s="194">
        <f t="shared" ca="1" si="241"/>
        <v>12025.894180786492</v>
      </c>
      <c r="R595" s="194">
        <f t="shared" ca="1" si="242"/>
        <v>13892.170486235422</v>
      </c>
      <c r="S595" s="194">
        <f t="shared" ca="1" si="243"/>
        <v>14370.689451248001</v>
      </c>
      <c r="T595" s="194">
        <f t="shared" ca="1" si="244"/>
        <v>15930.806674034653</v>
      </c>
      <c r="U595" s="194">
        <f t="shared" ca="1" si="245"/>
        <v>17047.469123330477</v>
      </c>
      <c r="V595" s="194">
        <f t="shared" ca="1" si="246"/>
        <v>18619.351769260014</v>
      </c>
      <c r="W595" s="194">
        <f t="shared" ca="1" si="247"/>
        <v>19257.37889292512</v>
      </c>
      <c r="X595" s="194">
        <f t="shared" ca="1" si="248"/>
        <v>20211.768201234012</v>
      </c>
      <c r="Y595" s="194">
        <f t="shared" ca="1" si="249"/>
        <v>21408.003204543813</v>
      </c>
      <c r="Z595" s="194">
        <f t="shared" ca="1" si="250"/>
        <v>379914.12107117096</v>
      </c>
      <c r="AA595" s="194">
        <f t="shared" ca="1" si="251"/>
        <v>401322.12427571474</v>
      </c>
      <c r="AB595" s="77">
        <f t="shared" ca="1" si="252"/>
        <v>245460.5500839077</v>
      </c>
      <c r="AC595">
        <f t="shared" ca="1" si="253"/>
        <v>223.46856433954801</v>
      </c>
      <c r="AD595" s="476">
        <v>216.05209307396586</v>
      </c>
    </row>
    <row r="596" spans="2:30" x14ac:dyDescent="0.2">
      <c r="B596">
        <v>518</v>
      </c>
      <c r="C596" s="193">
        <f t="shared" ca="1" si="239"/>
        <v>0.30115484809311716</v>
      </c>
      <c r="D596" s="193">
        <f t="shared" ca="1" si="239"/>
        <v>-0.17469616468165625</v>
      </c>
      <c r="E596" s="193">
        <f t="shared" ca="1" si="239"/>
        <v>9.3210559503792687E-2</v>
      </c>
      <c r="F596" s="193">
        <f t="shared" ca="1" si="239"/>
        <v>9.9299028865647843E-2</v>
      </c>
      <c r="G596" s="193">
        <f t="shared" ca="1" si="239"/>
        <v>8.2069257685280728E-2</v>
      </c>
      <c r="H596" s="193">
        <f t="shared" ca="1" si="239"/>
        <v>9.7022179640826711E-2</v>
      </c>
      <c r="I596" s="193">
        <f t="shared" ca="1" si="239"/>
        <v>8.543127869780423E-2</v>
      </c>
      <c r="J596" s="193">
        <f t="shared" ca="1" si="239"/>
        <v>3.0450074475837478E-2</v>
      </c>
      <c r="K596" s="193">
        <f t="shared" ca="1" si="239"/>
        <v>5.2878687289625609E-2</v>
      </c>
      <c r="L596" s="193">
        <f t="shared" ca="1" si="239"/>
        <v>7.3996091600706707E-2</v>
      </c>
      <c r="M596" s="193">
        <f t="shared" ca="1" si="239"/>
        <v>7.4289136704528413E-2</v>
      </c>
      <c r="O596" s="473">
        <f t="shared" ca="1" si="254"/>
        <v>12747.41404676827</v>
      </c>
      <c r="P596" s="473">
        <f t="shared" ca="1" si="240"/>
        <v>10741.329416668244</v>
      </c>
      <c r="Q596" s="194">
        <f t="shared" ca="1" si="241"/>
        <v>12010.120191641457</v>
      </c>
      <c r="R596" s="194">
        <f t="shared" ca="1" si="242"/>
        <v>13403.454288836823</v>
      </c>
      <c r="S596" s="194">
        <f t="shared" ca="1" si="243"/>
        <v>14474.323390987733</v>
      </c>
      <c r="T596" s="194">
        <f t="shared" ca="1" si="244"/>
        <v>16118.797415955129</v>
      </c>
      <c r="U596" s="194">
        <f t="shared" ca="1" si="245"/>
        <v>17411.552295962578</v>
      </c>
      <c r="V596" s="194">
        <f t="shared" ca="1" si="246"/>
        <v>17844.442308999489</v>
      </c>
      <c r="W596" s="194">
        <f t="shared" ca="1" si="247"/>
        <v>19314.728564012519</v>
      </c>
      <c r="X596" s="194">
        <f t="shared" ca="1" si="248"/>
        <v>20870.305467632312</v>
      </c>
      <c r="Y596" s="194">
        <f t="shared" ca="1" si="249"/>
        <v>21901.807549282832</v>
      </c>
      <c r="Z596" s="194">
        <f t="shared" ca="1" si="250"/>
        <v>388677.35049617547</v>
      </c>
      <c r="AA596" s="194">
        <f t="shared" ca="1" si="251"/>
        <v>410579.15804545832</v>
      </c>
      <c r="AB596" s="77">
        <f t="shared" ca="1" si="252"/>
        <v>248564.59477649361</v>
      </c>
      <c r="AC596">
        <f t="shared" ca="1" si="253"/>
        <v>226.72911548722229</v>
      </c>
      <c r="AD596" s="476">
        <v>221.22389609925904</v>
      </c>
    </row>
    <row r="597" spans="2:30" x14ac:dyDescent="0.2">
      <c r="B597">
        <v>519</v>
      </c>
      <c r="C597" s="193">
        <f t="shared" ca="1" si="239"/>
        <v>0.29603814553508612</v>
      </c>
      <c r="D597" s="193">
        <f t="shared" ca="1" si="239"/>
        <v>-0.14630864136605551</v>
      </c>
      <c r="E597" s="193">
        <f t="shared" ca="1" si="239"/>
        <v>0.13268738206411562</v>
      </c>
      <c r="F597" s="193">
        <f t="shared" ca="1" si="239"/>
        <v>8.7658479487793234E-2</v>
      </c>
      <c r="G597" s="193">
        <f t="shared" ca="1" si="239"/>
        <v>9.2840188346280814E-2</v>
      </c>
      <c r="H597" s="193">
        <f t="shared" ca="1" si="239"/>
        <v>9.1270075297134753E-2</v>
      </c>
      <c r="I597" s="193">
        <f t="shared" ca="1" si="239"/>
        <v>9.8578901281154083E-2</v>
      </c>
      <c r="J597" s="193">
        <f t="shared" ca="1" si="239"/>
        <v>4.4176421965443871E-2</v>
      </c>
      <c r="K597" s="193">
        <f t="shared" ca="1" si="239"/>
        <v>8.0168750808651504E-2</v>
      </c>
      <c r="L597" s="193">
        <f t="shared" ca="1" si="239"/>
        <v>7.9496103960975784E-2</v>
      </c>
      <c r="M597" s="193">
        <f t="shared" ca="1" si="239"/>
        <v>4.0979876540048615E-2</v>
      </c>
      <c r="O597" s="473">
        <f t="shared" ca="1" si="254"/>
        <v>12697.285711807237</v>
      </c>
      <c r="P597" s="473">
        <f t="shared" ca="1" si="240"/>
        <v>11110.793032620788</v>
      </c>
      <c r="Q597" s="194">
        <f t="shared" ca="1" si="241"/>
        <v>12443.816499833711</v>
      </c>
      <c r="R597" s="194">
        <f t="shared" ca="1" si="242"/>
        <v>13261.524233969021</v>
      </c>
      <c r="S597" s="194">
        <f t="shared" ca="1" si="243"/>
        <v>14618.400983528083</v>
      </c>
      <c r="T597" s="194">
        <f t="shared" ca="1" si="244"/>
        <v>16034.280433206648</v>
      </c>
      <c r="U597" s="194">
        <f t="shared" ca="1" si="245"/>
        <v>17622.455116500616</v>
      </c>
      <c r="V597" s="194">
        <f t="shared" ca="1" si="246"/>
        <v>18082.143311657142</v>
      </c>
      <c r="W597" s="194">
        <f t="shared" ca="1" si="247"/>
        <v>19815.356201106719</v>
      </c>
      <c r="X597" s="194">
        <f t="shared" ca="1" si="248"/>
        <v>20977.183824948759</v>
      </c>
      <c r="Y597" s="194">
        <f t="shared" ca="1" si="249"/>
        <v>21222.723138200232</v>
      </c>
      <c r="Z597" s="194">
        <f t="shared" ca="1" si="250"/>
        <v>376626.07440542721</v>
      </c>
      <c r="AA597" s="194">
        <f t="shared" ca="1" si="251"/>
        <v>397848.79754362744</v>
      </c>
      <c r="AB597" s="77">
        <f t="shared" ca="1" si="252"/>
        <v>244797.22884983325</v>
      </c>
      <c r="AC597">
        <f t="shared" ca="1" si="253"/>
        <v>222.77179833736895</v>
      </c>
      <c r="AD597" s="476">
        <v>226.06921834652229</v>
      </c>
    </row>
    <row r="598" spans="2:30" x14ac:dyDescent="0.2">
      <c r="B598">
        <v>520</v>
      </c>
      <c r="C598" s="193">
        <f t="shared" ca="1" si="239"/>
        <v>0.31099756092947251</v>
      </c>
      <c r="D598" s="193">
        <f t="shared" ca="1" si="239"/>
        <v>-0.14486005558807216</v>
      </c>
      <c r="E598" s="193">
        <f t="shared" ca="1" si="239"/>
        <v>0.12003466282058164</v>
      </c>
      <c r="F598" s="193">
        <f t="shared" ca="1" si="239"/>
        <v>9.5160206689833701E-2</v>
      </c>
      <c r="G598" s="193">
        <f t="shared" ca="1" si="239"/>
        <v>0.11682257091329343</v>
      </c>
      <c r="H598" s="193">
        <f t="shared" ca="1" si="239"/>
        <v>3.5052003965558361E-2</v>
      </c>
      <c r="I598" s="193">
        <f t="shared" ca="1" si="239"/>
        <v>9.6758635672202831E-2</v>
      </c>
      <c r="J598" s="193">
        <f t="shared" ca="1" si="239"/>
        <v>7.4310714862121624E-2</v>
      </c>
      <c r="K598" s="193">
        <f t="shared" ca="1" si="239"/>
        <v>7.1620746809147526E-2</v>
      </c>
      <c r="L598" s="193">
        <f t="shared" ca="1" si="239"/>
        <v>5.6912503928954312E-2</v>
      </c>
      <c r="M598" s="193">
        <f t="shared" ca="1" si="239"/>
        <v>4.9014687041888091E-2</v>
      </c>
      <c r="O598" s="473">
        <f t="shared" ca="1" si="254"/>
        <v>12843.843104426043</v>
      </c>
      <c r="P598" s="473">
        <f t="shared" ca="1" si="240"/>
        <v>11129.646376521241</v>
      </c>
      <c r="Q598" s="194">
        <f t="shared" ca="1" si="241"/>
        <v>12304.812464842582</v>
      </c>
      <c r="R598" s="194">
        <f t="shared" ca="1" si="242"/>
        <v>13352.990754906121</v>
      </c>
      <c r="S598" s="194">
        <f t="shared" ca="1" si="243"/>
        <v>14939.201855095114</v>
      </c>
      <c r="T598" s="194">
        <f t="shared" ca="1" si="244"/>
        <v>15208.255472429575</v>
      </c>
      <c r="U598" s="194">
        <f t="shared" ca="1" si="245"/>
        <v>17593.255985735912</v>
      </c>
      <c r="V598" s="194">
        <f t="shared" ca="1" si="246"/>
        <v>18603.982908195372</v>
      </c>
      <c r="W598" s="194">
        <f t="shared" ca="1" si="247"/>
        <v>19658.545754653926</v>
      </c>
      <c r="X598" s="194">
        <f t="shared" ca="1" si="248"/>
        <v>20538.330615972325</v>
      </c>
      <c r="Y598" s="194">
        <f t="shared" ca="1" si="249"/>
        <v>21386.530876074292</v>
      </c>
      <c r="Z598" s="194">
        <f t="shared" ca="1" si="250"/>
        <v>379533.0654108224</v>
      </c>
      <c r="AA598" s="194">
        <f t="shared" ca="1" si="251"/>
        <v>400919.59628689667</v>
      </c>
      <c r="AB598" s="77">
        <f t="shared" ca="1" si="252"/>
        <v>245774.31959250811</v>
      </c>
      <c r="AC598">
        <f t="shared" ca="1" si="253"/>
        <v>223.7981541595064</v>
      </c>
      <c r="AD598" s="476">
        <v>223.17727987109987</v>
      </c>
    </row>
    <row r="599" spans="2:30" x14ac:dyDescent="0.2">
      <c r="B599">
        <v>521</v>
      </c>
      <c r="C599" s="193">
        <f t="shared" ref="C599:M614" ca="1" si="255">C$75+_xlfn.NORM.INV(RAND(),0, $AH$80)</f>
        <v>0.32722199484308206</v>
      </c>
      <c r="D599" s="193">
        <f t="shared" ca="1" si="255"/>
        <v>-0.1515923138219043</v>
      </c>
      <c r="E599" s="193">
        <f t="shared" ca="1" si="255"/>
        <v>8.3461940282260838E-2</v>
      </c>
      <c r="F599" s="193">
        <f t="shared" ca="1" si="255"/>
        <v>8.8140397456303837E-2</v>
      </c>
      <c r="G599" s="193">
        <f t="shared" ca="1" si="255"/>
        <v>8.7863638657018683E-2</v>
      </c>
      <c r="H599" s="193">
        <f t="shared" ca="1" si="255"/>
        <v>0.11741868089293558</v>
      </c>
      <c r="I599" s="193">
        <f t="shared" ca="1" si="239"/>
        <v>9.0386269527200816E-2</v>
      </c>
      <c r="J599" s="193">
        <f t="shared" ca="1" si="239"/>
        <v>7.6331418509440571E-2</v>
      </c>
      <c r="K599" s="193">
        <f t="shared" ca="1" si="239"/>
        <v>6.2677602191945556E-2</v>
      </c>
      <c r="L599" s="193">
        <f t="shared" ca="1" si="239"/>
        <v>6.2828344702124006E-2</v>
      </c>
      <c r="M599" s="193">
        <f t="shared" ca="1" si="239"/>
        <v>3.754327161043533E-2</v>
      </c>
      <c r="O599" s="473">
        <f t="shared" ca="1" si="254"/>
        <v>13002.793883477676</v>
      </c>
      <c r="P599" s="473">
        <f t="shared" ca="1" si="240"/>
        <v>11042.026035607916</v>
      </c>
      <c r="Q599" s="194">
        <f t="shared" ca="1" si="241"/>
        <v>11903.020889009138</v>
      </c>
      <c r="R599" s="194">
        <f t="shared" ca="1" si="242"/>
        <v>13267.40012878225</v>
      </c>
      <c r="S599" s="194">
        <f t="shared" ca="1" si="243"/>
        <v>14551.832056389549</v>
      </c>
      <c r="T599" s="194">
        <f t="shared" ca="1" si="244"/>
        <v>16418.487866867126</v>
      </c>
      <c r="U599" s="194">
        <f t="shared" ca="1" si="245"/>
        <v>17491.035984746228</v>
      </c>
      <c r="V599" s="194">
        <f t="shared" ca="1" si="246"/>
        <v>18638.975704596993</v>
      </c>
      <c r="W599" s="194">
        <f t="shared" ca="1" si="247"/>
        <v>19494.486577775129</v>
      </c>
      <c r="X599" s="194">
        <f t="shared" ca="1" si="248"/>
        <v>20653.289511073992</v>
      </c>
      <c r="Y599" s="194">
        <f t="shared" ca="1" si="249"/>
        <v>21152.660194045184</v>
      </c>
      <c r="Z599" s="194">
        <f t="shared" ca="1" si="250"/>
        <v>375382.71221073763</v>
      </c>
      <c r="AA599" s="194">
        <f t="shared" ca="1" si="251"/>
        <v>396535.3724047828</v>
      </c>
      <c r="AB599" s="77">
        <f t="shared" ca="1" si="252"/>
        <v>244221.1292920002</v>
      </c>
      <c r="AC599">
        <f t="shared" ca="1" si="253"/>
        <v>222.1666517430065</v>
      </c>
      <c r="AD599" s="476">
        <v>219.92345642361923</v>
      </c>
    </row>
    <row r="600" spans="2:30" x14ac:dyDescent="0.2">
      <c r="B600">
        <v>522</v>
      </c>
      <c r="C600" s="193">
        <f t="shared" ca="1" si="255"/>
        <v>0.30299805016832582</v>
      </c>
      <c r="D600" s="193">
        <f t="shared" ca="1" si="255"/>
        <v>-0.1532276493203821</v>
      </c>
      <c r="E600" s="193">
        <f t="shared" ca="1" si="255"/>
        <v>0.10067720702035056</v>
      </c>
      <c r="F600" s="193">
        <f t="shared" ca="1" si="255"/>
        <v>0.11508409011587128</v>
      </c>
      <c r="G600" s="193">
        <f t="shared" ca="1" si="255"/>
        <v>9.8346500763537917E-2</v>
      </c>
      <c r="H600" s="193">
        <f t="shared" ca="1" si="255"/>
        <v>8.1279397071296819E-2</v>
      </c>
      <c r="I600" s="193">
        <f t="shared" ca="1" si="239"/>
        <v>7.2008155101906571E-2</v>
      </c>
      <c r="J600" s="193">
        <f t="shared" ca="1" si="239"/>
        <v>6.8726850982727905E-2</v>
      </c>
      <c r="K600" s="193">
        <f t="shared" ca="1" si="239"/>
        <v>2.3697703978721223E-2</v>
      </c>
      <c r="L600" s="193">
        <f t="shared" ca="1" si="239"/>
        <v>-1.4702224442433784E-3</v>
      </c>
      <c r="M600" s="193">
        <f t="shared" ca="1" si="239"/>
        <v>5.564068542631094E-2</v>
      </c>
      <c r="O600" s="473">
        <f t="shared" ca="1" si="254"/>
        <v>12765.471897499088</v>
      </c>
      <c r="P600" s="473">
        <f t="shared" ca="1" si="240"/>
        <v>11020.742144095226</v>
      </c>
      <c r="Q600" s="194">
        <f t="shared" ca="1" si="241"/>
        <v>12092.149525627388</v>
      </c>
      <c r="R600" s="194">
        <f t="shared" ca="1" si="242"/>
        <v>13595.917250559056</v>
      </c>
      <c r="S600" s="194">
        <f t="shared" ca="1" si="243"/>
        <v>14692.056293530775</v>
      </c>
      <c r="T600" s="194">
        <f t="shared" ca="1" si="244"/>
        <v>15887.485116431011</v>
      </c>
      <c r="U600" s="194">
        <f t="shared" ca="1" si="245"/>
        <v>17196.230125824331</v>
      </c>
      <c r="V600" s="194">
        <f t="shared" ca="1" si="246"/>
        <v>18507.286387592147</v>
      </c>
      <c r="W600" s="194">
        <f t="shared" ca="1" si="247"/>
        <v>18779.412597714443</v>
      </c>
      <c r="X600" s="194">
        <f t="shared" ca="1" si="248"/>
        <v>19403.815003698724</v>
      </c>
      <c r="Y600" s="194">
        <f t="shared" ca="1" si="249"/>
        <v>21521.616800784152</v>
      </c>
      <c r="Z600" s="194">
        <f t="shared" ca="1" si="250"/>
        <v>381930.34879427875</v>
      </c>
      <c r="AA600" s="194">
        <f t="shared" ca="1" si="251"/>
        <v>403451.96559506288</v>
      </c>
      <c r="AB600" s="77">
        <f t="shared" ca="1" si="252"/>
        <v>245690.00071725863</v>
      </c>
      <c r="AC600">
        <f t="shared" ca="1" si="253"/>
        <v>223.7095839123956</v>
      </c>
      <c r="AD600" s="476">
        <v>220.75073816409147</v>
      </c>
    </row>
    <row r="601" spans="2:30" x14ac:dyDescent="0.2">
      <c r="B601">
        <v>523</v>
      </c>
      <c r="C601" s="193">
        <f t="shared" ca="1" si="255"/>
        <v>0.29879153198527697</v>
      </c>
      <c r="D601" s="193">
        <f t="shared" ca="1" si="255"/>
        <v>-0.16652249177660988</v>
      </c>
      <c r="E601" s="193">
        <f t="shared" ca="1" si="255"/>
        <v>9.1901204958794475E-2</v>
      </c>
      <c r="F601" s="193">
        <f t="shared" ca="1" si="255"/>
        <v>0.1003711905201241</v>
      </c>
      <c r="G601" s="193">
        <f t="shared" ca="1" si="255"/>
        <v>0.13453914185020666</v>
      </c>
      <c r="H601" s="193">
        <f t="shared" ca="1" si="255"/>
        <v>5.961707097584E-2</v>
      </c>
      <c r="I601" s="193">
        <f t="shared" ca="1" si="239"/>
        <v>7.3752455690320615E-2</v>
      </c>
      <c r="J601" s="193">
        <f t="shared" ca="1" si="239"/>
        <v>3.3387415448458926E-2</v>
      </c>
      <c r="K601" s="193">
        <f t="shared" ca="1" si="239"/>
        <v>5.9251425108005878E-2</v>
      </c>
      <c r="L601" s="193">
        <f t="shared" ca="1" si="239"/>
        <v>3.9411495583766533E-2</v>
      </c>
      <c r="M601" s="193">
        <f t="shared" ca="1" si="239"/>
        <v>5.1936922578908702E-2</v>
      </c>
      <c r="O601" s="473">
        <f t="shared" ca="1" si="254"/>
        <v>12724.260638859758</v>
      </c>
      <c r="P601" s="473">
        <f t="shared" ca="1" si="240"/>
        <v>10847.709769527422</v>
      </c>
      <c r="Q601" s="194">
        <f t="shared" ca="1" si="241"/>
        <v>11995.735492077232</v>
      </c>
      <c r="R601" s="194">
        <f t="shared" ca="1" si="242"/>
        <v>13416.52686449519</v>
      </c>
      <c r="S601" s="194">
        <f t="shared" ca="1" si="243"/>
        <v>15176.187958617555</v>
      </c>
      <c r="T601" s="194">
        <f t="shared" ca="1" si="244"/>
        <v>15569.195612015203</v>
      </c>
      <c r="U601" s="194">
        <f t="shared" ca="1" si="245"/>
        <v>17224.210691255881</v>
      </c>
      <c r="V601" s="194">
        <f t="shared" ca="1" si="246"/>
        <v>17895.308637049849</v>
      </c>
      <c r="W601" s="194">
        <f t="shared" ca="1" si="247"/>
        <v>19431.634436130124</v>
      </c>
      <c r="X601" s="194">
        <f t="shared" ca="1" si="248"/>
        <v>20198.244285107496</v>
      </c>
      <c r="Y601" s="194">
        <f t="shared" ca="1" si="249"/>
        <v>21446.107239791265</v>
      </c>
      <c r="Z601" s="194">
        <f t="shared" ca="1" si="250"/>
        <v>380590.32897911948</v>
      </c>
      <c r="AA601" s="194">
        <f t="shared" ca="1" si="251"/>
        <v>402036.43621891073</v>
      </c>
      <c r="AB601" s="77">
        <f t="shared" ca="1" si="252"/>
        <v>245232.25552436503</v>
      </c>
      <c r="AC601">
        <f t="shared" ca="1" si="253"/>
        <v>223.22875912994434</v>
      </c>
      <c r="AD601" s="476">
        <v>222.11431368371348</v>
      </c>
    </row>
    <row r="602" spans="2:30" x14ac:dyDescent="0.2">
      <c r="B602">
        <v>524</v>
      </c>
      <c r="C602" s="193">
        <f t="shared" ca="1" si="255"/>
        <v>0.31552506956338322</v>
      </c>
      <c r="D602" s="193">
        <f t="shared" ca="1" si="255"/>
        <v>-0.13166564523262048</v>
      </c>
      <c r="E602" s="193">
        <f t="shared" ca="1" si="255"/>
        <v>0.1115496327747371</v>
      </c>
      <c r="F602" s="193">
        <f t="shared" ca="1" si="255"/>
        <v>9.3809122349634816E-2</v>
      </c>
      <c r="G602" s="193">
        <f t="shared" ca="1" si="255"/>
        <v>0.10790720113649796</v>
      </c>
      <c r="H602" s="193">
        <f t="shared" ca="1" si="255"/>
        <v>0.13118390368880145</v>
      </c>
      <c r="I602" s="193">
        <f t="shared" ca="1" si="239"/>
        <v>7.497197190634089E-2</v>
      </c>
      <c r="J602" s="193">
        <f t="shared" ca="1" si="239"/>
        <v>5.2669809136778663E-2</v>
      </c>
      <c r="K602" s="193">
        <f t="shared" ca="1" si="239"/>
        <v>6.5578966751861908E-2</v>
      </c>
      <c r="L602" s="193">
        <f t="shared" ca="1" si="239"/>
        <v>6.6731499384284437E-2</v>
      </c>
      <c r="M602" s="193">
        <f t="shared" ca="1" si="239"/>
        <v>1.4460383210683162E-2</v>
      </c>
      <c r="O602" s="473">
        <f t="shared" ca="1" si="254"/>
        <v>12888.199106512464</v>
      </c>
      <c r="P602" s="473">
        <f t="shared" ca="1" si="240"/>
        <v>11301.371627297445</v>
      </c>
      <c r="Q602" s="194">
        <f t="shared" ca="1" si="241"/>
        <v>12211.595078864771</v>
      </c>
      <c r="R602" s="194">
        <f t="shared" ca="1" si="242"/>
        <v>13336.517350747014</v>
      </c>
      <c r="S602" s="194">
        <f t="shared" ca="1" si="243"/>
        <v>14819.945213819099</v>
      </c>
      <c r="T602" s="194">
        <f t="shared" ca="1" si="244"/>
        <v>16620.743429015096</v>
      </c>
      <c r="U602" s="194">
        <f t="shared" ca="1" si="245"/>
        <v>17243.773118456691</v>
      </c>
      <c r="V602" s="194">
        <f t="shared" ca="1" si="246"/>
        <v>18229.224437799014</v>
      </c>
      <c r="W602" s="194">
        <f t="shared" ca="1" si="247"/>
        <v>19547.711198632722</v>
      </c>
      <c r="X602" s="194">
        <f t="shared" ca="1" si="248"/>
        <v>20729.137115307538</v>
      </c>
      <c r="Y602" s="194">
        <f t="shared" ca="1" si="249"/>
        <v>20682.06344114141</v>
      </c>
      <c r="Z602" s="194">
        <f t="shared" ca="1" si="250"/>
        <v>367031.333053599</v>
      </c>
      <c r="AA602" s="194">
        <f t="shared" ca="1" si="251"/>
        <v>387713.39649474039</v>
      </c>
      <c r="AB602" s="77">
        <f t="shared" ca="1" si="252"/>
        <v>241298.91630340621</v>
      </c>
      <c r="AC602">
        <f t="shared" ca="1" si="253"/>
        <v>219.09710028439937</v>
      </c>
      <c r="AD602" s="476">
        <v>224.10092628373607</v>
      </c>
    </row>
    <row r="603" spans="2:30" x14ac:dyDescent="0.2">
      <c r="B603">
        <v>525</v>
      </c>
      <c r="C603" s="193">
        <f t="shared" ca="1" si="255"/>
        <v>0.32275979808180594</v>
      </c>
      <c r="D603" s="193">
        <f t="shared" ca="1" si="255"/>
        <v>-0.17517230238266443</v>
      </c>
      <c r="E603" s="193">
        <f t="shared" ca="1" si="255"/>
        <v>0.1450409312435168</v>
      </c>
      <c r="F603" s="193">
        <f t="shared" ca="1" si="255"/>
        <v>0.11189001770137794</v>
      </c>
      <c r="G603" s="193">
        <f t="shared" ca="1" si="255"/>
        <v>7.7651970636855736E-2</v>
      </c>
      <c r="H603" s="193">
        <f t="shared" ca="1" si="255"/>
        <v>8.306938048041991E-2</v>
      </c>
      <c r="I603" s="193">
        <f t="shared" ca="1" si="239"/>
        <v>5.5860401608306326E-2</v>
      </c>
      <c r="J603" s="193">
        <f t="shared" ca="1" si="239"/>
        <v>6.3712018176020083E-2</v>
      </c>
      <c r="K603" s="193">
        <f t="shared" ca="1" si="239"/>
        <v>5.4950370385468267E-2</v>
      </c>
      <c r="L603" s="193">
        <f t="shared" ca="1" si="239"/>
        <v>7.5839873472403299E-2</v>
      </c>
      <c r="M603" s="193">
        <f t="shared" ca="1" si="239"/>
        <v>3.073317652917584E-2</v>
      </c>
      <c r="O603" s="473">
        <f t="shared" ca="1" si="254"/>
        <v>12959.077741807454</v>
      </c>
      <c r="P603" s="473">
        <f t="shared" ca="1" si="240"/>
        <v>10735.132484489623</v>
      </c>
      <c r="Q603" s="194">
        <f t="shared" ca="1" si="241"/>
        <v>12579.533822675256</v>
      </c>
      <c r="R603" s="194">
        <f t="shared" ca="1" si="242"/>
        <v>13556.972793701789</v>
      </c>
      <c r="S603" s="194">
        <f t="shared" ca="1" si="243"/>
        <v>14415.235452950847</v>
      </c>
      <c r="T603" s="194">
        <f t="shared" ca="1" si="244"/>
        <v>15913.785751445539</v>
      </c>
      <c r="U603" s="194">
        <f t="shared" ca="1" si="245"/>
        <v>16937.201793092448</v>
      </c>
      <c r="V603" s="194">
        <f t="shared" ca="1" si="246"/>
        <v>18420.443854484372</v>
      </c>
      <c r="W603" s="194">
        <f t="shared" ca="1" si="247"/>
        <v>19352.732939207788</v>
      </c>
      <c r="X603" s="194">
        <f t="shared" ca="1" si="248"/>
        <v>20906.134546694077</v>
      </c>
      <c r="Y603" s="194">
        <f t="shared" ca="1" si="249"/>
        <v>21013.821042865078</v>
      </c>
      <c r="Z603" s="194">
        <f t="shared" ca="1" si="250"/>
        <v>372918.82272105082</v>
      </c>
      <c r="AA603" s="194">
        <f t="shared" ca="1" si="251"/>
        <v>393932.64376391587</v>
      </c>
      <c r="AB603" s="77">
        <f t="shared" ca="1" si="252"/>
        <v>242913.4835648321</v>
      </c>
      <c r="AC603">
        <f t="shared" ca="1" si="253"/>
        <v>220.79307429850221</v>
      </c>
      <c r="AD603" s="476">
        <v>222.41918494876694</v>
      </c>
    </row>
    <row r="604" spans="2:30" x14ac:dyDescent="0.2">
      <c r="B604">
        <v>526</v>
      </c>
      <c r="C604" s="193">
        <f t="shared" ca="1" si="255"/>
        <v>0.33727647428443547</v>
      </c>
      <c r="D604" s="193">
        <f t="shared" ca="1" si="255"/>
        <v>-0.1374974147054574</v>
      </c>
      <c r="E604" s="193">
        <f t="shared" ca="1" si="255"/>
        <v>0.13008903497040958</v>
      </c>
      <c r="F604" s="193">
        <f t="shared" ca="1" si="255"/>
        <v>9.4923520525656543E-2</v>
      </c>
      <c r="G604" s="193">
        <f t="shared" ca="1" si="255"/>
        <v>6.6480873783712605E-2</v>
      </c>
      <c r="H604" s="193">
        <f t="shared" ca="1" si="255"/>
        <v>5.9943755369274695E-2</v>
      </c>
      <c r="I604" s="193">
        <f t="shared" ca="1" si="239"/>
        <v>7.1737540624398577E-2</v>
      </c>
      <c r="J604" s="193">
        <f t="shared" ca="1" si="239"/>
        <v>7.7618025940503127E-2</v>
      </c>
      <c r="K604" s="193">
        <f t="shared" ca="1" si="239"/>
        <v>3.955179822196099E-2</v>
      </c>
      <c r="L604" s="193">
        <f t="shared" ca="1" si="239"/>
        <v>3.8072712839914369E-2</v>
      </c>
      <c r="M604" s="193">
        <f t="shared" ca="1" si="239"/>
        <v>4.744983017667323E-2</v>
      </c>
      <c r="O604" s="473">
        <f t="shared" ca="1" si="254"/>
        <v>13101.297618564613</v>
      </c>
      <c r="P604" s="473">
        <f t="shared" ca="1" si="240"/>
        <v>11225.471147608472</v>
      </c>
      <c r="Q604" s="194">
        <f t="shared" ca="1" si="241"/>
        <v>12415.270799626445</v>
      </c>
      <c r="R604" s="194">
        <f t="shared" ca="1" si="242"/>
        <v>13350.104904833441</v>
      </c>
      <c r="S604" s="194">
        <f t="shared" ca="1" si="243"/>
        <v>14265.805028478453</v>
      </c>
      <c r="T604" s="194">
        <f t="shared" ca="1" si="244"/>
        <v>15573.99566041391</v>
      </c>
      <c r="U604" s="194">
        <f t="shared" ca="1" si="245"/>
        <v>17191.889161804182</v>
      </c>
      <c r="V604" s="194">
        <f t="shared" ca="1" si="246"/>
        <v>18661.256058246927</v>
      </c>
      <c r="W604" s="194">
        <f t="shared" ca="1" si="247"/>
        <v>19070.250973144695</v>
      </c>
      <c r="X604" s="194">
        <f t="shared" ca="1" si="248"/>
        <v>20172.228543488411</v>
      </c>
      <c r="Y604" s="194">
        <f t="shared" ca="1" si="249"/>
        <v>21354.627738703617</v>
      </c>
      <c r="Z604" s="194">
        <f t="shared" ca="1" si="250"/>
        <v>378966.90086582553</v>
      </c>
      <c r="AA604" s="194">
        <f t="shared" ca="1" si="251"/>
        <v>400321.52860452916</v>
      </c>
      <c r="AB604" s="77">
        <f t="shared" ca="1" si="252"/>
        <v>245125.57248128991</v>
      </c>
      <c r="AC604">
        <f t="shared" ca="1" si="253"/>
        <v>223.11669710990745</v>
      </c>
      <c r="AD604" s="476">
        <v>222.60954985221272</v>
      </c>
    </row>
    <row r="605" spans="2:30" x14ac:dyDescent="0.2">
      <c r="B605">
        <v>527</v>
      </c>
      <c r="C605" s="193">
        <f t="shared" ca="1" si="255"/>
        <v>0.35229820560670932</v>
      </c>
      <c r="D605" s="193">
        <f t="shared" ca="1" si="255"/>
        <v>-0.13250276458058718</v>
      </c>
      <c r="E605" s="193">
        <f t="shared" ca="1" si="255"/>
        <v>8.8001586078397975E-2</v>
      </c>
      <c r="F605" s="193">
        <f t="shared" ca="1" si="255"/>
        <v>0.11767824609226295</v>
      </c>
      <c r="G605" s="193">
        <f t="shared" ca="1" si="255"/>
        <v>0.121876894028684</v>
      </c>
      <c r="H605" s="193">
        <f t="shared" ca="1" si="255"/>
        <v>3.013873961570912E-2</v>
      </c>
      <c r="I605" s="193">
        <f t="shared" ca="1" si="255"/>
        <v>0.12507413081978158</v>
      </c>
      <c r="J605" s="193">
        <f t="shared" ca="1" si="255"/>
        <v>8.4250334660028972E-2</v>
      </c>
      <c r="K605" s="193">
        <f t="shared" ca="1" si="255"/>
        <v>9.2258802983609778E-2</v>
      </c>
      <c r="L605" s="193">
        <f t="shared" ca="1" si="255"/>
        <v>4.864423811860253E-2</v>
      </c>
      <c r="M605" s="193">
        <f t="shared" ca="1" si="255"/>
        <v>3.3715247395443855E-2</v>
      </c>
      <c r="O605" s="473">
        <f t="shared" ca="1" si="254"/>
        <v>13248.465520328929</v>
      </c>
      <c r="P605" s="473">
        <f t="shared" ca="1" si="240"/>
        <v>11290.476518983658</v>
      </c>
      <c r="Q605" s="194">
        <f t="shared" ca="1" si="241"/>
        <v>11952.893890294303</v>
      </c>
      <c r="R605" s="194">
        <f t="shared" ca="1" si="242"/>
        <v>13627.54708933328</v>
      </c>
      <c r="S605" s="194">
        <f t="shared" ca="1" si="243"/>
        <v>15006.811120190774</v>
      </c>
      <c r="T605" s="194">
        <f t="shared" ca="1" si="244"/>
        <v>15136.063757279217</v>
      </c>
      <c r="U605" s="194">
        <f t="shared" ca="1" si="245"/>
        <v>18047.468734367605</v>
      </c>
      <c r="V605" s="194">
        <f t="shared" ca="1" si="246"/>
        <v>18776.108638932368</v>
      </c>
      <c r="W605" s="194">
        <f t="shared" ca="1" si="247"/>
        <v>20037.144407956261</v>
      </c>
      <c r="X605" s="194">
        <f t="shared" ca="1" si="248"/>
        <v>20377.658492024057</v>
      </c>
      <c r="Y605" s="194">
        <f t="shared" ca="1" si="249"/>
        <v>21074.617284751763</v>
      </c>
      <c r="Z605" s="194">
        <f t="shared" ca="1" si="250"/>
        <v>373997.73468589527</v>
      </c>
      <c r="AA605" s="194">
        <f t="shared" ca="1" si="251"/>
        <v>395072.35197064705</v>
      </c>
      <c r="AB605" s="77">
        <f t="shared" ca="1" si="252"/>
        <v>244428.79697240214</v>
      </c>
      <c r="AC605">
        <f t="shared" ca="1" si="253"/>
        <v>222.38479006275642</v>
      </c>
      <c r="AD605" s="476">
        <v>226.70211632743519</v>
      </c>
    </row>
    <row r="606" spans="2:30" x14ac:dyDescent="0.2">
      <c r="B606">
        <v>528</v>
      </c>
      <c r="C606" s="193">
        <f t="shared" ca="1" si="255"/>
        <v>0.33930150415689275</v>
      </c>
      <c r="D606" s="193">
        <f t="shared" ca="1" si="255"/>
        <v>-0.16614664399639598</v>
      </c>
      <c r="E606" s="193">
        <f t="shared" ca="1" si="255"/>
        <v>0.11263960602308153</v>
      </c>
      <c r="F606" s="193">
        <f t="shared" ca="1" si="255"/>
        <v>0.12173276709239771</v>
      </c>
      <c r="G606" s="193">
        <f t="shared" ca="1" si="255"/>
        <v>8.6176765675489944E-2</v>
      </c>
      <c r="H606" s="193">
        <f t="shared" ca="1" si="255"/>
        <v>8.3716925885564827E-2</v>
      </c>
      <c r="I606" s="193">
        <f t="shared" ca="1" si="255"/>
        <v>6.6288485023550767E-2</v>
      </c>
      <c r="J606" s="193">
        <f t="shared" ca="1" si="255"/>
        <v>7.407225450974407E-2</v>
      </c>
      <c r="K606" s="193">
        <f t="shared" ca="1" si="255"/>
        <v>7.6091197480245121E-2</v>
      </c>
      <c r="L606" s="193">
        <f t="shared" ca="1" si="255"/>
        <v>3.4554014040084256E-2</v>
      </c>
      <c r="M606" s="193">
        <f t="shared" ca="1" si="255"/>
        <v>5.5687266290947474E-2</v>
      </c>
      <c r="O606" s="473">
        <f t="shared" ca="1" si="254"/>
        <v>13121.136836225078</v>
      </c>
      <c r="P606" s="473">
        <f t="shared" ca="1" si="240"/>
        <v>10852.601428386906</v>
      </c>
      <c r="Q606" s="194">
        <f t="shared" ca="1" si="241"/>
        <v>12223.569633633278</v>
      </c>
      <c r="R606" s="194">
        <f t="shared" ca="1" si="242"/>
        <v>13676.982761940499</v>
      </c>
      <c r="S606" s="194">
        <f t="shared" ca="1" si="243"/>
        <v>14529.267562591436</v>
      </c>
      <c r="T606" s="194">
        <f t="shared" ca="1" si="244"/>
        <v>15923.300283965365</v>
      </c>
      <c r="U606" s="194">
        <f t="shared" ca="1" si="245"/>
        <v>17104.480112129851</v>
      </c>
      <c r="V606" s="194">
        <f t="shared" ca="1" si="246"/>
        <v>18599.853458252685</v>
      </c>
      <c r="W606" s="194">
        <f t="shared" ca="1" si="247"/>
        <v>19740.554767005895</v>
      </c>
      <c r="X606" s="194">
        <f t="shared" ca="1" si="248"/>
        <v>20103.851833949742</v>
      </c>
      <c r="Y606" s="194">
        <f t="shared" ca="1" si="249"/>
        <v>21522.566456791919</v>
      </c>
      <c r="Z606" s="194">
        <f t="shared" ca="1" si="250"/>
        <v>381947.20173119509</v>
      </c>
      <c r="AA606" s="194">
        <f t="shared" ca="1" si="251"/>
        <v>403469.76818798704</v>
      </c>
      <c r="AB606" s="77">
        <f t="shared" ca="1" si="252"/>
        <v>246673.81726122927</v>
      </c>
      <c r="AC606">
        <f t="shared" ca="1" si="253"/>
        <v>224.74300465186056</v>
      </c>
      <c r="AD606" s="476">
        <v>224.77210621856065</v>
      </c>
    </row>
    <row r="607" spans="2:30" x14ac:dyDescent="0.2">
      <c r="B607">
        <v>529</v>
      </c>
      <c r="C607" s="193">
        <f t="shared" ca="1" si="255"/>
        <v>0.30786472399952108</v>
      </c>
      <c r="D607" s="193">
        <f t="shared" ca="1" si="255"/>
        <v>-0.176841207022085</v>
      </c>
      <c r="E607" s="193">
        <f t="shared" ca="1" si="255"/>
        <v>0.11127764782613093</v>
      </c>
      <c r="F607" s="193">
        <f t="shared" ca="1" si="255"/>
        <v>0.11154520060017992</v>
      </c>
      <c r="G607" s="193">
        <f t="shared" ca="1" si="255"/>
        <v>5.0889456071676956E-2</v>
      </c>
      <c r="H607" s="193">
        <f t="shared" ca="1" si="255"/>
        <v>0.10717740263699764</v>
      </c>
      <c r="I607" s="193">
        <f t="shared" ca="1" si="255"/>
        <v>0.10461727187025673</v>
      </c>
      <c r="J607" s="193">
        <f t="shared" ca="1" si="255"/>
        <v>3.1700546090458977E-2</v>
      </c>
      <c r="K607" s="193">
        <f t="shared" ca="1" si="255"/>
        <v>2.7399061272223857E-2</v>
      </c>
      <c r="L607" s="193">
        <f t="shared" ca="1" si="255"/>
        <v>7.3570488868562961E-2</v>
      </c>
      <c r="M607" s="193">
        <f t="shared" ca="1" si="255"/>
        <v>5.7661506941271659E-2</v>
      </c>
      <c r="O607" s="473">
        <f t="shared" ca="1" si="254"/>
        <v>12813.150701023309</v>
      </c>
      <c r="P607" s="473">
        <f t="shared" ca="1" si="240"/>
        <v>10713.411690607563</v>
      </c>
      <c r="Q607" s="194">
        <f t="shared" ca="1" si="241"/>
        <v>12208.607025104517</v>
      </c>
      <c r="R607" s="194">
        <f t="shared" ca="1" si="242"/>
        <v>13552.768532502099</v>
      </c>
      <c r="S607" s="194">
        <f t="shared" ca="1" si="243"/>
        <v>14057.246084136266</v>
      </c>
      <c r="T607" s="194">
        <f t="shared" ca="1" si="244"/>
        <v>16268.01042661889</v>
      </c>
      <c r="U607" s="194">
        <f t="shared" ca="1" si="245"/>
        <v>17719.317448882171</v>
      </c>
      <c r="V607" s="194">
        <f t="shared" ca="1" si="246"/>
        <v>17866.096893863782</v>
      </c>
      <c r="W607" s="194">
        <f t="shared" ca="1" si="247"/>
        <v>18847.312833805714</v>
      </c>
      <c r="X607" s="194">
        <f t="shared" ca="1" si="248"/>
        <v>20862.034991513108</v>
      </c>
      <c r="Y607" s="194">
        <f t="shared" ca="1" si="249"/>
        <v>21562.815806154242</v>
      </c>
      <c r="Z607" s="194">
        <f t="shared" ca="1" si="250"/>
        <v>382661.48115466925</v>
      </c>
      <c r="AA607" s="194">
        <f t="shared" ca="1" si="251"/>
        <v>404224.29696082347</v>
      </c>
      <c r="AB607" s="77">
        <f t="shared" ca="1" si="252"/>
        <v>246240.69388121818</v>
      </c>
      <c r="AC607">
        <f t="shared" ca="1" si="253"/>
        <v>224.28804311823549</v>
      </c>
      <c r="AD607" s="476">
        <v>216.11649609302134</v>
      </c>
    </row>
    <row r="608" spans="2:30" x14ac:dyDescent="0.2">
      <c r="B608">
        <v>530</v>
      </c>
      <c r="C608" s="193">
        <f t="shared" ca="1" si="255"/>
        <v>0.33570246971669765</v>
      </c>
      <c r="D608" s="193">
        <f t="shared" ca="1" si="255"/>
        <v>-0.15224673973760877</v>
      </c>
      <c r="E608" s="193">
        <f t="shared" ca="1" si="255"/>
        <v>0.13239305353073774</v>
      </c>
      <c r="F608" s="193">
        <f t="shared" ca="1" si="255"/>
        <v>0.10813910856095064</v>
      </c>
      <c r="G608" s="193">
        <f t="shared" ca="1" si="255"/>
        <v>9.3097253024628512E-2</v>
      </c>
      <c r="H608" s="193">
        <f t="shared" ca="1" si="255"/>
        <v>8.9602937209453712E-2</v>
      </c>
      <c r="I608" s="193">
        <f t="shared" ca="1" si="255"/>
        <v>0.10175092677511918</v>
      </c>
      <c r="J608" s="193">
        <f t="shared" ca="1" si="255"/>
        <v>6.7240066227364531E-2</v>
      </c>
      <c r="K608" s="193">
        <f t="shared" ca="1" si="255"/>
        <v>7.3455532826550457E-2</v>
      </c>
      <c r="L608" s="193">
        <f t="shared" ca="1" si="255"/>
        <v>9.5681917162206906E-2</v>
      </c>
      <c r="M608" s="193">
        <f t="shared" ca="1" si="255"/>
        <v>3.512627383186831E-2</v>
      </c>
      <c r="O608" s="473">
        <f t="shared" ca="1" si="254"/>
        <v>13085.877095814487</v>
      </c>
      <c r="P608" s="473">
        <f t="shared" ca="1" si="240"/>
        <v>11033.508682315021</v>
      </c>
      <c r="Q608" s="194">
        <f t="shared" ca="1" si="241"/>
        <v>12440.582977223665</v>
      </c>
      <c r="R608" s="194">
        <f t="shared" ca="1" si="242"/>
        <v>13511.238977983625</v>
      </c>
      <c r="S608" s="194">
        <f t="shared" ca="1" si="243"/>
        <v>14621.839614891443</v>
      </c>
      <c r="T608" s="194">
        <f t="shared" ca="1" si="244"/>
        <v>16009.784792554652</v>
      </c>
      <c r="U608" s="194">
        <f t="shared" ca="1" si="245"/>
        <v>17673.338013332701</v>
      </c>
      <c r="V608" s="194">
        <f t="shared" ca="1" si="246"/>
        <v>18481.53953633739</v>
      </c>
      <c r="W608" s="194">
        <f t="shared" ca="1" si="247"/>
        <v>19692.204327409741</v>
      </c>
      <c r="X608" s="194">
        <f t="shared" ca="1" si="248"/>
        <v>21291.712777515302</v>
      </c>
      <c r="Y608" s="194">
        <f t="shared" ca="1" si="249"/>
        <v>21103.384241804237</v>
      </c>
      <c r="Z608" s="194">
        <f t="shared" ca="1" si="250"/>
        <v>374508.2434475047</v>
      </c>
      <c r="AA608" s="194">
        <f t="shared" ca="1" si="251"/>
        <v>395611.62768930895</v>
      </c>
      <c r="AB608" s="77">
        <f t="shared" ca="1" si="252"/>
        <v>244702.27945782943</v>
      </c>
      <c r="AC608">
        <f t="shared" ca="1" si="253"/>
        <v>222.67206158106242</v>
      </c>
      <c r="AD608" s="476">
        <v>228.03435075625023</v>
      </c>
    </row>
    <row r="609" spans="2:30" x14ac:dyDescent="0.2">
      <c r="B609">
        <v>531</v>
      </c>
      <c r="C609" s="193">
        <f t="shared" ref="C609:M624" ca="1" si="256">C$75+_xlfn.NORM.INV(RAND(),0, $AH$80)</f>
        <v>0.33308935161906572</v>
      </c>
      <c r="D609" s="193">
        <f t="shared" ca="1" si="256"/>
        <v>-0.14259340296738179</v>
      </c>
      <c r="E609" s="193">
        <f t="shared" ca="1" si="256"/>
        <v>8.8457795788333377E-2</v>
      </c>
      <c r="F609" s="193">
        <f t="shared" ca="1" si="256"/>
        <v>0.11059105129556956</v>
      </c>
      <c r="G609" s="193">
        <f t="shared" ca="1" si="256"/>
        <v>7.8698678045028128E-2</v>
      </c>
      <c r="H609" s="193">
        <f t="shared" ca="1" si="256"/>
        <v>8.8830910963115808E-2</v>
      </c>
      <c r="I609" s="193">
        <f t="shared" ca="1" si="255"/>
        <v>7.6028874025309931E-2</v>
      </c>
      <c r="J609" s="193">
        <f t="shared" ca="1" si="255"/>
        <v>9.7729790624996676E-2</v>
      </c>
      <c r="K609" s="193">
        <f t="shared" ca="1" si="255"/>
        <v>5.5494106847417027E-2</v>
      </c>
      <c r="L609" s="193">
        <f t="shared" ca="1" si="255"/>
        <v>3.0600118195335431E-2</v>
      </c>
      <c r="M609" s="193">
        <f t="shared" ca="1" si="255"/>
        <v>2.4621277379369467E-2</v>
      </c>
      <c r="O609" s="473">
        <f t="shared" ca="1" si="254"/>
        <v>13060.276377811986</v>
      </c>
      <c r="P609" s="473">
        <f t="shared" ca="1" si="240"/>
        <v>11159.146860379526</v>
      </c>
      <c r="Q609" s="194">
        <f t="shared" ca="1" si="241"/>
        <v>11957.905855648356</v>
      </c>
      <c r="R609" s="194">
        <f t="shared" ca="1" si="242"/>
        <v>13541.134849351965</v>
      </c>
      <c r="S609" s="194">
        <f t="shared" ca="1" si="243"/>
        <v>14429.236757778634</v>
      </c>
      <c r="T609" s="194">
        <f t="shared" ca="1" si="244"/>
        <v>15998.441234607084</v>
      </c>
      <c r="U609" s="194">
        <f t="shared" ca="1" si="245"/>
        <v>17260.727030581114</v>
      </c>
      <c r="V609" s="194">
        <f t="shared" ca="1" si="246"/>
        <v>19009.534187905152</v>
      </c>
      <c r="W609" s="194">
        <f t="shared" ca="1" si="247"/>
        <v>19362.707613688028</v>
      </c>
      <c r="X609" s="194">
        <f t="shared" ca="1" si="248"/>
        <v>20027.018207912872</v>
      </c>
      <c r="Y609" s="194">
        <f t="shared" ca="1" si="249"/>
        <v>20889.216190813502</v>
      </c>
      <c r="Z609" s="194">
        <f t="shared" ca="1" si="250"/>
        <v>370707.54022094683</v>
      </c>
      <c r="AA609" s="194">
        <f t="shared" ca="1" si="251"/>
        <v>391596.75641176035</v>
      </c>
      <c r="AB609" s="77">
        <f t="shared" ca="1" si="252"/>
        <v>242156.288253498</v>
      </c>
      <c r="AC609">
        <f t="shared" ca="1" si="253"/>
        <v>219.99770107231092</v>
      </c>
      <c r="AD609" s="476">
        <v>226.26411790620941</v>
      </c>
    </row>
    <row r="610" spans="2:30" x14ac:dyDescent="0.2">
      <c r="B610">
        <v>532</v>
      </c>
      <c r="C610" s="193">
        <f t="shared" ca="1" si="256"/>
        <v>0.34043087520522741</v>
      </c>
      <c r="D610" s="193">
        <f t="shared" ca="1" si="256"/>
        <v>-0.14834198319108838</v>
      </c>
      <c r="E610" s="193">
        <f t="shared" ca="1" si="256"/>
        <v>0.11619020121632032</v>
      </c>
      <c r="F610" s="193">
        <f t="shared" ca="1" si="256"/>
        <v>8.6386805983911713E-2</v>
      </c>
      <c r="G610" s="193">
        <f t="shared" ca="1" si="256"/>
        <v>0.10818256650355242</v>
      </c>
      <c r="H610" s="193">
        <f t="shared" ca="1" si="256"/>
        <v>0.12397871973111879</v>
      </c>
      <c r="I610" s="193">
        <f t="shared" ca="1" si="255"/>
        <v>0.10354508101046067</v>
      </c>
      <c r="J610" s="193">
        <f t="shared" ca="1" si="255"/>
        <v>4.5154523723330578E-2</v>
      </c>
      <c r="K610" s="193">
        <f t="shared" ca="1" si="255"/>
        <v>5.5280174138916283E-2</v>
      </c>
      <c r="L610" s="193">
        <f t="shared" ca="1" si="255"/>
        <v>3.4493423057500042E-2</v>
      </c>
      <c r="M610" s="193">
        <f t="shared" ca="1" si="255"/>
        <v>7.9882852219936018E-3</v>
      </c>
      <c r="O610" s="473">
        <f t="shared" ca="1" si="254"/>
        <v>13132.201284385614</v>
      </c>
      <c r="P610" s="473">
        <f t="shared" ca="1" si="240"/>
        <v>11084.329088767985</v>
      </c>
      <c r="Q610" s="194">
        <f t="shared" ca="1" si="241"/>
        <v>12262.576826394039</v>
      </c>
      <c r="R610" s="194">
        <f t="shared" ca="1" si="242"/>
        <v>13246.019064554663</v>
      </c>
      <c r="S610" s="194">
        <f t="shared" ca="1" si="243"/>
        <v>14823.62864475027</v>
      </c>
      <c r="T610" s="194">
        <f t="shared" ca="1" si="244"/>
        <v>16514.876015653776</v>
      </c>
      <c r="U610" s="194">
        <f t="shared" ca="1" si="245"/>
        <v>17702.118287965241</v>
      </c>
      <c r="V610" s="194">
        <f t="shared" ca="1" si="246"/>
        <v>18099.081231138414</v>
      </c>
      <c r="W610" s="194">
        <f t="shared" ca="1" si="247"/>
        <v>19358.783085396652</v>
      </c>
      <c r="X610" s="194">
        <f t="shared" ca="1" si="248"/>
        <v>20102.67440665275</v>
      </c>
      <c r="Y610" s="194">
        <f t="shared" ca="1" si="249"/>
        <v>20550.115123183725</v>
      </c>
      <c r="Z610" s="194">
        <f t="shared" ca="1" si="250"/>
        <v>364689.73076754023</v>
      </c>
      <c r="AA610" s="194">
        <f t="shared" ca="1" si="251"/>
        <v>385239.84589072393</v>
      </c>
      <c r="AB610" s="77">
        <f t="shared" ca="1" si="252"/>
        <v>240161.01517317953</v>
      </c>
      <c r="AC610">
        <f t="shared" ca="1" si="253"/>
        <v>217.90182598794277</v>
      </c>
      <c r="AD610" s="476">
        <v>223.7377380747715</v>
      </c>
    </row>
    <row r="611" spans="2:30" x14ac:dyDescent="0.2">
      <c r="B611">
        <v>533</v>
      </c>
      <c r="C611" s="193">
        <f t="shared" ca="1" si="256"/>
        <v>0.30935877051623822</v>
      </c>
      <c r="D611" s="193">
        <f t="shared" ca="1" si="256"/>
        <v>-0.16668175333118007</v>
      </c>
      <c r="E611" s="193">
        <f t="shared" ca="1" si="256"/>
        <v>0.14000231668118451</v>
      </c>
      <c r="F611" s="193">
        <f t="shared" ca="1" si="256"/>
        <v>0.10946577378542632</v>
      </c>
      <c r="G611" s="193">
        <f t="shared" ca="1" si="256"/>
        <v>4.8828787858249886E-2</v>
      </c>
      <c r="H611" s="193">
        <f t="shared" ca="1" si="256"/>
        <v>8.5416919797345628E-2</v>
      </c>
      <c r="I611" s="193">
        <f t="shared" ca="1" si="255"/>
        <v>8.547039197189274E-2</v>
      </c>
      <c r="J611" s="193">
        <f t="shared" ca="1" si="255"/>
        <v>9.1333931847384434E-2</v>
      </c>
      <c r="K611" s="193">
        <f t="shared" ca="1" si="255"/>
        <v>5.4436001592376104E-2</v>
      </c>
      <c r="L611" s="193">
        <f t="shared" ca="1" si="255"/>
        <v>6.2768330481394047E-2</v>
      </c>
      <c r="M611" s="193">
        <f t="shared" ca="1" si="255"/>
        <v>4.6591528106617361E-2</v>
      </c>
      <c r="O611" s="473">
        <f t="shared" ca="1" si="254"/>
        <v>12827.787874747586</v>
      </c>
      <c r="P611" s="473">
        <f t="shared" ca="1" si="240"/>
        <v>10845.636980394691</v>
      </c>
      <c r="Q611" s="194">
        <f t="shared" ca="1" si="241"/>
        <v>12524.179100781212</v>
      </c>
      <c r="R611" s="194">
        <f t="shared" ca="1" si="242"/>
        <v>13527.414646501406</v>
      </c>
      <c r="S611" s="194">
        <f t="shared" ca="1" si="243"/>
        <v>14029.681510139886</v>
      </c>
      <c r="T611" s="194">
        <f t="shared" ca="1" si="244"/>
        <v>15948.278682744251</v>
      </c>
      <c r="U611" s="194">
        <f t="shared" ca="1" si="245"/>
        <v>17412.179717366977</v>
      </c>
      <c r="V611" s="194">
        <f t="shared" ca="1" si="246"/>
        <v>18898.776242614433</v>
      </c>
      <c r="W611" s="194">
        <f t="shared" ca="1" si="247"/>
        <v>19343.297005381501</v>
      </c>
      <c r="X611" s="194">
        <f t="shared" ca="1" si="248"/>
        <v>20652.123291635358</v>
      </c>
      <c r="Y611" s="194">
        <f t="shared" ca="1" si="249"/>
        <v>21337.129314754937</v>
      </c>
      <c r="Z611" s="194">
        <f t="shared" ca="1" si="250"/>
        <v>378656.36754372745</v>
      </c>
      <c r="AA611" s="194">
        <f t="shared" ca="1" si="251"/>
        <v>399993.49685848237</v>
      </c>
      <c r="AB611" s="77">
        <f t="shared" ca="1" si="252"/>
        <v>245266.05591180432</v>
      </c>
      <c r="AC611">
        <f t="shared" ca="1" si="253"/>
        <v>223.26426373859906</v>
      </c>
      <c r="AD611" s="476">
        <v>220.78196401367131</v>
      </c>
    </row>
    <row r="612" spans="2:30" x14ac:dyDescent="0.2">
      <c r="B612">
        <v>534</v>
      </c>
      <c r="C612" s="193">
        <f t="shared" ca="1" si="256"/>
        <v>0.3634735371698925</v>
      </c>
      <c r="D612" s="193">
        <f t="shared" ca="1" si="256"/>
        <v>-0.16153407742536915</v>
      </c>
      <c r="E612" s="193">
        <f t="shared" ca="1" si="256"/>
        <v>9.7337156284350787E-2</v>
      </c>
      <c r="F612" s="193">
        <f t="shared" ca="1" si="256"/>
        <v>0.10047885950365172</v>
      </c>
      <c r="G612" s="193">
        <f t="shared" ca="1" si="256"/>
        <v>7.3256440240620474E-2</v>
      </c>
      <c r="H612" s="193">
        <f t="shared" ca="1" si="256"/>
        <v>9.701064200817372E-2</v>
      </c>
      <c r="I612" s="193">
        <f t="shared" ca="1" si="255"/>
        <v>6.2975435862467982E-2</v>
      </c>
      <c r="J612" s="193">
        <f t="shared" ca="1" si="255"/>
        <v>3.699042238725217E-2</v>
      </c>
      <c r="K612" s="193">
        <f t="shared" ca="1" si="255"/>
        <v>9.0906349508632328E-2</v>
      </c>
      <c r="L612" s="193">
        <f t="shared" ca="1" si="255"/>
        <v>1.5818689600897141E-2</v>
      </c>
      <c r="M612" s="193">
        <f t="shared" ca="1" si="255"/>
        <v>2.260031945608279E-2</v>
      </c>
      <c r="O612" s="473">
        <f t="shared" ca="1" si="254"/>
        <v>13357.950243653437</v>
      </c>
      <c r="P612" s="473">
        <f t="shared" ca="1" si="240"/>
        <v>10912.63398230882</v>
      </c>
      <c r="Q612" s="194">
        <f t="shared" ca="1" si="241"/>
        <v>12055.455395263567</v>
      </c>
      <c r="R612" s="194">
        <f t="shared" ca="1" si="242"/>
        <v>13417.839643148807</v>
      </c>
      <c r="S612" s="194">
        <f t="shared" ca="1" si="243"/>
        <v>14356.438543253842</v>
      </c>
      <c r="T612" s="194">
        <f t="shared" ca="1" si="244"/>
        <v>16118.627890883676</v>
      </c>
      <c r="U612" s="194">
        <f t="shared" ca="1" si="245"/>
        <v>17051.335035274784</v>
      </c>
      <c r="V612" s="194">
        <f t="shared" ca="1" si="246"/>
        <v>17957.702392022329</v>
      </c>
      <c r="W612" s="194">
        <f t="shared" ca="1" si="247"/>
        <v>20012.334074078302</v>
      </c>
      <c r="X612" s="194">
        <f t="shared" ca="1" si="248"/>
        <v>19739.779797618346</v>
      </c>
      <c r="Y612" s="194">
        <f t="shared" ca="1" si="249"/>
        <v>20848.014404451962</v>
      </c>
      <c r="Z612" s="194">
        <f t="shared" ca="1" si="250"/>
        <v>369976.35850808234</v>
      </c>
      <c r="AA612" s="194">
        <f t="shared" ca="1" si="251"/>
        <v>390824.37291253428</v>
      </c>
      <c r="AB612" s="77">
        <f t="shared" ca="1" si="252"/>
        <v>241486.37983464016</v>
      </c>
      <c r="AC612">
        <f t="shared" ca="1" si="253"/>
        <v>219.2940157583846</v>
      </c>
      <c r="AD612" s="476">
        <v>226.56392021271927</v>
      </c>
    </row>
    <row r="613" spans="2:30" x14ac:dyDescent="0.2">
      <c r="B613">
        <v>535</v>
      </c>
      <c r="C613" s="193">
        <f t="shared" ca="1" si="256"/>
        <v>0.36163569383171223</v>
      </c>
      <c r="D613" s="193">
        <f t="shared" ca="1" si="256"/>
        <v>-0.12309917414672825</v>
      </c>
      <c r="E613" s="193">
        <f t="shared" ca="1" si="256"/>
        <v>0.12061179651072472</v>
      </c>
      <c r="F613" s="193">
        <f t="shared" ca="1" si="256"/>
        <v>0.106837854042951</v>
      </c>
      <c r="G613" s="193">
        <f t="shared" ca="1" si="256"/>
        <v>7.9070357648054299E-2</v>
      </c>
      <c r="H613" s="193">
        <f t="shared" ca="1" si="256"/>
        <v>7.7536853199431072E-2</v>
      </c>
      <c r="I613" s="193">
        <f t="shared" ca="1" si="255"/>
        <v>0.10214439357922339</v>
      </c>
      <c r="J613" s="193">
        <f t="shared" ca="1" si="255"/>
        <v>6.6301398527691124E-2</v>
      </c>
      <c r="K613" s="193">
        <f t="shared" ca="1" si="255"/>
        <v>4.7682377485078142E-2</v>
      </c>
      <c r="L613" s="193">
        <f t="shared" ca="1" si="255"/>
        <v>2.6420196820393788E-3</v>
      </c>
      <c r="M613" s="193">
        <f t="shared" ca="1" si="255"/>
        <v>5.03345869703389E-2</v>
      </c>
      <c r="O613" s="473">
        <f t="shared" ca="1" si="254"/>
        <v>13339.944892469284</v>
      </c>
      <c r="P613" s="473">
        <f t="shared" ca="1" si="240"/>
        <v>11412.864248480333</v>
      </c>
      <c r="Q613" s="194">
        <f t="shared" ca="1" si="241"/>
        <v>12311.152913098415</v>
      </c>
      <c r="R613" s="194">
        <f t="shared" ca="1" si="242"/>
        <v>13495.373135303726</v>
      </c>
      <c r="S613" s="194">
        <f t="shared" ca="1" si="243"/>
        <v>14434.208538220437</v>
      </c>
      <c r="T613" s="194">
        <f t="shared" ca="1" si="244"/>
        <v>15832.495064624878</v>
      </c>
      <c r="U613" s="194">
        <f t="shared" ca="1" si="245"/>
        <v>17679.64966840552</v>
      </c>
      <c r="V613" s="194">
        <f t="shared" ca="1" si="246"/>
        <v>18465.284501737424</v>
      </c>
      <c r="W613" s="194">
        <f t="shared" ca="1" si="247"/>
        <v>19219.403894018757</v>
      </c>
      <c r="X613" s="194">
        <f t="shared" ca="1" si="248"/>
        <v>19483.72567563094</v>
      </c>
      <c r="Y613" s="194">
        <f t="shared" ca="1" si="249"/>
        <v>21413.440013688694</v>
      </c>
      <c r="Z613" s="194">
        <f t="shared" ca="1" si="250"/>
        <v>380010.6046407955</v>
      </c>
      <c r="AA613" s="194">
        <f t="shared" ca="1" si="251"/>
        <v>401424.0446544842</v>
      </c>
      <c r="AB613" s="77">
        <f t="shared" ca="1" si="252"/>
        <v>246148.66995022536</v>
      </c>
      <c r="AC613">
        <f t="shared" ca="1" si="253"/>
        <v>224.19137932517577</v>
      </c>
      <c r="AD613" s="476">
        <v>217.68344425861332</v>
      </c>
    </row>
    <row r="614" spans="2:30" x14ac:dyDescent="0.2">
      <c r="B614">
        <v>536</v>
      </c>
      <c r="C614" s="193">
        <f t="shared" ca="1" si="256"/>
        <v>0.32175690861725997</v>
      </c>
      <c r="D614" s="193">
        <f t="shared" ca="1" si="256"/>
        <v>-0.13645489223428992</v>
      </c>
      <c r="E614" s="193">
        <f t="shared" ca="1" si="256"/>
        <v>0.10879517057431853</v>
      </c>
      <c r="F614" s="193">
        <f t="shared" ca="1" si="256"/>
        <v>0.11742369770085574</v>
      </c>
      <c r="G614" s="193">
        <f t="shared" ca="1" si="256"/>
        <v>8.867130285853897E-2</v>
      </c>
      <c r="H614" s="193">
        <f t="shared" ca="1" si="256"/>
        <v>0.12041683288139185</v>
      </c>
      <c r="I614" s="193">
        <f t="shared" ca="1" si="255"/>
        <v>8.2540722946036371E-2</v>
      </c>
      <c r="J614" s="193">
        <f t="shared" ca="1" si="255"/>
        <v>3.5504306376760171E-2</v>
      </c>
      <c r="K614" s="193">
        <f t="shared" ca="1" si="255"/>
        <v>4.7646107167300139E-2</v>
      </c>
      <c r="L614" s="193">
        <f t="shared" ca="1" si="255"/>
        <v>4.321365962400741E-2</v>
      </c>
      <c r="M614" s="193">
        <f t="shared" ca="1" si="255"/>
        <v>2.5923072384985604E-2</v>
      </c>
      <c r="O614" s="473">
        <f t="shared" ca="1" si="254"/>
        <v>12949.252433723297</v>
      </c>
      <c r="P614" s="473">
        <f t="shared" ca="1" si="240"/>
        <v>11239.039577570717</v>
      </c>
      <c r="Q614" s="194">
        <f t="shared" ca="1" si="241"/>
        <v>12181.33428253165</v>
      </c>
      <c r="R614" s="194">
        <f t="shared" ca="1" si="242"/>
        <v>13624.443449978624</v>
      </c>
      <c r="S614" s="194">
        <f t="shared" ca="1" si="243"/>
        <v>14562.635794469248</v>
      </c>
      <c r="T614" s="194">
        <f t="shared" ca="1" si="244"/>
        <v>16462.540398731151</v>
      </c>
      <c r="U614" s="194">
        <f t="shared" ca="1" si="245"/>
        <v>17365.184493943201</v>
      </c>
      <c r="V614" s="194">
        <f t="shared" ca="1" si="246"/>
        <v>17931.967121512309</v>
      </c>
      <c r="W614" s="194">
        <f t="shared" ca="1" si="247"/>
        <v>19218.738526440073</v>
      </c>
      <c r="X614" s="194">
        <f t="shared" ca="1" si="248"/>
        <v>20272.129400312715</v>
      </c>
      <c r="Y614" s="194">
        <f t="shared" ca="1" si="249"/>
        <v>20915.75621873288</v>
      </c>
      <c r="Z614" s="194">
        <f t="shared" ca="1" si="250"/>
        <v>371178.52909757663</v>
      </c>
      <c r="AA614" s="194">
        <f t="shared" ca="1" si="251"/>
        <v>392094.28531630948</v>
      </c>
      <c r="AB614" s="77">
        <f t="shared" ca="1" si="252"/>
        <v>242459.51616792165</v>
      </c>
      <c r="AC614">
        <f t="shared" ca="1" si="253"/>
        <v>220.31621778914248</v>
      </c>
      <c r="AD614" s="476">
        <v>222.85981574897895</v>
      </c>
    </row>
    <row r="615" spans="2:30" x14ac:dyDescent="0.2">
      <c r="B615">
        <v>537</v>
      </c>
      <c r="C615" s="193">
        <f t="shared" ca="1" si="256"/>
        <v>0.32445473597365143</v>
      </c>
      <c r="D615" s="193">
        <f t="shared" ca="1" si="256"/>
        <v>-0.11171093724294059</v>
      </c>
      <c r="E615" s="193">
        <f t="shared" ca="1" si="256"/>
        <v>0.12934325076403028</v>
      </c>
      <c r="F615" s="193">
        <f t="shared" ca="1" si="256"/>
        <v>8.0750030547723478E-2</v>
      </c>
      <c r="G615" s="193">
        <f t="shared" ca="1" si="256"/>
        <v>8.9160686555540478E-2</v>
      </c>
      <c r="H615" s="193">
        <f t="shared" ca="1" si="256"/>
        <v>0.10372377220427063</v>
      </c>
      <c r="I615" s="193">
        <f t="shared" ca="1" si="256"/>
        <v>6.2684837630006943E-2</v>
      </c>
      <c r="J615" s="193">
        <f t="shared" ca="1" si="256"/>
        <v>6.3779961703877397E-2</v>
      </c>
      <c r="K615" s="193">
        <f t="shared" ca="1" si="256"/>
        <v>5.5450364554657711E-2</v>
      </c>
      <c r="L615" s="193">
        <f t="shared" ca="1" si="256"/>
        <v>7.8982120150922278E-2</v>
      </c>
      <c r="M615" s="193">
        <f t="shared" ca="1" si="256"/>
        <v>4.3292478688086555E-2</v>
      </c>
      <c r="O615" s="473">
        <f t="shared" ca="1" si="254"/>
        <v>12975.683048333862</v>
      </c>
      <c r="P615" s="473">
        <f t="shared" ca="1" si="240"/>
        <v>11561.082151783128</v>
      </c>
      <c r="Q615" s="194">
        <f t="shared" ca="1" si="241"/>
        <v>12407.077539986043</v>
      </c>
      <c r="R615" s="194">
        <f t="shared" ca="1" si="242"/>
        <v>13177.291393637546</v>
      </c>
      <c r="S615" s="194">
        <f t="shared" ca="1" si="243"/>
        <v>14569.182046331012</v>
      </c>
      <c r="T615" s="194">
        <f t="shared" ca="1" si="244"/>
        <v>16217.265445954114</v>
      </c>
      <c r="U615" s="194">
        <f t="shared" ca="1" si="245"/>
        <v>17046.673509095363</v>
      </c>
      <c r="V615" s="194">
        <f t="shared" ca="1" si="246"/>
        <v>18421.620441679766</v>
      </c>
      <c r="W615" s="194">
        <f t="shared" ca="1" si="247"/>
        <v>19361.905175076998</v>
      </c>
      <c r="X615" s="194">
        <f t="shared" ca="1" si="248"/>
        <v>20967.195893702894</v>
      </c>
      <c r="Y615" s="194">
        <f t="shared" ca="1" si="249"/>
        <v>21269.870750005895</v>
      </c>
      <c r="Z615" s="194">
        <f t="shared" ca="1" si="250"/>
        <v>377462.77287415467</v>
      </c>
      <c r="AA615" s="194">
        <f t="shared" ca="1" si="251"/>
        <v>398732.64362416056</v>
      </c>
      <c r="AB615" s="77">
        <f t="shared" ca="1" si="252"/>
        <v>245400.53553428003</v>
      </c>
      <c r="AC615">
        <f t="shared" ca="1" si="253"/>
        <v>223.40552384624164</v>
      </c>
      <c r="AD615" s="476">
        <v>225.04429710857286</v>
      </c>
    </row>
    <row r="616" spans="2:30" x14ac:dyDescent="0.2">
      <c r="B616">
        <v>538</v>
      </c>
      <c r="C616" s="193">
        <f t="shared" ca="1" si="256"/>
        <v>0.32888023209435979</v>
      </c>
      <c r="D616" s="193">
        <f t="shared" ca="1" si="256"/>
        <v>-0.12977131514925896</v>
      </c>
      <c r="E616" s="193">
        <f t="shared" ca="1" si="256"/>
        <v>0.11109840474985687</v>
      </c>
      <c r="F616" s="193">
        <f t="shared" ca="1" si="256"/>
        <v>6.740805245308637E-2</v>
      </c>
      <c r="G616" s="193">
        <f t="shared" ca="1" si="256"/>
        <v>9.0083480544048355E-2</v>
      </c>
      <c r="H616" s="193">
        <f t="shared" ca="1" si="256"/>
        <v>0.10798673513502627</v>
      </c>
      <c r="I616" s="193">
        <f t="shared" ca="1" si="256"/>
        <v>6.3249669927666147E-2</v>
      </c>
      <c r="J616" s="193">
        <f t="shared" ca="1" si="256"/>
        <v>7.6396189953431254E-2</v>
      </c>
      <c r="K616" s="193">
        <f t="shared" ca="1" si="256"/>
        <v>4.3627262331003974E-2</v>
      </c>
      <c r="L616" s="193">
        <f t="shared" ca="1" si="256"/>
        <v>3.726115516828489E-2</v>
      </c>
      <c r="M616" s="193">
        <f t="shared" ca="1" si="256"/>
        <v>5.5733241412309995E-2</v>
      </c>
      <c r="O616" s="473">
        <f t="shared" ca="1" si="254"/>
        <v>13019.039633828443</v>
      </c>
      <c r="P616" s="473">
        <f t="shared" ca="1" si="240"/>
        <v>11326.026333332395</v>
      </c>
      <c r="Q616" s="194">
        <f t="shared" ca="1" si="241"/>
        <v>12206.637842799371</v>
      </c>
      <c r="R616" s="194">
        <f t="shared" ca="1" si="242"/>
        <v>13014.616280844386</v>
      </c>
      <c r="S616" s="194">
        <f t="shared" ca="1" si="243"/>
        <v>14581.525820556237</v>
      </c>
      <c r="T616" s="194">
        <f t="shared" ca="1" si="244"/>
        <v>16279.902133842299</v>
      </c>
      <c r="U616" s="194">
        <f t="shared" ca="1" si="245"/>
        <v>17055.734061598458</v>
      </c>
      <c r="V616" s="194">
        <f t="shared" ca="1" si="246"/>
        <v>18640.097360390118</v>
      </c>
      <c r="W616" s="194">
        <f t="shared" ca="1" si="247"/>
        <v>19145.014081173002</v>
      </c>
      <c r="X616" s="194">
        <f t="shared" ca="1" si="248"/>
        <v>20156.45804241865</v>
      </c>
      <c r="Y616" s="194">
        <f t="shared" ca="1" si="249"/>
        <v>21523.503763356541</v>
      </c>
      <c r="Z616" s="194">
        <f t="shared" ca="1" si="250"/>
        <v>381963.83551045373</v>
      </c>
      <c r="AA616" s="194">
        <f t="shared" ca="1" si="251"/>
        <v>403487.33927381027</v>
      </c>
      <c r="AB616" s="77">
        <f t="shared" ca="1" si="252"/>
        <v>246495.84765516329</v>
      </c>
      <c r="AC616">
        <f t="shared" ca="1" si="253"/>
        <v>224.55606178834589</v>
      </c>
      <c r="AD616" s="476">
        <v>215.11723431205812</v>
      </c>
    </row>
    <row r="617" spans="2:30" x14ac:dyDescent="0.2">
      <c r="B617">
        <v>539</v>
      </c>
      <c r="C617" s="193">
        <f t="shared" ca="1" si="256"/>
        <v>0.32247185930390776</v>
      </c>
      <c r="D617" s="193">
        <f t="shared" ca="1" si="256"/>
        <v>-0.1332174288638171</v>
      </c>
      <c r="E617" s="193">
        <f t="shared" ca="1" si="256"/>
        <v>0.10285133068074129</v>
      </c>
      <c r="F617" s="193">
        <f t="shared" ca="1" si="256"/>
        <v>8.7112649621764626E-2</v>
      </c>
      <c r="G617" s="193">
        <f t="shared" ca="1" si="256"/>
        <v>0.12434895248958548</v>
      </c>
      <c r="H617" s="193">
        <f t="shared" ca="1" si="256"/>
        <v>4.9846841221801511E-2</v>
      </c>
      <c r="I617" s="193">
        <f t="shared" ca="1" si="256"/>
        <v>4.7771651978752182E-2</v>
      </c>
      <c r="J617" s="193">
        <f t="shared" ca="1" si="256"/>
        <v>6.7467248905177607E-2</v>
      </c>
      <c r="K617" s="193">
        <f t="shared" ca="1" si="256"/>
        <v>9.8735195965166417E-2</v>
      </c>
      <c r="L617" s="193">
        <f t="shared" ca="1" si="256"/>
        <v>8.4947210354869074E-2</v>
      </c>
      <c r="M617" s="193">
        <f t="shared" ca="1" si="256"/>
        <v>2.4026710260716542E-2</v>
      </c>
      <c r="O617" s="473">
        <f t="shared" ca="1" si="254"/>
        <v>12956.256805600384</v>
      </c>
      <c r="P617" s="473">
        <f t="shared" ca="1" si="240"/>
        <v>11281.175163337421</v>
      </c>
      <c r="Q617" s="194">
        <f t="shared" ca="1" si="241"/>
        <v>12116.03466490434</v>
      </c>
      <c r="R617" s="194">
        <f t="shared" ca="1" si="242"/>
        <v>13254.869078759484</v>
      </c>
      <c r="S617" s="194">
        <f t="shared" ca="1" si="243"/>
        <v>15039.878664943923</v>
      </c>
      <c r="T617" s="194">
        <f t="shared" ca="1" si="244"/>
        <v>15425.639394980246</v>
      </c>
      <c r="U617" s="194">
        <f t="shared" ca="1" si="245"/>
        <v>16807.44904877049</v>
      </c>
      <c r="V617" s="194">
        <f t="shared" ca="1" si="246"/>
        <v>18485.47368927527</v>
      </c>
      <c r="W617" s="194">
        <f t="shared" ca="1" si="247"/>
        <v>20155.951801460116</v>
      </c>
      <c r="X617" s="194">
        <f t="shared" ca="1" si="248"/>
        <v>21083.111822701114</v>
      </c>
      <c r="Y617" s="194">
        <f t="shared" ca="1" si="249"/>
        <v>20877.094598810985</v>
      </c>
      <c r="Z617" s="194">
        <f t="shared" ca="1" si="250"/>
        <v>370492.42609154305</v>
      </c>
      <c r="AA617" s="194">
        <f t="shared" ca="1" si="251"/>
        <v>391369.52069035405</v>
      </c>
      <c r="AB617" s="77">
        <f t="shared" ca="1" si="252"/>
        <v>242344.60677289774</v>
      </c>
      <c r="AC617">
        <f t="shared" ca="1" si="253"/>
        <v>220.19551464310896</v>
      </c>
      <c r="AD617" s="476">
        <v>222.89978613433769</v>
      </c>
    </row>
    <row r="618" spans="2:30" x14ac:dyDescent="0.2">
      <c r="B618">
        <v>540</v>
      </c>
      <c r="C618" s="193">
        <f t="shared" ca="1" si="256"/>
        <v>0.34065421656513017</v>
      </c>
      <c r="D618" s="193">
        <f t="shared" ca="1" si="256"/>
        <v>-0.20944659124890758</v>
      </c>
      <c r="E618" s="193">
        <f t="shared" ca="1" si="256"/>
        <v>7.2132227337938171E-2</v>
      </c>
      <c r="F618" s="193">
        <f t="shared" ca="1" si="256"/>
        <v>0.11064339019803085</v>
      </c>
      <c r="G618" s="193">
        <f t="shared" ca="1" si="256"/>
        <v>0.10836948769059478</v>
      </c>
      <c r="H618" s="193">
        <f t="shared" ca="1" si="256"/>
        <v>0.10493594285090641</v>
      </c>
      <c r="I618" s="193">
        <f t="shared" ca="1" si="256"/>
        <v>8.9873087843559366E-2</v>
      </c>
      <c r="J618" s="193">
        <f t="shared" ca="1" si="256"/>
        <v>6.1144719279690868E-2</v>
      </c>
      <c r="K618" s="193">
        <f t="shared" ca="1" si="256"/>
        <v>6.2407184606330261E-2</v>
      </c>
      <c r="L618" s="193">
        <f t="shared" ca="1" si="256"/>
        <v>5.695446310079029E-2</v>
      </c>
      <c r="M618" s="193">
        <f t="shared" ca="1" si="256"/>
        <v>2.8750472098929756E-2</v>
      </c>
      <c r="O618" s="473">
        <f t="shared" ca="1" si="254"/>
        <v>13134.389359688579</v>
      </c>
      <c r="P618" s="473">
        <f t="shared" ca="1" si="240"/>
        <v>10289.052614895467</v>
      </c>
      <c r="Q618" s="194">
        <f t="shared" ca="1" si="241"/>
        <v>11778.551533114996</v>
      </c>
      <c r="R618" s="194">
        <f t="shared" ca="1" si="242"/>
        <v>13541.773003364884</v>
      </c>
      <c r="S618" s="194">
        <f t="shared" ca="1" si="243"/>
        <v>14826.12900014865</v>
      </c>
      <c r="T618" s="194">
        <f t="shared" ca="1" si="244"/>
        <v>16235.076146092455</v>
      </c>
      <c r="U618" s="194">
        <f t="shared" ca="1" si="245"/>
        <v>17482.803966840154</v>
      </c>
      <c r="V618" s="194">
        <f t="shared" ca="1" si="246"/>
        <v>18375.985594758582</v>
      </c>
      <c r="W618" s="194">
        <f t="shared" ca="1" si="247"/>
        <v>19489.525852168139</v>
      </c>
      <c r="X618" s="194">
        <f t="shared" ca="1" si="248"/>
        <v>20539.145982750877</v>
      </c>
      <c r="Y618" s="194">
        <f t="shared" ca="1" si="249"/>
        <v>20973.399140255537</v>
      </c>
      <c r="Z618" s="194">
        <f t="shared" ca="1" si="250"/>
        <v>372201.48110561847</v>
      </c>
      <c r="AA618" s="194">
        <f t="shared" ca="1" si="251"/>
        <v>393174.880245874</v>
      </c>
      <c r="AB618" s="77">
        <f t="shared" ca="1" si="252"/>
        <v>242424.04260716605</v>
      </c>
      <c r="AC618">
        <f t="shared" ca="1" si="253"/>
        <v>220.27895564549161</v>
      </c>
      <c r="AD618" s="476">
        <v>225.37358884389496</v>
      </c>
    </row>
    <row r="619" spans="2:30" x14ac:dyDescent="0.2">
      <c r="B619">
        <v>541</v>
      </c>
      <c r="C619" s="193">
        <f t="shared" ref="C619:M634" ca="1" si="257">C$75+_xlfn.NORM.INV(RAND(),0, $AH$80)</f>
        <v>0.34423389939395271</v>
      </c>
      <c r="D619" s="193">
        <f t="shared" ca="1" si="257"/>
        <v>-0.14441412667766015</v>
      </c>
      <c r="E619" s="193">
        <f t="shared" ca="1" si="257"/>
        <v>0.1551248113550262</v>
      </c>
      <c r="F619" s="193">
        <f t="shared" ca="1" si="257"/>
        <v>9.9944330824648722E-2</v>
      </c>
      <c r="G619" s="193">
        <f t="shared" ca="1" si="257"/>
        <v>7.9949592440472797E-2</v>
      </c>
      <c r="H619" s="193">
        <f t="shared" ca="1" si="257"/>
        <v>7.7579855436839734E-2</v>
      </c>
      <c r="I619" s="193">
        <f t="shared" ca="1" si="256"/>
        <v>7.7415062321417691E-2</v>
      </c>
      <c r="J619" s="193">
        <f t="shared" ca="1" si="256"/>
        <v>5.7962287812822082E-2</v>
      </c>
      <c r="K619" s="193">
        <f t="shared" ca="1" si="256"/>
        <v>7.8569521217261629E-2</v>
      </c>
      <c r="L619" s="193">
        <f t="shared" ca="1" si="256"/>
        <v>5.2124883277311511E-2</v>
      </c>
      <c r="M619" s="193">
        <f t="shared" ca="1" si="256"/>
        <v>4.0147898149896846E-2</v>
      </c>
      <c r="O619" s="473">
        <f t="shared" ca="1" si="254"/>
        <v>13169.459512362555</v>
      </c>
      <c r="P619" s="473">
        <f t="shared" ca="1" si="240"/>
        <v>11135.450141290252</v>
      </c>
      <c r="Q619" s="194">
        <f t="shared" ca="1" si="241"/>
        <v>12690.316334867875</v>
      </c>
      <c r="R619" s="194">
        <f t="shared" ca="1" si="242"/>
        <v>13411.322280241211</v>
      </c>
      <c r="S619" s="194">
        <f t="shared" ca="1" si="243"/>
        <v>14445.969641894426</v>
      </c>
      <c r="T619" s="194">
        <f t="shared" ca="1" si="244"/>
        <v>15833.12690631968</v>
      </c>
      <c r="U619" s="194">
        <f t="shared" ca="1" si="245"/>
        <v>17282.963067521829</v>
      </c>
      <c r="V619" s="194">
        <f t="shared" ca="1" si="246"/>
        <v>18320.875001708482</v>
      </c>
      <c r="W619" s="194">
        <f t="shared" ca="1" si="247"/>
        <v>19786.018836943</v>
      </c>
      <c r="X619" s="194">
        <f t="shared" ca="1" si="248"/>
        <v>20445.295728560388</v>
      </c>
      <c r="Y619" s="194">
        <f t="shared" ca="1" si="249"/>
        <v>21205.761381850203</v>
      </c>
      <c r="Z619" s="194">
        <f t="shared" ca="1" si="250"/>
        <v>376325.06497946748</v>
      </c>
      <c r="AA619" s="194">
        <f t="shared" ca="1" si="251"/>
        <v>397530.82636131771</v>
      </c>
      <c r="AB619" s="77">
        <f t="shared" ca="1" si="252"/>
        <v>244897.33468710605</v>
      </c>
      <c r="AC619">
        <f t="shared" ca="1" si="253"/>
        <v>222.87695152778156</v>
      </c>
      <c r="AD619" s="476">
        <v>224.68359347499535</v>
      </c>
    </row>
    <row r="620" spans="2:30" x14ac:dyDescent="0.2">
      <c r="B620">
        <v>542</v>
      </c>
      <c r="C620" s="193">
        <f t="shared" ca="1" si="257"/>
        <v>0.34772896670301762</v>
      </c>
      <c r="D620" s="193">
        <f t="shared" ca="1" si="257"/>
        <v>-0.14901114598562937</v>
      </c>
      <c r="E620" s="193">
        <f t="shared" ca="1" si="257"/>
        <v>0.12538053982082784</v>
      </c>
      <c r="F620" s="193">
        <f t="shared" ca="1" si="257"/>
        <v>0.10281950055147812</v>
      </c>
      <c r="G620" s="193">
        <f t="shared" ca="1" si="257"/>
        <v>0.14040788618913774</v>
      </c>
      <c r="H620" s="193">
        <f t="shared" ca="1" si="257"/>
        <v>8.2587045922292185E-2</v>
      </c>
      <c r="I620" s="193">
        <f t="shared" ca="1" si="256"/>
        <v>6.4152470489303226E-2</v>
      </c>
      <c r="J620" s="193">
        <f t="shared" ca="1" si="256"/>
        <v>3.9827155559937336E-2</v>
      </c>
      <c r="K620" s="193">
        <f t="shared" ca="1" si="256"/>
        <v>6.6372813317363694E-2</v>
      </c>
      <c r="L620" s="193">
        <f t="shared" ca="1" si="256"/>
        <v>4.7253806964212691E-2</v>
      </c>
      <c r="M620" s="193">
        <f t="shared" ca="1" si="256"/>
        <v>2.9032885433726577E-2</v>
      </c>
      <c r="O620" s="473">
        <f t="shared" ca="1" si="254"/>
        <v>13203.700686789463</v>
      </c>
      <c r="P620" s="473">
        <f t="shared" ca="1" si="240"/>
        <v>11075.619934997034</v>
      </c>
      <c r="Q620" s="194">
        <f t="shared" ca="1" si="241"/>
        <v>12363.54280251132</v>
      </c>
      <c r="R620" s="194">
        <f t="shared" ca="1" si="242"/>
        <v>13446.378443299927</v>
      </c>
      <c r="S620" s="194">
        <f t="shared" ca="1" si="243"/>
        <v>15254.691347247624</v>
      </c>
      <c r="T620" s="194">
        <f t="shared" ca="1" si="244"/>
        <v>15906.69869963067</v>
      </c>
      <c r="U620" s="194">
        <f t="shared" ca="1" si="245"/>
        <v>17070.216009465879</v>
      </c>
      <c r="V620" s="194">
        <f t="shared" ca="1" si="246"/>
        <v>18006.826481291529</v>
      </c>
      <c r="W620" s="194">
        <f t="shared" ca="1" si="247"/>
        <v>19562.274064344834</v>
      </c>
      <c r="X620" s="194">
        <f t="shared" ca="1" si="248"/>
        <v>20350.639098610274</v>
      </c>
      <c r="Y620" s="194">
        <f t="shared" ca="1" si="249"/>
        <v>20979.156773183895</v>
      </c>
      <c r="Z620" s="194">
        <f t="shared" ca="1" si="250"/>
        <v>372303.6581294412</v>
      </c>
      <c r="AA620" s="194">
        <f t="shared" ca="1" si="251"/>
        <v>393282.8149026251</v>
      </c>
      <c r="AB620" s="77">
        <f t="shared" ca="1" si="252"/>
        <v>243202.18313937506</v>
      </c>
      <c r="AC620">
        <f t="shared" ca="1" si="253"/>
        <v>221.09633015411453</v>
      </c>
      <c r="AD620" s="476">
        <v>222.7635085542467</v>
      </c>
    </row>
    <row r="621" spans="2:30" x14ac:dyDescent="0.2">
      <c r="B621">
        <v>543</v>
      </c>
      <c r="C621" s="193">
        <f t="shared" ca="1" si="257"/>
        <v>0.34619542809059495</v>
      </c>
      <c r="D621" s="193">
        <f t="shared" ca="1" si="257"/>
        <v>-0.14518613666026597</v>
      </c>
      <c r="E621" s="193">
        <f t="shared" ca="1" si="257"/>
        <v>0.12379498478783749</v>
      </c>
      <c r="F621" s="193">
        <f t="shared" ca="1" si="257"/>
        <v>0.11303552785591109</v>
      </c>
      <c r="G621" s="193">
        <f t="shared" ca="1" si="257"/>
        <v>9.7612931017738269E-2</v>
      </c>
      <c r="H621" s="193">
        <f t="shared" ca="1" si="257"/>
        <v>0.10900245924671159</v>
      </c>
      <c r="I621" s="193">
        <f t="shared" ca="1" si="256"/>
        <v>3.7400621541933854E-2</v>
      </c>
      <c r="J621" s="193">
        <f t="shared" ca="1" si="256"/>
        <v>4.5438234483304904E-2</v>
      </c>
      <c r="K621" s="193">
        <f t="shared" ca="1" si="256"/>
        <v>6.7421509487678458E-2</v>
      </c>
      <c r="L621" s="193">
        <f t="shared" ca="1" si="256"/>
        <v>5.3159037086887274E-2</v>
      </c>
      <c r="M621" s="193">
        <f t="shared" ca="1" si="256"/>
        <v>4.6234228108446102E-2</v>
      </c>
      <c r="O621" s="473">
        <f t="shared" ca="1" si="254"/>
        <v>13188.67660900356</v>
      </c>
      <c r="P621" s="473">
        <f t="shared" ca="1" si="240"/>
        <v>11125.402431366638</v>
      </c>
      <c r="Q621" s="194">
        <f t="shared" ca="1" si="241"/>
        <v>12346.123736850885</v>
      </c>
      <c r="R621" s="194">
        <f t="shared" ca="1" si="242"/>
        <v>13570.939687686518</v>
      </c>
      <c r="S621" s="194">
        <f t="shared" ca="1" si="243"/>
        <v>14682.243681579055</v>
      </c>
      <c r="T621" s="194">
        <f t="shared" ca="1" si="244"/>
        <v>16294.826400179481</v>
      </c>
      <c r="U621" s="194">
        <f t="shared" ca="1" si="245"/>
        <v>16641.085924399944</v>
      </c>
      <c r="V621" s="194">
        <f t="shared" ca="1" si="246"/>
        <v>18103.994288465696</v>
      </c>
      <c r="W621" s="194">
        <f t="shared" ca="1" si="247"/>
        <v>19581.512065949642</v>
      </c>
      <c r="X621" s="194">
        <f t="shared" ca="1" si="248"/>
        <v>20465.391803467137</v>
      </c>
      <c r="Y621" s="194">
        <f t="shared" ca="1" si="249"/>
        <v>21329.844948256257</v>
      </c>
      <c r="Z621" s="194">
        <f t="shared" ca="1" si="250"/>
        <v>378527.09655710321</v>
      </c>
      <c r="AA621" s="194">
        <f t="shared" ca="1" si="251"/>
        <v>399856.94150535949</v>
      </c>
      <c r="AB621" s="77">
        <f t="shared" ca="1" si="252"/>
        <v>245520.08191312943</v>
      </c>
      <c r="AC621">
        <f t="shared" ca="1" si="253"/>
        <v>223.53109777360442</v>
      </c>
      <c r="AD621" s="476">
        <v>222.16323538903805</v>
      </c>
    </row>
    <row r="622" spans="2:30" x14ac:dyDescent="0.2">
      <c r="B622">
        <v>544</v>
      </c>
      <c r="C622" s="193">
        <f t="shared" ca="1" si="257"/>
        <v>0.2943466368856873</v>
      </c>
      <c r="D622" s="193">
        <f t="shared" ca="1" si="257"/>
        <v>-0.12276734748968333</v>
      </c>
      <c r="E622" s="193">
        <f t="shared" ca="1" si="257"/>
        <v>9.9600846987496064E-2</v>
      </c>
      <c r="F622" s="193">
        <f t="shared" ca="1" si="257"/>
        <v>5.3908811050437724E-2</v>
      </c>
      <c r="G622" s="193">
        <f t="shared" ca="1" si="257"/>
        <v>0.1073299029291126</v>
      </c>
      <c r="H622" s="193">
        <f t="shared" ca="1" si="257"/>
        <v>9.9192519660813994E-2</v>
      </c>
      <c r="I622" s="193">
        <f t="shared" ca="1" si="256"/>
        <v>6.8522407657119366E-2</v>
      </c>
      <c r="J622" s="193">
        <f t="shared" ca="1" si="256"/>
        <v>5.1908473286301035E-2</v>
      </c>
      <c r="K622" s="193">
        <f t="shared" ca="1" si="256"/>
        <v>5.0537286164459273E-2</v>
      </c>
      <c r="L622" s="193">
        <f t="shared" ca="1" si="256"/>
        <v>3.3850468075460216E-2</v>
      </c>
      <c r="M622" s="193">
        <f t="shared" ca="1" si="256"/>
        <v>5.8485018032993136E-2</v>
      </c>
      <c r="O622" s="473">
        <f t="shared" ca="1" si="254"/>
        <v>12680.714001569078</v>
      </c>
      <c r="P622" s="473">
        <f t="shared" ca="1" si="240"/>
        <v>11417.182972421771</v>
      </c>
      <c r="Q622" s="194">
        <f t="shared" ca="1" si="241"/>
        <v>12080.324527001387</v>
      </c>
      <c r="R622" s="194">
        <f t="shared" ca="1" si="242"/>
        <v>12850.023699278037</v>
      </c>
      <c r="S622" s="194">
        <f t="shared" ca="1" si="243"/>
        <v>14812.222971562067</v>
      </c>
      <c r="T622" s="194">
        <f t="shared" ca="1" si="244"/>
        <v>16150.686717516352</v>
      </c>
      <c r="U622" s="194">
        <f t="shared" ca="1" si="245"/>
        <v>17140.314772069058</v>
      </c>
      <c r="V622" s="194">
        <f t="shared" ca="1" si="246"/>
        <v>18216.040282643771</v>
      </c>
      <c r="W622" s="194">
        <f t="shared" ca="1" si="247"/>
        <v>19271.776296350537</v>
      </c>
      <c r="X622" s="194">
        <f t="shared" ca="1" si="248"/>
        <v>20090.180257947697</v>
      </c>
      <c r="Y622" s="194">
        <f t="shared" ca="1" si="249"/>
        <v>21579.604937524324</v>
      </c>
      <c r="Z622" s="194">
        <f t="shared" ca="1" si="250"/>
        <v>382959.42711567594</v>
      </c>
      <c r="AA622" s="194">
        <f t="shared" ca="1" si="251"/>
        <v>404539.03205320024</v>
      </c>
      <c r="AB622" s="77">
        <f t="shared" ca="1" si="252"/>
        <v>246386.0024983433</v>
      </c>
      <c r="AC622">
        <f t="shared" ca="1" si="253"/>
        <v>224.44067822025764</v>
      </c>
      <c r="AD622" s="476">
        <v>220.94266184045162</v>
      </c>
    </row>
    <row r="623" spans="2:30" x14ac:dyDescent="0.2">
      <c r="B623">
        <v>545</v>
      </c>
      <c r="C623" s="193">
        <f t="shared" ca="1" si="257"/>
        <v>0.33175316176664599</v>
      </c>
      <c r="D623" s="193">
        <f t="shared" ca="1" si="257"/>
        <v>-0.19072271677146563</v>
      </c>
      <c r="E623" s="193">
        <f t="shared" ca="1" si="257"/>
        <v>8.3520304209590612E-2</v>
      </c>
      <c r="F623" s="193">
        <f t="shared" ca="1" si="257"/>
        <v>8.9003546345037196E-2</v>
      </c>
      <c r="G623" s="193">
        <f t="shared" ca="1" si="257"/>
        <v>9.1168759479091088E-2</v>
      </c>
      <c r="H623" s="193">
        <f t="shared" ca="1" si="257"/>
        <v>6.7035779968462383E-2</v>
      </c>
      <c r="I623" s="193">
        <f t="shared" ca="1" si="256"/>
        <v>7.7876580213026805E-2</v>
      </c>
      <c r="J623" s="193">
        <f t="shared" ca="1" si="256"/>
        <v>6.4528513855766925E-2</v>
      </c>
      <c r="K623" s="193">
        <f t="shared" ca="1" si="256"/>
        <v>4.3402997839513797E-2</v>
      </c>
      <c r="L623" s="193">
        <f t="shared" ca="1" si="256"/>
        <v>4.2221829108801262E-2</v>
      </c>
      <c r="M623" s="193">
        <f t="shared" ca="1" si="256"/>
        <v>3.4600164478159307E-2</v>
      </c>
      <c r="O623" s="473">
        <f t="shared" ca="1" si="254"/>
        <v>13047.185725827831</v>
      </c>
      <c r="P623" s="473">
        <f t="shared" ca="1" si="240"/>
        <v>10532.743841219375</v>
      </c>
      <c r="Q623" s="194">
        <f t="shared" ca="1" si="241"/>
        <v>11903.662080933233</v>
      </c>
      <c r="R623" s="194">
        <f t="shared" ca="1" si="242"/>
        <v>13277.924268593906</v>
      </c>
      <c r="S623" s="194">
        <f t="shared" ca="1" si="243"/>
        <v>14596.043078267481</v>
      </c>
      <c r="T623" s="194">
        <f t="shared" ca="1" si="244"/>
        <v>15678.2003974783</v>
      </c>
      <c r="U623" s="194">
        <f t="shared" ca="1" si="245"/>
        <v>17290.366339440541</v>
      </c>
      <c r="V623" s="194">
        <f t="shared" ca="1" si="246"/>
        <v>18434.58321980996</v>
      </c>
      <c r="W623" s="194">
        <f t="shared" ca="1" si="247"/>
        <v>19140.900019570305</v>
      </c>
      <c r="X623" s="194">
        <f t="shared" ca="1" si="248"/>
        <v>20252.855767953755</v>
      </c>
      <c r="Y623" s="194">
        <f t="shared" ca="1" si="249"/>
        <v>21092.658315774526</v>
      </c>
      <c r="Z623" s="194">
        <f t="shared" ca="1" si="250"/>
        <v>374317.89730819792</v>
      </c>
      <c r="AA623" s="194">
        <f t="shared" ca="1" si="251"/>
        <v>395410.55562397244</v>
      </c>
      <c r="AB623" s="77">
        <f t="shared" ca="1" si="252"/>
        <v>242478.23153846673</v>
      </c>
      <c r="AC623">
        <f t="shared" ca="1" si="253"/>
        <v>220.33587679181588</v>
      </c>
      <c r="AD623" s="476">
        <v>221.96524800140659</v>
      </c>
    </row>
    <row r="624" spans="2:30" x14ac:dyDescent="0.2">
      <c r="B624">
        <v>546</v>
      </c>
      <c r="C624" s="193">
        <f t="shared" ca="1" si="257"/>
        <v>0.3520395669097649</v>
      </c>
      <c r="D624" s="193">
        <f t="shared" ca="1" si="257"/>
        <v>-0.14452873763623744</v>
      </c>
      <c r="E624" s="193">
        <f t="shared" ca="1" si="257"/>
        <v>7.845038117640829E-2</v>
      </c>
      <c r="F624" s="193">
        <f t="shared" ca="1" si="257"/>
        <v>0.13359532230312329</v>
      </c>
      <c r="G624" s="193">
        <f t="shared" ca="1" si="257"/>
        <v>8.6397167632371291E-2</v>
      </c>
      <c r="H624" s="193">
        <f t="shared" ca="1" si="257"/>
        <v>7.9054848099397002E-2</v>
      </c>
      <c r="I624" s="193">
        <f t="shared" ca="1" si="256"/>
        <v>8.5581768691358057E-2</v>
      </c>
      <c r="J624" s="193">
        <f t="shared" ca="1" si="256"/>
        <v>5.737957103293382E-2</v>
      </c>
      <c r="K624" s="193">
        <f t="shared" ca="1" si="256"/>
        <v>7.3033823243694909E-2</v>
      </c>
      <c r="L624" s="193">
        <f t="shared" ca="1" si="256"/>
        <v>5.6960651419110192E-2</v>
      </c>
      <c r="M624" s="193">
        <f t="shared" ca="1" si="256"/>
        <v>7.6649390261546158E-2</v>
      </c>
      <c r="O624" s="473">
        <f t="shared" ca="1" si="254"/>
        <v>13245.931637014966</v>
      </c>
      <c r="P624" s="473">
        <f t="shared" ca="1" si="240"/>
        <v>11133.95847966437</v>
      </c>
      <c r="Q624" s="194">
        <f t="shared" ca="1" si="241"/>
        <v>11847.963401057208</v>
      </c>
      <c r="R624" s="194">
        <f t="shared" ca="1" si="242"/>
        <v>13821.619673591216</v>
      </c>
      <c r="S624" s="194">
        <f t="shared" ca="1" si="243"/>
        <v>14532.215774249102</v>
      </c>
      <c r="T624" s="194">
        <f t="shared" ca="1" si="244"/>
        <v>15854.799310359467</v>
      </c>
      <c r="U624" s="194">
        <f t="shared" ca="1" si="245"/>
        <v>17413.966326628735</v>
      </c>
      <c r="V624" s="194">
        <f t="shared" ca="1" si="246"/>
        <v>18310.784016983689</v>
      </c>
      <c r="W624" s="194">
        <f t="shared" ca="1" si="247"/>
        <v>19684.468197669416</v>
      </c>
      <c r="X624" s="194">
        <f t="shared" ca="1" si="248"/>
        <v>20539.26623653455</v>
      </c>
      <c r="Y624" s="194">
        <f t="shared" ca="1" si="249"/>
        <v>21949.926642557748</v>
      </c>
      <c r="Z624" s="194">
        <f t="shared" ca="1" si="250"/>
        <v>389531.28922430502</v>
      </c>
      <c r="AA624" s="194">
        <f t="shared" ca="1" si="251"/>
        <v>411481.21586686274</v>
      </c>
      <c r="AB624" s="77">
        <f t="shared" ca="1" si="252"/>
        <v>250002.57111425631</v>
      </c>
      <c r="AC624">
        <f t="shared" ca="1" si="253"/>
        <v>228.23959483361165</v>
      </c>
      <c r="AD624" s="476">
        <v>219.14684937114936</v>
      </c>
    </row>
    <row r="625" spans="2:30" x14ac:dyDescent="0.2">
      <c r="B625">
        <v>547</v>
      </c>
      <c r="C625" s="193">
        <f t="shared" ca="1" si="257"/>
        <v>0.31812818244890428</v>
      </c>
      <c r="D625" s="193">
        <f t="shared" ca="1" si="257"/>
        <v>-0.17689348522470191</v>
      </c>
      <c r="E625" s="193">
        <f t="shared" ca="1" si="257"/>
        <v>0.11541255204090146</v>
      </c>
      <c r="F625" s="193">
        <f t="shared" ca="1" si="257"/>
        <v>8.6801679163956397E-2</v>
      </c>
      <c r="G625" s="193">
        <f t="shared" ca="1" si="257"/>
        <v>8.9783037551077596E-2</v>
      </c>
      <c r="H625" s="193">
        <f t="shared" ca="1" si="257"/>
        <v>9.1533114729351134E-2</v>
      </c>
      <c r="I625" s="193">
        <f t="shared" ca="1" si="257"/>
        <v>6.6496034549656205E-2</v>
      </c>
      <c r="J625" s="193">
        <f t="shared" ca="1" si="257"/>
        <v>7.0745128073983296E-2</v>
      </c>
      <c r="K625" s="193">
        <f t="shared" ca="1" si="257"/>
        <v>6.9481010072537652E-2</v>
      </c>
      <c r="L625" s="193">
        <f t="shared" ca="1" si="257"/>
        <v>7.2273915173951389E-2</v>
      </c>
      <c r="M625" s="193">
        <f t="shared" ca="1" si="257"/>
        <v>6.1717568812144956E-2</v>
      </c>
      <c r="O625" s="473">
        <f t="shared" ca="1" si="254"/>
        <v>12913.701803451913</v>
      </c>
      <c r="P625" s="473">
        <f t="shared" ca="1" si="240"/>
        <v>10712.731289800504</v>
      </c>
      <c r="Q625" s="194">
        <f t="shared" ca="1" si="241"/>
        <v>12254.03349502707</v>
      </c>
      <c r="R625" s="194">
        <f t="shared" ca="1" si="242"/>
        <v>13251.077500483721</v>
      </c>
      <c r="S625" s="194">
        <f t="shared" ca="1" si="243"/>
        <v>14577.506938206579</v>
      </c>
      <c r="T625" s="194">
        <f t="shared" ca="1" si="244"/>
        <v>16038.145331655369</v>
      </c>
      <c r="U625" s="194">
        <f t="shared" ca="1" si="245"/>
        <v>17107.809442598493</v>
      </c>
      <c r="V625" s="194">
        <f t="shared" ca="1" si="246"/>
        <v>18542.237162996575</v>
      </c>
      <c r="W625" s="194">
        <f t="shared" ca="1" si="247"/>
        <v>19619.292956810277</v>
      </c>
      <c r="X625" s="194">
        <f t="shared" ca="1" si="248"/>
        <v>20836.839472386488</v>
      </c>
      <c r="Y625" s="194">
        <f t="shared" ca="1" si="249"/>
        <v>21645.507777494808</v>
      </c>
      <c r="Z625" s="194">
        <f t="shared" ca="1" si="250"/>
        <v>384128.96260594373</v>
      </c>
      <c r="AA625" s="194">
        <f t="shared" ca="1" si="251"/>
        <v>405774.47038343851</v>
      </c>
      <c r="AB625" s="77">
        <f t="shared" ca="1" si="252"/>
        <v>247281.18986942081</v>
      </c>
      <c r="AC625">
        <f t="shared" ca="1" si="253"/>
        <v>225.38100108903654</v>
      </c>
      <c r="AD625" s="476">
        <v>218.78976931942842</v>
      </c>
    </row>
    <row r="626" spans="2:30" x14ac:dyDescent="0.2">
      <c r="B626">
        <v>548</v>
      </c>
      <c r="C626" s="193">
        <f t="shared" ca="1" si="257"/>
        <v>0.33917458428998221</v>
      </c>
      <c r="D626" s="193">
        <f t="shared" ca="1" si="257"/>
        <v>-0.16779612536403954</v>
      </c>
      <c r="E626" s="193">
        <f t="shared" ca="1" si="257"/>
        <v>0.11448110590341734</v>
      </c>
      <c r="F626" s="193">
        <f t="shared" ca="1" si="257"/>
        <v>9.4116686126247545E-2</v>
      </c>
      <c r="G626" s="193">
        <f t="shared" ca="1" si="257"/>
        <v>0.11113806256363945</v>
      </c>
      <c r="H626" s="193">
        <f t="shared" ca="1" si="257"/>
        <v>0.10945707760896209</v>
      </c>
      <c r="I626" s="193">
        <f t="shared" ca="1" si="257"/>
        <v>7.864916621537002E-2</v>
      </c>
      <c r="J626" s="193">
        <f t="shared" ca="1" si="257"/>
        <v>7.8347307922177464E-2</v>
      </c>
      <c r="K626" s="193">
        <f t="shared" ca="1" si="257"/>
        <v>6.9406868552753215E-2</v>
      </c>
      <c r="L626" s="193">
        <f t="shared" ca="1" si="257"/>
        <v>9.0758477042267652E-3</v>
      </c>
      <c r="M626" s="193">
        <f t="shared" ca="1" si="257"/>
        <v>4.9848150590042516E-2</v>
      </c>
      <c r="O626" s="473">
        <f t="shared" ca="1" si="254"/>
        <v>13119.893402288957</v>
      </c>
      <c r="P626" s="473">
        <f t="shared" ca="1" si="240"/>
        <v>10831.133428387026</v>
      </c>
      <c r="Q626" s="194">
        <f t="shared" ca="1" si="241"/>
        <v>12243.800534902442</v>
      </c>
      <c r="R626" s="194">
        <f t="shared" ca="1" si="242"/>
        <v>13340.267392284832</v>
      </c>
      <c r="S626" s="194">
        <f t="shared" ca="1" si="243"/>
        <v>14863.162903256052</v>
      </c>
      <c r="T626" s="194">
        <f t="shared" ca="1" si="244"/>
        <v>16301.506211598689</v>
      </c>
      <c r="U626" s="194">
        <f t="shared" ca="1" si="245"/>
        <v>17302.759497668918</v>
      </c>
      <c r="V626" s="194">
        <f t="shared" ca="1" si="246"/>
        <v>18673.885132251897</v>
      </c>
      <c r="W626" s="194">
        <f t="shared" ca="1" si="247"/>
        <v>19617.932853934944</v>
      </c>
      <c r="X626" s="194">
        <f t="shared" ca="1" si="248"/>
        <v>19608.750298345476</v>
      </c>
      <c r="Y626" s="194">
        <f t="shared" ca="1" si="249"/>
        <v>21403.522910720585</v>
      </c>
      <c r="Z626" s="194">
        <f t="shared" ca="1" si="250"/>
        <v>379834.61216631281</v>
      </c>
      <c r="AA626" s="194">
        <f t="shared" ca="1" si="251"/>
        <v>401238.13507703342</v>
      </c>
      <c r="AB626" s="77">
        <f t="shared" ca="1" si="252"/>
        <v>245911.65084621124</v>
      </c>
      <c r="AC626">
        <f t="shared" ca="1" si="253"/>
        <v>223.94240967810214</v>
      </c>
      <c r="AD626" s="476">
        <v>225.29346323270562</v>
      </c>
    </row>
    <row r="627" spans="2:30" x14ac:dyDescent="0.2">
      <c r="B627">
        <v>549</v>
      </c>
      <c r="C627" s="193">
        <f t="shared" ca="1" si="257"/>
        <v>0.35443225369490905</v>
      </c>
      <c r="D627" s="193">
        <f t="shared" ca="1" si="257"/>
        <v>-9.4845534297815087E-2</v>
      </c>
      <c r="E627" s="193">
        <f t="shared" ca="1" si="257"/>
        <v>0.10404534518443666</v>
      </c>
      <c r="F627" s="193">
        <f t="shared" ca="1" si="257"/>
        <v>5.2444078250835427E-2</v>
      </c>
      <c r="G627" s="193">
        <f t="shared" ca="1" si="257"/>
        <v>0.11724954769812854</v>
      </c>
      <c r="H627" s="193">
        <f t="shared" ca="1" si="257"/>
        <v>0.10166943988622813</v>
      </c>
      <c r="I627" s="193">
        <f t="shared" ca="1" si="257"/>
        <v>7.6023642740702002E-2</v>
      </c>
      <c r="J627" s="193">
        <f t="shared" ca="1" si="257"/>
        <v>8.0983878507386975E-2</v>
      </c>
      <c r="K627" s="193">
        <f t="shared" ca="1" si="257"/>
        <v>9.8679873588953693E-2</v>
      </c>
      <c r="L627" s="193">
        <f t="shared" ca="1" si="257"/>
        <v>4.4408252881614173E-2</v>
      </c>
      <c r="M627" s="193">
        <f t="shared" ca="1" si="257"/>
        <v>1.6966954461380274E-4</v>
      </c>
      <c r="O627" s="473">
        <f t="shared" ca="1" si="254"/>
        <v>13269.372789449026</v>
      </c>
      <c r="P627" s="473">
        <f t="shared" ca="1" si="240"/>
        <v>11780.585371113937</v>
      </c>
      <c r="Q627" s="194">
        <f t="shared" ca="1" si="241"/>
        <v>12129.152227276272</v>
      </c>
      <c r="R627" s="194">
        <f t="shared" ca="1" si="242"/>
        <v>12832.164610341075</v>
      </c>
      <c r="S627" s="194">
        <f t="shared" ca="1" si="243"/>
        <v>14944.913319514098</v>
      </c>
      <c r="T627" s="194">
        <f t="shared" ca="1" si="244"/>
        <v>16187.080672050621</v>
      </c>
      <c r="U627" s="194">
        <f t="shared" ca="1" si="245"/>
        <v>17260.643114825863</v>
      </c>
      <c r="V627" s="194">
        <f t="shared" ca="1" si="246"/>
        <v>18719.542979115864</v>
      </c>
      <c r="W627" s="194">
        <f t="shared" ca="1" si="247"/>
        <v>20154.936929858137</v>
      </c>
      <c r="X627" s="194">
        <f t="shared" ca="1" si="248"/>
        <v>20295.343196331905</v>
      </c>
      <c r="Y627" s="194">
        <f t="shared" ca="1" si="249"/>
        <v>20390.715004521931</v>
      </c>
      <c r="Z627" s="194">
        <f t="shared" ca="1" si="250"/>
        <v>361860.95895723044</v>
      </c>
      <c r="AA627" s="194">
        <f t="shared" ca="1" si="251"/>
        <v>382251.67396175239</v>
      </c>
      <c r="AB627" s="77">
        <f t="shared" ca="1" si="252"/>
        <v>239740.31784714852</v>
      </c>
      <c r="AC627">
        <f t="shared" ca="1" si="253"/>
        <v>217.45991703202785</v>
      </c>
      <c r="AD627" s="476">
        <v>225.67320934962802</v>
      </c>
    </row>
    <row r="628" spans="2:30" x14ac:dyDescent="0.2">
      <c r="B628">
        <v>550</v>
      </c>
      <c r="C628" s="193">
        <f t="shared" ca="1" si="257"/>
        <v>0.34574430766613573</v>
      </c>
      <c r="D628" s="193">
        <f t="shared" ca="1" si="257"/>
        <v>-0.16079384322106455</v>
      </c>
      <c r="E628" s="193">
        <f t="shared" ca="1" si="257"/>
        <v>0.10895772630442709</v>
      </c>
      <c r="F628" s="193">
        <f t="shared" ca="1" si="257"/>
        <v>7.3165667981693314E-2</v>
      </c>
      <c r="G628" s="193">
        <f t="shared" ca="1" si="257"/>
        <v>0.12096374746520876</v>
      </c>
      <c r="H628" s="193">
        <f t="shared" ca="1" si="257"/>
        <v>5.411040266795282E-2</v>
      </c>
      <c r="I628" s="193">
        <f t="shared" ca="1" si="257"/>
        <v>5.2510034912437289E-2</v>
      </c>
      <c r="J628" s="193">
        <f t="shared" ca="1" si="257"/>
        <v>6.7991363322450982E-2</v>
      </c>
      <c r="K628" s="193">
        <f t="shared" ca="1" si="257"/>
        <v>7.3374533693509117E-2</v>
      </c>
      <c r="L628" s="193">
        <f t="shared" ca="1" si="257"/>
        <v>6.2698285145314614E-2</v>
      </c>
      <c r="M628" s="193">
        <f t="shared" ca="1" si="257"/>
        <v>1.6800984279822326E-2</v>
      </c>
      <c r="O628" s="473">
        <f t="shared" ca="1" si="254"/>
        <v>13184.256982205132</v>
      </c>
      <c r="P628" s="473">
        <f t="shared" ca="1" si="240"/>
        <v>10922.268130477845</v>
      </c>
      <c r="Q628" s="194">
        <f t="shared" ca="1" si="241"/>
        <v>12183.120135988216</v>
      </c>
      <c r="R628" s="194">
        <f t="shared" ca="1" si="242"/>
        <v>13084.817322166155</v>
      </c>
      <c r="S628" s="194">
        <f t="shared" ca="1" si="243"/>
        <v>14994.596394960168</v>
      </c>
      <c r="T628" s="194">
        <f t="shared" ca="1" si="244"/>
        <v>15488.284876991822</v>
      </c>
      <c r="U628" s="194">
        <f t="shared" ca="1" si="245"/>
        <v>16883.458100533888</v>
      </c>
      <c r="V628" s="194">
        <f t="shared" ca="1" si="246"/>
        <v>18494.549849017516</v>
      </c>
      <c r="W628" s="194">
        <f t="shared" ca="1" si="247"/>
        <v>19690.718423774786</v>
      </c>
      <c r="X628" s="194">
        <f t="shared" ca="1" si="248"/>
        <v>20650.762143701962</v>
      </c>
      <c r="Y628" s="194">
        <f t="shared" ca="1" si="249"/>
        <v>20729.781874116714</v>
      </c>
      <c r="Z628" s="194">
        <f t="shared" ca="1" si="250"/>
        <v>367878.16152001376</v>
      </c>
      <c r="AA628" s="194">
        <f t="shared" ca="1" si="251"/>
        <v>388607.94339413045</v>
      </c>
      <c r="AB628" s="77">
        <f t="shared" ca="1" si="252"/>
        <v>240806.96535198958</v>
      </c>
      <c r="AC628">
        <f t="shared" ca="1" si="253"/>
        <v>218.58034508333145</v>
      </c>
      <c r="AD628" s="476">
        <v>220.79122095267101</v>
      </c>
    </row>
    <row r="629" spans="2:30" x14ac:dyDescent="0.2">
      <c r="B629">
        <v>551</v>
      </c>
      <c r="C629" s="193">
        <f t="shared" ref="C629:M644" ca="1" si="258">C$75+_xlfn.NORM.INV(RAND(),0, $AH$80)</f>
        <v>0.30812351275626215</v>
      </c>
      <c r="D629" s="193">
        <f t="shared" ca="1" si="258"/>
        <v>-0.15284891298675968</v>
      </c>
      <c r="E629" s="193">
        <f t="shared" ca="1" si="258"/>
        <v>0.11496945696270906</v>
      </c>
      <c r="F629" s="193">
        <f t="shared" ca="1" si="258"/>
        <v>7.3605301879698284E-2</v>
      </c>
      <c r="G629" s="193">
        <f t="shared" ca="1" si="258"/>
        <v>9.5252597441466871E-2</v>
      </c>
      <c r="H629" s="193">
        <f t="shared" ca="1" si="258"/>
        <v>7.4349067579833422E-2</v>
      </c>
      <c r="I629" s="193">
        <f t="shared" ca="1" si="257"/>
        <v>8.970898253703373E-2</v>
      </c>
      <c r="J629" s="193">
        <f t="shared" ca="1" si="257"/>
        <v>6.7939843137380482E-2</v>
      </c>
      <c r="K629" s="193">
        <f t="shared" ca="1" si="257"/>
        <v>8.5679049465784196E-2</v>
      </c>
      <c r="L629" s="193">
        <f t="shared" ca="1" si="257"/>
        <v>5.5776985883782777E-2</v>
      </c>
      <c r="M629" s="193">
        <f t="shared" ca="1" si="257"/>
        <v>6.6479267304901904E-2</v>
      </c>
      <c r="O629" s="473">
        <f t="shared" ca="1" si="254"/>
        <v>12815.686054473099</v>
      </c>
      <c r="P629" s="473">
        <f t="shared" ca="1" si="240"/>
        <v>11025.671397477323</v>
      </c>
      <c r="Q629" s="194">
        <f t="shared" ca="1" si="241"/>
        <v>12249.165608324776</v>
      </c>
      <c r="R629" s="194">
        <f t="shared" ca="1" si="242"/>
        <v>13090.177658799776</v>
      </c>
      <c r="S629" s="194">
        <f t="shared" ca="1" si="243"/>
        <v>14650.670627219632</v>
      </c>
      <c r="T629" s="194">
        <f t="shared" ca="1" si="244"/>
        <v>15785.656202511249</v>
      </c>
      <c r="U629" s="194">
        <f t="shared" ca="1" si="245"/>
        <v>17480.17153106767</v>
      </c>
      <c r="V629" s="194">
        <f t="shared" ca="1" si="246"/>
        <v>18493.657667054496</v>
      </c>
      <c r="W629" s="194">
        <f t="shared" ca="1" si="247"/>
        <v>19916.440897904158</v>
      </c>
      <c r="X629" s="194">
        <f t="shared" ca="1" si="248"/>
        <v>20516.264792221125</v>
      </c>
      <c r="Y629" s="194">
        <f t="shared" ca="1" si="249"/>
        <v>21742.585743223837</v>
      </c>
      <c r="Z629" s="194">
        <f t="shared" ca="1" si="250"/>
        <v>385851.74308541854</v>
      </c>
      <c r="AA629" s="194">
        <f t="shared" ca="1" si="251"/>
        <v>407594.32882864238</v>
      </c>
      <c r="AB629" s="77">
        <f t="shared" ca="1" si="252"/>
        <v>248100.85621844762</v>
      </c>
      <c r="AC629">
        <f t="shared" ca="1" si="253"/>
        <v>226.24199515314035</v>
      </c>
      <c r="AD629" s="476">
        <v>223.64409988708556</v>
      </c>
    </row>
    <row r="630" spans="2:30" x14ac:dyDescent="0.2">
      <c r="B630">
        <v>552</v>
      </c>
      <c r="C630" s="193">
        <f t="shared" ca="1" si="258"/>
        <v>0.29969561094033009</v>
      </c>
      <c r="D630" s="193">
        <f t="shared" ca="1" si="258"/>
        <v>-0.15762349899554129</v>
      </c>
      <c r="E630" s="193">
        <f t="shared" ca="1" si="258"/>
        <v>0.12766293107526952</v>
      </c>
      <c r="F630" s="193">
        <f t="shared" ca="1" si="258"/>
        <v>7.7184445006188332E-2</v>
      </c>
      <c r="G630" s="193">
        <f t="shared" ca="1" si="258"/>
        <v>0.10222705663224274</v>
      </c>
      <c r="H630" s="193">
        <f t="shared" ca="1" si="258"/>
        <v>0.11848008030628386</v>
      </c>
      <c r="I630" s="193">
        <f t="shared" ca="1" si="257"/>
        <v>6.8592331347671537E-2</v>
      </c>
      <c r="J630" s="193">
        <f t="shared" ca="1" si="257"/>
        <v>5.1807947491873056E-2</v>
      </c>
      <c r="K630" s="193">
        <f t="shared" ca="1" si="257"/>
        <v>5.8483155879480435E-2</v>
      </c>
      <c r="L630" s="193">
        <f t="shared" ca="1" si="257"/>
        <v>2.8454848310950562E-2</v>
      </c>
      <c r="M630" s="193">
        <f t="shared" ca="1" si="257"/>
        <v>-2.8631561315318604E-3</v>
      </c>
      <c r="O630" s="473">
        <f t="shared" ca="1" si="254"/>
        <v>12733.117900382415</v>
      </c>
      <c r="P630" s="473">
        <f t="shared" ca="1" si="240"/>
        <v>10963.530160573031</v>
      </c>
      <c r="Q630" s="194">
        <f t="shared" ca="1" si="241"/>
        <v>12388.617380369988</v>
      </c>
      <c r="R630" s="194">
        <f t="shared" ca="1" si="242"/>
        <v>13133.817178192981</v>
      </c>
      <c r="S630" s="194">
        <f t="shared" ca="1" si="243"/>
        <v>14743.964635054663</v>
      </c>
      <c r="T630" s="194">
        <f t="shared" ca="1" si="244"/>
        <v>16434.083250842657</v>
      </c>
      <c r="U630" s="194">
        <f t="shared" ca="1" si="245"/>
        <v>17141.436427597757</v>
      </c>
      <c r="V630" s="194">
        <f t="shared" ca="1" si="246"/>
        <v>18214.299463963012</v>
      </c>
      <c r="W630" s="194">
        <f t="shared" ca="1" si="247"/>
        <v>19417.540778625051</v>
      </c>
      <c r="X630" s="194">
        <f t="shared" ca="1" si="248"/>
        <v>19985.330497736111</v>
      </c>
      <c r="Y630" s="194">
        <f t="shared" ca="1" si="249"/>
        <v>20328.884011337705</v>
      </c>
      <c r="Z630" s="194">
        <f t="shared" ca="1" si="250"/>
        <v>360763.68392386549</v>
      </c>
      <c r="AA630" s="194">
        <f t="shared" ca="1" si="251"/>
        <v>381092.5679352032</v>
      </c>
      <c r="AB630" s="77">
        <f t="shared" ca="1" si="252"/>
        <v>237780.86866253853</v>
      </c>
      <c r="AC630">
        <f t="shared" ca="1" si="253"/>
        <v>215.40167209021064</v>
      </c>
      <c r="AD630" s="476">
        <v>225.35011166636471</v>
      </c>
    </row>
    <row r="631" spans="2:30" x14ac:dyDescent="0.2">
      <c r="B631">
        <v>553</v>
      </c>
      <c r="C631" s="193">
        <f t="shared" ca="1" si="258"/>
        <v>0.27487830266339525</v>
      </c>
      <c r="D631" s="193">
        <f t="shared" ca="1" si="258"/>
        <v>-0.12759909111284046</v>
      </c>
      <c r="E631" s="193">
        <f t="shared" ca="1" si="258"/>
        <v>0.12670395168292942</v>
      </c>
      <c r="F631" s="193">
        <f t="shared" ca="1" si="258"/>
        <v>0.10011682338582967</v>
      </c>
      <c r="G631" s="193">
        <f t="shared" ca="1" si="258"/>
        <v>8.9619554612256333E-2</v>
      </c>
      <c r="H631" s="193">
        <f t="shared" ca="1" si="258"/>
        <v>8.2395147348898634E-2</v>
      </c>
      <c r="I631" s="193">
        <f t="shared" ca="1" si="257"/>
        <v>5.8667594531940773E-2</v>
      </c>
      <c r="J631" s="193">
        <f t="shared" ca="1" si="257"/>
        <v>8.4723168512202879E-2</v>
      </c>
      <c r="K631" s="193">
        <f t="shared" ca="1" si="257"/>
        <v>5.8590933754532837E-2</v>
      </c>
      <c r="L631" s="193">
        <f t="shared" ca="1" si="257"/>
        <v>3.9407142547208479E-2</v>
      </c>
      <c r="M631" s="193">
        <f t="shared" ca="1" si="257"/>
        <v>3.1335004673528663E-2</v>
      </c>
      <c r="O631" s="473">
        <f t="shared" ca="1" si="254"/>
        <v>12489.982731193282</v>
      </c>
      <c r="P631" s="473">
        <f t="shared" ca="1" si="240"/>
        <v>11354.297829166382</v>
      </c>
      <c r="Q631" s="194">
        <f t="shared" ca="1" si="241"/>
        <v>12378.081937162651</v>
      </c>
      <c r="R631" s="194">
        <f t="shared" ca="1" si="242"/>
        <v>13413.425435159246</v>
      </c>
      <c r="S631" s="194">
        <f t="shared" ca="1" si="243"/>
        <v>14575.320105054632</v>
      </c>
      <c r="T631" s="194">
        <f t="shared" ca="1" si="244"/>
        <v>15903.879090067303</v>
      </c>
      <c r="U631" s="194">
        <f t="shared" ca="1" si="245"/>
        <v>16982.232360530448</v>
      </c>
      <c r="V631" s="194">
        <f t="shared" ca="1" si="246"/>
        <v>18784.296766242809</v>
      </c>
      <c r="W631" s="194">
        <f t="shared" ca="1" si="247"/>
        <v>19419.517929864767</v>
      </c>
      <c r="X631" s="194">
        <f t="shared" ca="1" si="248"/>
        <v>20198.159695225473</v>
      </c>
      <c r="Y631" s="194">
        <f t="shared" ca="1" si="249"/>
        <v>21026.090667256693</v>
      </c>
      <c r="Z631" s="194">
        <f t="shared" ca="1" si="250"/>
        <v>373136.56388644944</v>
      </c>
      <c r="AA631" s="194">
        <f t="shared" ca="1" si="251"/>
        <v>394162.65455370612</v>
      </c>
      <c r="AB631" s="77">
        <f t="shared" ca="1" si="252"/>
        <v>242872.9177488409</v>
      </c>
      <c r="AC631">
        <f t="shared" ca="1" si="253"/>
        <v>220.75046314725094</v>
      </c>
      <c r="AD631" s="476">
        <v>226.26409476516147</v>
      </c>
    </row>
    <row r="632" spans="2:30" x14ac:dyDescent="0.2">
      <c r="B632">
        <v>554</v>
      </c>
      <c r="C632" s="193">
        <f t="shared" ca="1" si="258"/>
        <v>0.35966650283104307</v>
      </c>
      <c r="D632" s="193">
        <f t="shared" ca="1" si="258"/>
        <v>-0.15333788940901413</v>
      </c>
      <c r="E632" s="193">
        <f t="shared" ca="1" si="258"/>
        <v>7.0869267168963038E-2</v>
      </c>
      <c r="F632" s="193">
        <f t="shared" ca="1" si="258"/>
        <v>9.6124922666981347E-2</v>
      </c>
      <c r="G632" s="193">
        <f t="shared" ca="1" si="258"/>
        <v>6.0603285746000178E-2</v>
      </c>
      <c r="H632" s="193">
        <f t="shared" ca="1" si="258"/>
        <v>8.0190085468063985E-2</v>
      </c>
      <c r="I632" s="193">
        <f t="shared" ca="1" si="257"/>
        <v>4.6143250284103154E-2</v>
      </c>
      <c r="J632" s="193">
        <f t="shared" ca="1" si="257"/>
        <v>3.5782119343849561E-2</v>
      </c>
      <c r="K632" s="193">
        <f t="shared" ca="1" si="257"/>
        <v>7.5257080965129897E-2</v>
      </c>
      <c r="L632" s="193">
        <f t="shared" ca="1" si="257"/>
        <v>5.7249841944623944E-2</v>
      </c>
      <c r="M632" s="193">
        <f t="shared" ca="1" si="257"/>
        <v>2.5954148588755152E-2</v>
      </c>
      <c r="O632" s="473">
        <f t="shared" ca="1" si="254"/>
        <v>13320.652728235729</v>
      </c>
      <c r="P632" s="473">
        <f t="shared" ca="1" si="240"/>
        <v>11019.307369341681</v>
      </c>
      <c r="Q632" s="194">
        <f t="shared" ca="1" si="241"/>
        <v>11764.676526790934</v>
      </c>
      <c r="R632" s="194">
        <f t="shared" ca="1" si="242"/>
        <v>13364.753274622664</v>
      </c>
      <c r="S632" s="194">
        <f t="shared" ca="1" si="243"/>
        <v>14187.183341915768</v>
      </c>
      <c r="T632" s="194">
        <f t="shared" ca="1" si="244"/>
        <v>15871.479612275107</v>
      </c>
      <c r="U632" s="194">
        <f t="shared" ca="1" si="245"/>
        <v>16781.327633420056</v>
      </c>
      <c r="V632" s="194">
        <f t="shared" ca="1" si="246"/>
        <v>17936.778045968247</v>
      </c>
      <c r="W632" s="194">
        <f t="shared" ca="1" si="247"/>
        <v>19725.253161726294</v>
      </c>
      <c r="X632" s="194">
        <f t="shared" ca="1" si="248"/>
        <v>20544.885898145068</v>
      </c>
      <c r="Y632" s="194">
        <f t="shared" ca="1" si="249"/>
        <v>20916.389777251778</v>
      </c>
      <c r="Z632" s="194">
        <f t="shared" ca="1" si="250"/>
        <v>371189.77245481801</v>
      </c>
      <c r="AA632" s="194">
        <f t="shared" ca="1" si="251"/>
        <v>392106.16223206976</v>
      </c>
      <c r="AB632" s="77">
        <f t="shared" ca="1" si="252"/>
        <v>241558.56646814683</v>
      </c>
      <c r="AC632">
        <f t="shared" ca="1" si="253"/>
        <v>219.36984205408493</v>
      </c>
      <c r="AD632" s="476">
        <v>220.66403213930835</v>
      </c>
    </row>
    <row r="633" spans="2:30" x14ac:dyDescent="0.2">
      <c r="B633">
        <v>555</v>
      </c>
      <c r="C633" s="193">
        <f t="shared" ca="1" si="258"/>
        <v>0.32720153765831278</v>
      </c>
      <c r="D633" s="193">
        <f t="shared" ca="1" si="258"/>
        <v>-0.14153966509078664</v>
      </c>
      <c r="E633" s="193">
        <f t="shared" ca="1" si="258"/>
        <v>0.10405454311586454</v>
      </c>
      <c r="F633" s="193">
        <f t="shared" ca="1" si="258"/>
        <v>9.7213453548140136E-2</v>
      </c>
      <c r="G633" s="193">
        <f t="shared" ca="1" si="258"/>
        <v>0.10532135770739019</v>
      </c>
      <c r="H633" s="193">
        <f t="shared" ca="1" si="258"/>
        <v>0.115488294463574</v>
      </c>
      <c r="I633" s="193">
        <f t="shared" ca="1" si="257"/>
        <v>9.4456408816856033E-2</v>
      </c>
      <c r="J633" s="193">
        <f t="shared" ca="1" si="257"/>
        <v>3.9365192643084343E-2</v>
      </c>
      <c r="K633" s="193">
        <f t="shared" ca="1" si="257"/>
        <v>5.5189233450153911E-2</v>
      </c>
      <c r="L633" s="193">
        <f t="shared" ca="1" si="257"/>
        <v>3.5173795504105348E-2</v>
      </c>
      <c r="M633" s="193">
        <f t="shared" ca="1" si="257"/>
        <v>1.5101823413414431E-2</v>
      </c>
      <c r="O633" s="473">
        <f t="shared" ca="1" si="254"/>
        <v>13002.593464438491</v>
      </c>
      <c r="P633" s="473">
        <f t="shared" ca="1" si="240"/>
        <v>11172.861258843412</v>
      </c>
      <c r="Q633" s="194">
        <f t="shared" ca="1" si="241"/>
        <v>12129.253276667905</v>
      </c>
      <c r="R633" s="194">
        <f t="shared" ca="1" si="242"/>
        <v>13378.025435813104</v>
      </c>
      <c r="S633" s="194">
        <f t="shared" ca="1" si="243"/>
        <v>14785.355621918639</v>
      </c>
      <c r="T633" s="194">
        <f t="shared" ca="1" si="244"/>
        <v>16390.124258211941</v>
      </c>
      <c r="U633" s="194">
        <f t="shared" ca="1" si="245"/>
        <v>17556.325648389145</v>
      </c>
      <c r="V633" s="194">
        <f t="shared" ca="1" si="246"/>
        <v>17998.826607427796</v>
      </c>
      <c r="W633" s="194">
        <f t="shared" ca="1" si="247"/>
        <v>19357.114807046943</v>
      </c>
      <c r="X633" s="194">
        <f t="shared" ca="1" si="248"/>
        <v>20115.895665932425</v>
      </c>
      <c r="Y633" s="194">
        <f t="shared" ca="1" si="249"/>
        <v>20695.140646704232</v>
      </c>
      <c r="Z633" s="194">
        <f t="shared" ca="1" si="250"/>
        <v>367263.40584478824</v>
      </c>
      <c r="AA633" s="194">
        <f t="shared" ca="1" si="251"/>
        <v>387958.54649149248</v>
      </c>
      <c r="AB633" s="77">
        <f t="shared" ca="1" si="252"/>
        <v>240912.52757207482</v>
      </c>
      <c r="AC633">
        <f t="shared" ca="1" si="253"/>
        <v>218.69122976829496</v>
      </c>
      <c r="AD633" s="476">
        <v>217.30219692246456</v>
      </c>
    </row>
    <row r="634" spans="2:30" x14ac:dyDescent="0.2">
      <c r="B634">
        <v>556</v>
      </c>
      <c r="C634" s="193">
        <f t="shared" ca="1" si="258"/>
        <v>0.31392101286159924</v>
      </c>
      <c r="D634" s="193">
        <f t="shared" ca="1" si="258"/>
        <v>-0.15851594561487342</v>
      </c>
      <c r="E634" s="193">
        <f t="shared" ca="1" si="258"/>
        <v>7.2136809346311503E-2</v>
      </c>
      <c r="F634" s="193">
        <f t="shared" ca="1" si="258"/>
        <v>8.7312111298899805E-2</v>
      </c>
      <c r="G634" s="193">
        <f t="shared" ca="1" si="258"/>
        <v>6.2201557183476093E-2</v>
      </c>
      <c r="H634" s="193">
        <f t="shared" ca="1" si="258"/>
        <v>0.10456230309409806</v>
      </c>
      <c r="I634" s="193">
        <f t="shared" ca="1" si="257"/>
        <v>0.10767850699567338</v>
      </c>
      <c r="J634" s="193">
        <f t="shared" ca="1" si="257"/>
        <v>5.0736545674351763E-2</v>
      </c>
      <c r="K634" s="193">
        <f t="shared" ca="1" si="257"/>
        <v>5.5146660314488165E-2</v>
      </c>
      <c r="L634" s="193">
        <f t="shared" ca="1" si="257"/>
        <v>6.2076883241334993E-2</v>
      </c>
      <c r="M634" s="193">
        <f t="shared" ca="1" si="257"/>
        <v>4.2826301902130139E-2</v>
      </c>
      <c r="O634" s="473">
        <f t="shared" ca="1" si="254"/>
        <v>12872.484163005087</v>
      </c>
      <c r="P634" s="473">
        <f t="shared" ca="1" si="240"/>
        <v>10951.914967822422</v>
      </c>
      <c r="Q634" s="194">
        <f t="shared" ca="1" si="241"/>
        <v>11778.601871515779</v>
      </c>
      <c r="R634" s="194">
        <f t="shared" ca="1" si="242"/>
        <v>13257.301060778618</v>
      </c>
      <c r="S634" s="194">
        <f t="shared" ca="1" si="243"/>
        <v>14208.56265519752</v>
      </c>
      <c r="T634" s="194">
        <f t="shared" ca="1" si="244"/>
        <v>16229.586171816352</v>
      </c>
      <c r="U634" s="194">
        <f t="shared" ca="1" si="245"/>
        <v>17768.42314218813</v>
      </c>
      <c r="V634" s="194">
        <f t="shared" ca="1" si="246"/>
        <v>18195.745854820678</v>
      </c>
      <c r="W634" s="194">
        <f t="shared" ca="1" si="247"/>
        <v>19356.33381625529</v>
      </c>
      <c r="X634" s="194">
        <f t="shared" ca="1" si="248"/>
        <v>20638.686822706248</v>
      </c>
      <c r="Y634" s="194">
        <f t="shared" ca="1" si="249"/>
        <v>21260.366684572189</v>
      </c>
      <c r="Z634" s="194">
        <f t="shared" ca="1" si="250"/>
        <v>377294.11031224497</v>
      </c>
      <c r="AA634" s="194">
        <f t="shared" ca="1" si="251"/>
        <v>398554.47699681716</v>
      </c>
      <c r="AB634" s="77">
        <f t="shared" ca="1" si="252"/>
        <v>244217.45229435174</v>
      </c>
      <c r="AC634">
        <f t="shared" ca="1" si="253"/>
        <v>222.16278935051864</v>
      </c>
      <c r="AD634" s="476">
        <v>229.5776455509405</v>
      </c>
    </row>
    <row r="635" spans="2:30" x14ac:dyDescent="0.2">
      <c r="B635">
        <v>557</v>
      </c>
      <c r="C635" s="193">
        <f t="shared" ca="1" si="258"/>
        <v>0.37200507638002744</v>
      </c>
      <c r="D635" s="193">
        <f t="shared" ca="1" si="258"/>
        <v>-0.18333002880062174</v>
      </c>
      <c r="E635" s="193">
        <f t="shared" ca="1" si="258"/>
        <v>0.10614185374157845</v>
      </c>
      <c r="F635" s="193">
        <f t="shared" ca="1" si="258"/>
        <v>0.10707470337960635</v>
      </c>
      <c r="G635" s="193">
        <f t="shared" ca="1" si="258"/>
        <v>6.9063044221346973E-2</v>
      </c>
      <c r="H635" s="193">
        <f t="shared" ca="1" si="258"/>
        <v>9.6249113563494165E-2</v>
      </c>
      <c r="I635" s="193">
        <f t="shared" ca="1" si="258"/>
        <v>5.6485980314779569E-2</v>
      </c>
      <c r="J635" s="193">
        <f t="shared" ca="1" si="258"/>
        <v>2.7681944312199079E-2</v>
      </c>
      <c r="K635" s="193">
        <f t="shared" ca="1" si="258"/>
        <v>6.3937870803472963E-2</v>
      </c>
      <c r="L635" s="193">
        <f t="shared" ca="1" si="258"/>
        <v>3.8446402080390352E-2</v>
      </c>
      <c r="M635" s="193">
        <f t="shared" ca="1" si="258"/>
        <v>4.7466829107866329E-2</v>
      </c>
      <c r="O635" s="473">
        <f t="shared" ca="1" si="254"/>
        <v>13441.533733295128</v>
      </c>
      <c r="P635" s="473">
        <f t="shared" ca="1" si="240"/>
        <v>10628.959675159907</v>
      </c>
      <c r="Q635" s="194">
        <f t="shared" ca="1" si="241"/>
        <v>12152.184679291286</v>
      </c>
      <c r="R635" s="194">
        <f t="shared" ca="1" si="242"/>
        <v>13498.260974894085</v>
      </c>
      <c r="S635" s="194">
        <f t="shared" ca="1" si="243"/>
        <v>14300.345488527119</v>
      </c>
      <c r="T635" s="194">
        <f t="shared" ca="1" si="244"/>
        <v>16107.438579533291</v>
      </c>
      <c r="U635" s="194">
        <f t="shared" ca="1" si="245"/>
        <v>16947.236787086782</v>
      </c>
      <c r="V635" s="194">
        <f t="shared" ca="1" si="246"/>
        <v>17796.506227249996</v>
      </c>
      <c r="W635" s="194">
        <f t="shared" ca="1" si="247"/>
        <v>19517.605809309829</v>
      </c>
      <c r="X635" s="194">
        <f t="shared" ca="1" si="248"/>
        <v>20179.490216654351</v>
      </c>
      <c r="Y635" s="194">
        <f t="shared" ca="1" si="249"/>
        <v>21354.974300264013</v>
      </c>
      <c r="Z635" s="194">
        <f t="shared" ca="1" si="250"/>
        <v>378973.0510718656</v>
      </c>
      <c r="AA635" s="194">
        <f t="shared" ca="1" si="251"/>
        <v>400328.02537212963</v>
      </c>
      <c r="AB635" s="77">
        <f t="shared" ca="1" si="252"/>
        <v>244824.89487063425</v>
      </c>
      <c r="AC635">
        <f t="shared" ca="1" si="253"/>
        <v>222.80085928358847</v>
      </c>
      <c r="AD635" s="476">
        <v>224.52684811411041</v>
      </c>
    </row>
    <row r="636" spans="2:30" x14ac:dyDescent="0.2">
      <c r="B636">
        <v>558</v>
      </c>
      <c r="C636" s="193">
        <f t="shared" ca="1" si="258"/>
        <v>0.31207582394444661</v>
      </c>
      <c r="D636" s="193">
        <f t="shared" ca="1" si="258"/>
        <v>-0.1252899306215112</v>
      </c>
      <c r="E636" s="193">
        <f t="shared" ca="1" si="258"/>
        <v>0.1257926913719411</v>
      </c>
      <c r="F636" s="193">
        <f t="shared" ca="1" si="258"/>
        <v>9.645437514532719E-2</v>
      </c>
      <c r="G636" s="193">
        <f t="shared" ca="1" si="258"/>
        <v>0.11583835728955615</v>
      </c>
      <c r="H636" s="193">
        <f t="shared" ca="1" si="258"/>
        <v>9.7506468242785804E-2</v>
      </c>
      <c r="I636" s="193">
        <f t="shared" ca="1" si="258"/>
        <v>7.6725666360729222E-3</v>
      </c>
      <c r="J636" s="193">
        <f t="shared" ca="1" si="258"/>
        <v>4.5152990527524604E-2</v>
      </c>
      <c r="K636" s="193">
        <f t="shared" ca="1" si="258"/>
        <v>6.2708055925370154E-2</v>
      </c>
      <c r="L636" s="193">
        <f t="shared" ca="1" si="258"/>
        <v>3.5699312265940565E-2</v>
      </c>
      <c r="M636" s="193">
        <f t="shared" ca="1" si="258"/>
        <v>1.7483726989220509E-2</v>
      </c>
      <c r="O636" s="473">
        <f t="shared" ca="1" si="254"/>
        <v>12854.406847183744</v>
      </c>
      <c r="P636" s="473">
        <f t="shared" ca="1" si="240"/>
        <v>11384.351552961032</v>
      </c>
      <c r="Q636" s="194">
        <f t="shared" ca="1" si="241"/>
        <v>12368.070740540285</v>
      </c>
      <c r="R636" s="194">
        <f t="shared" ca="1" si="242"/>
        <v>13368.770199151753</v>
      </c>
      <c r="S636" s="194">
        <f t="shared" ca="1" si="243"/>
        <v>14926.036499758926</v>
      </c>
      <c r="T636" s="194">
        <f t="shared" ca="1" si="244"/>
        <v>16125.913178982264</v>
      </c>
      <c r="U636" s="194">
        <f t="shared" ca="1" si="245"/>
        <v>16164.214110578967</v>
      </c>
      <c r="V636" s="194">
        <f t="shared" ca="1" si="246"/>
        <v>18099.054680580761</v>
      </c>
      <c r="W636" s="194">
        <f t="shared" ca="1" si="247"/>
        <v>19495.045241942196</v>
      </c>
      <c r="X636" s="194">
        <f t="shared" ca="1" si="248"/>
        <v>20126.107709936718</v>
      </c>
      <c r="Y636" s="194">
        <f t="shared" ca="1" si="249"/>
        <v>20743.701124452604</v>
      </c>
      <c r="Z636" s="194">
        <f t="shared" ca="1" si="250"/>
        <v>368125.177540462</v>
      </c>
      <c r="AA636" s="194">
        <f t="shared" ca="1" si="251"/>
        <v>388868.87866491458</v>
      </c>
      <c r="AB636" s="77">
        <f t="shared" ca="1" si="252"/>
        <v>240776.14891642384</v>
      </c>
      <c r="AC636">
        <f t="shared" ca="1" si="253"/>
        <v>218.54797487790532</v>
      </c>
      <c r="AD636" s="476">
        <v>226.71948849781415</v>
      </c>
    </row>
    <row r="637" spans="2:30" x14ac:dyDescent="0.2">
      <c r="B637">
        <v>559</v>
      </c>
      <c r="C637" s="193">
        <f t="shared" ca="1" si="258"/>
        <v>0.33791158459053627</v>
      </c>
      <c r="D637" s="193">
        <f t="shared" ca="1" si="258"/>
        <v>-0.16556346527062049</v>
      </c>
      <c r="E637" s="193">
        <f t="shared" ca="1" si="258"/>
        <v>9.5701211667668679E-2</v>
      </c>
      <c r="F637" s="193">
        <f t="shared" ca="1" si="258"/>
        <v>0.12049487974897062</v>
      </c>
      <c r="G637" s="193">
        <f t="shared" ca="1" si="258"/>
        <v>0.10068719408662247</v>
      </c>
      <c r="H637" s="193">
        <f t="shared" ca="1" si="258"/>
        <v>9.1643693158662803E-2</v>
      </c>
      <c r="I637" s="193">
        <f t="shared" ca="1" si="258"/>
        <v>7.3491937509530134E-2</v>
      </c>
      <c r="J637" s="193">
        <f t="shared" ca="1" si="258"/>
        <v>3.4252175728799295E-2</v>
      </c>
      <c r="K637" s="193">
        <f t="shared" ca="1" si="258"/>
        <v>8.3124281718322951E-2</v>
      </c>
      <c r="L637" s="193">
        <f t="shared" ca="1" si="258"/>
        <v>4.5664599020810291E-2</v>
      </c>
      <c r="M637" s="193">
        <f t="shared" ca="1" si="258"/>
        <v>1.7427218837426556E-2</v>
      </c>
      <c r="O637" s="473">
        <f t="shared" ca="1" si="254"/>
        <v>13107.519794233483</v>
      </c>
      <c r="P637" s="473">
        <f t="shared" ca="1" si="240"/>
        <v>10860.191499502875</v>
      </c>
      <c r="Q637" s="194">
        <f t="shared" ca="1" si="241"/>
        <v>12037.482744613231</v>
      </c>
      <c r="R637" s="194">
        <f t="shared" ca="1" si="242"/>
        <v>13661.889537998079</v>
      </c>
      <c r="S637" s="194">
        <f t="shared" ca="1" si="243"/>
        <v>14723.366629608454</v>
      </c>
      <c r="T637" s="194">
        <f t="shared" ca="1" si="244"/>
        <v>16039.770085770397</v>
      </c>
      <c r="U637" s="194">
        <f t="shared" ca="1" si="245"/>
        <v>17220.031683318753</v>
      </c>
      <c r="V637" s="194">
        <f t="shared" ca="1" si="246"/>
        <v>17910.283806944899</v>
      </c>
      <c r="W637" s="194">
        <f t="shared" ca="1" si="247"/>
        <v>19869.574486624304</v>
      </c>
      <c r="X637" s="194">
        <f t="shared" ca="1" si="248"/>
        <v>20319.756998116809</v>
      </c>
      <c r="Y637" s="194">
        <f t="shared" ca="1" si="249"/>
        <v>20742.549078301083</v>
      </c>
      <c r="Z637" s="194">
        <f t="shared" ca="1" si="250"/>
        <v>368104.73291529511</v>
      </c>
      <c r="AA637" s="194">
        <f t="shared" ca="1" si="251"/>
        <v>388847.28199359617</v>
      </c>
      <c r="AB637" s="77">
        <f t="shared" ca="1" si="252"/>
        <v>241055.82861009368</v>
      </c>
      <c r="AC637">
        <f t="shared" ca="1" si="253"/>
        <v>218.84175606873492</v>
      </c>
      <c r="AD637" s="476">
        <v>221.56087416259848</v>
      </c>
    </row>
    <row r="638" spans="2:30" x14ac:dyDescent="0.2">
      <c r="B638">
        <v>560</v>
      </c>
      <c r="C638" s="193">
        <f t="shared" ca="1" si="258"/>
        <v>0.33040278932177441</v>
      </c>
      <c r="D638" s="193">
        <f t="shared" ca="1" si="258"/>
        <v>-0.17756826535108342</v>
      </c>
      <c r="E638" s="193">
        <f t="shared" ca="1" si="258"/>
        <v>0.14116870122524736</v>
      </c>
      <c r="F638" s="193">
        <f t="shared" ca="1" si="258"/>
        <v>0.10017789950544463</v>
      </c>
      <c r="G638" s="193">
        <f t="shared" ca="1" si="258"/>
        <v>8.9026929598557847E-2</v>
      </c>
      <c r="H638" s="193">
        <f t="shared" ca="1" si="258"/>
        <v>0.11674206715693249</v>
      </c>
      <c r="I638" s="193">
        <f t="shared" ca="1" si="258"/>
        <v>7.0506635035617257E-2</v>
      </c>
      <c r="J638" s="193">
        <f t="shared" ca="1" si="258"/>
        <v>5.6389185874835088E-2</v>
      </c>
      <c r="K638" s="193">
        <f t="shared" ca="1" si="258"/>
        <v>7.8491719949062289E-3</v>
      </c>
      <c r="L638" s="193">
        <f t="shared" ca="1" si="258"/>
        <v>4.8969764834063428E-2</v>
      </c>
      <c r="M638" s="193">
        <f t="shared" ca="1" si="258"/>
        <v>7.1428630218026493E-2</v>
      </c>
      <c r="O638" s="473">
        <f t="shared" ca="1" si="254"/>
        <v>13033.956126985424</v>
      </c>
      <c r="P638" s="473">
        <f t="shared" ca="1" si="240"/>
        <v>10703.94902645565</v>
      </c>
      <c r="Q638" s="194">
        <f t="shared" ca="1" si="241"/>
        <v>12536.993117662118</v>
      </c>
      <c r="R638" s="194">
        <f t="shared" ca="1" si="242"/>
        <v>13414.170119686298</v>
      </c>
      <c r="S638" s="194">
        <f t="shared" ca="1" si="243"/>
        <v>14567.392843433496</v>
      </c>
      <c r="T638" s="194">
        <f t="shared" ca="1" si="244"/>
        <v>16408.546226723574</v>
      </c>
      <c r="U638" s="194">
        <f t="shared" ca="1" si="245"/>
        <v>17172.144036109839</v>
      </c>
      <c r="V638" s="194">
        <f t="shared" ca="1" si="246"/>
        <v>18293.633384211524</v>
      </c>
      <c r="W638" s="194">
        <f t="shared" ca="1" si="247"/>
        <v>18488.67626018494</v>
      </c>
      <c r="X638" s="194">
        <f t="shared" ca="1" si="248"/>
        <v>20383.984252464601</v>
      </c>
      <c r="Y638" s="194">
        <f t="shared" ca="1" si="249"/>
        <v>21843.489671515748</v>
      </c>
      <c r="Z638" s="194">
        <f t="shared" ca="1" si="250"/>
        <v>387642.42047197238</v>
      </c>
      <c r="AA638" s="194">
        <f t="shared" ca="1" si="251"/>
        <v>409485.91014348814</v>
      </c>
      <c r="AB638" s="77">
        <f t="shared" ca="1" si="252"/>
        <v>248543.75150425901</v>
      </c>
      <c r="AC638">
        <f t="shared" ca="1" si="253"/>
        <v>226.70722129369852</v>
      </c>
      <c r="AD638" s="476">
        <v>221.00273348623523</v>
      </c>
    </row>
    <row r="639" spans="2:30" x14ac:dyDescent="0.2">
      <c r="B639">
        <v>561</v>
      </c>
      <c r="C639" s="193">
        <f t="shared" ref="C639:M654" ca="1" si="259">C$75+_xlfn.NORM.INV(RAND(),0, $AH$80)</f>
        <v>0.34610332820248391</v>
      </c>
      <c r="D639" s="193">
        <f t="shared" ca="1" si="259"/>
        <v>-0.17615616994986807</v>
      </c>
      <c r="E639" s="193">
        <f t="shared" ca="1" si="259"/>
        <v>9.494586799426713E-2</v>
      </c>
      <c r="F639" s="193">
        <f t="shared" ca="1" si="259"/>
        <v>0.12814668618712424</v>
      </c>
      <c r="G639" s="193">
        <f t="shared" ca="1" si="259"/>
        <v>9.4461031714426713E-2</v>
      </c>
      <c r="H639" s="193">
        <f t="shared" ca="1" si="259"/>
        <v>9.2942620502958678E-2</v>
      </c>
      <c r="I639" s="193">
        <f t="shared" ca="1" si="258"/>
        <v>7.6810381787242782E-2</v>
      </c>
      <c r="J639" s="193">
        <f t="shared" ca="1" si="258"/>
        <v>5.9147708325488234E-2</v>
      </c>
      <c r="K639" s="193">
        <f t="shared" ca="1" si="258"/>
        <v>7.5477390726136517E-2</v>
      </c>
      <c r="L639" s="193">
        <f t="shared" ca="1" si="258"/>
        <v>9.4109924066456851E-2</v>
      </c>
      <c r="M639" s="193">
        <f t="shared" ca="1" si="258"/>
        <v>2.3172003561187544E-2</v>
      </c>
      <c r="O639" s="473">
        <f t="shared" ca="1" si="254"/>
        <v>13187.774306399735</v>
      </c>
      <c r="P639" s="473">
        <f t="shared" ca="1" si="240"/>
        <v>10722.327448102467</v>
      </c>
      <c r="Q639" s="194">
        <f t="shared" ca="1" si="241"/>
        <v>12029.184463715115</v>
      </c>
      <c r="R639" s="194">
        <f t="shared" ca="1" si="242"/>
        <v>13755.185934272211</v>
      </c>
      <c r="S639" s="194">
        <f t="shared" ca="1" si="243"/>
        <v>14640.082230740363</v>
      </c>
      <c r="T639" s="194">
        <f t="shared" ca="1" si="244"/>
        <v>16058.855521880361</v>
      </c>
      <c r="U639" s="194">
        <f t="shared" ca="1" si="245"/>
        <v>17273.26330398105</v>
      </c>
      <c r="V639" s="194">
        <f t="shared" ca="1" si="246"/>
        <v>18341.403087905128</v>
      </c>
      <c r="W639" s="194">
        <f t="shared" ca="1" si="247"/>
        <v>19729.294675041376</v>
      </c>
      <c r="X639" s="194">
        <f t="shared" ca="1" si="248"/>
        <v>21261.165202567969</v>
      </c>
      <c r="Y639" s="194">
        <f t="shared" ca="1" si="249"/>
        <v>20859.669474601324</v>
      </c>
      <c r="Z639" s="194">
        <f t="shared" ca="1" si="250"/>
        <v>370183.19357296487</v>
      </c>
      <c r="AA639" s="194">
        <f t="shared" ca="1" si="251"/>
        <v>391042.86304756621</v>
      </c>
      <c r="AB639" s="77">
        <f t="shared" ca="1" si="252"/>
        <v>242425.81691673381</v>
      </c>
      <c r="AC639">
        <f t="shared" ca="1" si="253"/>
        <v>220.280819416046</v>
      </c>
      <c r="AD639" s="476">
        <v>220.86300155756715</v>
      </c>
    </row>
    <row r="640" spans="2:30" x14ac:dyDescent="0.2">
      <c r="B640">
        <v>562</v>
      </c>
      <c r="C640" s="193">
        <f t="shared" ca="1" si="259"/>
        <v>0.37100776401502933</v>
      </c>
      <c r="D640" s="193">
        <f t="shared" ca="1" si="259"/>
        <v>-0.16137322637594478</v>
      </c>
      <c r="E640" s="193">
        <f t="shared" ca="1" si="259"/>
        <v>0.10464353961218202</v>
      </c>
      <c r="F640" s="193">
        <f t="shared" ca="1" si="259"/>
        <v>9.7983159534175371E-2</v>
      </c>
      <c r="G640" s="193">
        <f t="shared" ca="1" si="259"/>
        <v>9.3861867589431602E-2</v>
      </c>
      <c r="H640" s="193">
        <f t="shared" ca="1" si="259"/>
        <v>9.0503780954305155E-2</v>
      </c>
      <c r="I640" s="193">
        <f t="shared" ca="1" si="258"/>
        <v>5.7278466205828056E-2</v>
      </c>
      <c r="J640" s="193">
        <f t="shared" ca="1" si="258"/>
        <v>7.6894142671038557E-2</v>
      </c>
      <c r="K640" s="193">
        <f t="shared" ca="1" si="258"/>
        <v>5.2400581559065351E-2</v>
      </c>
      <c r="L640" s="193">
        <f t="shared" ca="1" si="258"/>
        <v>6.9002736235596093E-2</v>
      </c>
      <c r="M640" s="193">
        <f t="shared" ca="1" si="258"/>
        <v>5.5556515682351371E-2</v>
      </c>
      <c r="O640" s="473">
        <f t="shared" ca="1" si="254"/>
        <v>13431.763064055242</v>
      </c>
      <c r="P640" s="473">
        <f t="shared" ca="1" si="240"/>
        <v>10914.72745871708</v>
      </c>
      <c r="Q640" s="194">
        <f t="shared" ca="1" si="241"/>
        <v>12135.724050895004</v>
      </c>
      <c r="R640" s="194">
        <f t="shared" ca="1" si="242"/>
        <v>13387.410251708296</v>
      </c>
      <c r="S640" s="194">
        <f t="shared" ca="1" si="243"/>
        <v>14632.067498552138</v>
      </c>
      <c r="T640" s="194">
        <f t="shared" ca="1" si="244"/>
        <v>16023.021095426344</v>
      </c>
      <c r="U640" s="194">
        <f t="shared" ca="1" si="245"/>
        <v>16959.949162164419</v>
      </c>
      <c r="V640" s="194">
        <f t="shared" ca="1" si="246"/>
        <v>18648.720474466238</v>
      </c>
      <c r="W640" s="194">
        <f t="shared" ca="1" si="247"/>
        <v>19305.957864669708</v>
      </c>
      <c r="X640" s="194">
        <f t="shared" ca="1" si="248"/>
        <v>20773.272664074357</v>
      </c>
      <c r="Y640" s="194">
        <f t="shared" ca="1" si="249"/>
        <v>21519.900810674331</v>
      </c>
      <c r="Z640" s="194">
        <f t="shared" ca="1" si="250"/>
        <v>381899.89621688932</v>
      </c>
      <c r="AA640" s="194">
        <f t="shared" ca="1" si="251"/>
        <v>403419.79702756368</v>
      </c>
      <c r="AB640" s="77">
        <f t="shared" ca="1" si="252"/>
        <v>246871.96333824279</v>
      </c>
      <c r="AC640">
        <f t="shared" ca="1" si="253"/>
        <v>224.95114128737899</v>
      </c>
      <c r="AD640" s="476">
        <v>220.41497347175871</v>
      </c>
    </row>
    <row r="641" spans="2:30" x14ac:dyDescent="0.2">
      <c r="B641">
        <v>563</v>
      </c>
      <c r="C641" s="193">
        <f t="shared" ca="1" si="259"/>
        <v>0.32308410242711577</v>
      </c>
      <c r="D641" s="193">
        <f t="shared" ca="1" si="259"/>
        <v>-0.16776625696060696</v>
      </c>
      <c r="E641" s="193">
        <f t="shared" ca="1" si="259"/>
        <v>0.10321321310950132</v>
      </c>
      <c r="F641" s="193">
        <f t="shared" ca="1" si="259"/>
        <v>4.6085830446638158E-2</v>
      </c>
      <c r="G641" s="193">
        <f t="shared" ca="1" si="259"/>
        <v>7.0828863280372314E-2</v>
      </c>
      <c r="H641" s="193">
        <f t="shared" ca="1" si="259"/>
        <v>6.3573197839713255E-2</v>
      </c>
      <c r="I641" s="193">
        <f t="shared" ca="1" si="258"/>
        <v>0.10451759118157684</v>
      </c>
      <c r="J641" s="193">
        <f t="shared" ca="1" si="258"/>
        <v>1.9953671295807288E-2</v>
      </c>
      <c r="K641" s="193">
        <f t="shared" ca="1" si="258"/>
        <v>3.7457997856232481E-2</v>
      </c>
      <c r="L641" s="193">
        <f t="shared" ca="1" si="258"/>
        <v>9.5722175679347349E-2</v>
      </c>
      <c r="M641" s="193">
        <f t="shared" ca="1" si="258"/>
        <v>2.2028152084538295E-2</v>
      </c>
      <c r="O641" s="473">
        <f t="shared" ca="1" si="254"/>
        <v>12962.254951478453</v>
      </c>
      <c r="P641" s="473">
        <f t="shared" ca="1" si="240"/>
        <v>10831.5221656577</v>
      </c>
      <c r="Q641" s="194">
        <f t="shared" ca="1" si="241"/>
        <v>12120.010341343675</v>
      </c>
      <c r="R641" s="194">
        <f t="shared" ca="1" si="242"/>
        <v>12754.640222924307</v>
      </c>
      <c r="S641" s="194">
        <f t="shared" ca="1" si="243"/>
        <v>14323.966006279355</v>
      </c>
      <c r="T641" s="194">
        <f t="shared" ca="1" si="244"/>
        <v>15627.32388749954</v>
      </c>
      <c r="U641" s="194">
        <f t="shared" ca="1" si="245"/>
        <v>17717.718457257448</v>
      </c>
      <c r="V641" s="194">
        <f t="shared" ca="1" si="246"/>
        <v>17662.674685669146</v>
      </c>
      <c r="W641" s="194">
        <f t="shared" ca="1" si="247"/>
        <v>19031.840863585552</v>
      </c>
      <c r="X641" s="194">
        <f t="shared" ca="1" si="248"/>
        <v>21292.49509651717</v>
      </c>
      <c r="Y641" s="194">
        <f t="shared" ca="1" si="249"/>
        <v>20836.349481826019</v>
      </c>
      <c r="Z641" s="194">
        <f t="shared" ca="1" si="250"/>
        <v>369769.34859760839</v>
      </c>
      <c r="AA641" s="194">
        <f t="shared" ca="1" si="251"/>
        <v>390605.6980794344</v>
      </c>
      <c r="AB641" s="77">
        <f t="shared" ca="1" si="252"/>
        <v>240659.98085783844</v>
      </c>
      <c r="AC641">
        <f t="shared" ca="1" si="253"/>
        <v>218.42594960628196</v>
      </c>
      <c r="AD641" s="476">
        <v>224.48834954628921</v>
      </c>
    </row>
    <row r="642" spans="2:30" x14ac:dyDescent="0.2">
      <c r="B642">
        <v>564</v>
      </c>
      <c r="C642" s="193">
        <f t="shared" ca="1" si="259"/>
        <v>0.31099820601313161</v>
      </c>
      <c r="D642" s="193">
        <f t="shared" ca="1" si="259"/>
        <v>-0.12843148982297137</v>
      </c>
      <c r="E642" s="193">
        <f t="shared" ca="1" si="259"/>
        <v>8.778966872018415E-2</v>
      </c>
      <c r="F642" s="193">
        <f t="shared" ca="1" si="259"/>
        <v>5.5356817616137102E-2</v>
      </c>
      <c r="G642" s="193">
        <f t="shared" ca="1" si="259"/>
        <v>6.5739568746552471E-2</v>
      </c>
      <c r="H642" s="193">
        <f t="shared" ca="1" si="259"/>
        <v>0.10496774458015808</v>
      </c>
      <c r="I642" s="193">
        <f t="shared" ca="1" si="258"/>
        <v>7.808704446103705E-2</v>
      </c>
      <c r="J642" s="193">
        <f t="shared" ca="1" si="258"/>
        <v>4.8858109027963899E-2</v>
      </c>
      <c r="K642" s="193">
        <f t="shared" ca="1" si="258"/>
        <v>4.8661547679307374E-2</v>
      </c>
      <c r="L642" s="193">
        <f t="shared" ca="1" si="258"/>
        <v>3.3206319607654161E-2</v>
      </c>
      <c r="M642" s="193">
        <f t="shared" ca="1" si="258"/>
        <v>5.0501862578837563E-2</v>
      </c>
      <c r="O642" s="473">
        <f t="shared" ca="1" si="254"/>
        <v>12843.849424310651</v>
      </c>
      <c r="P642" s="473">
        <f t="shared" ca="1" si="240"/>
        <v>11343.464159954028</v>
      </c>
      <c r="Q642" s="194">
        <f t="shared" ca="1" si="241"/>
        <v>11950.565745070387</v>
      </c>
      <c r="R642" s="194">
        <f t="shared" ca="1" si="242"/>
        <v>12867.67884979092</v>
      </c>
      <c r="S642" s="194">
        <f t="shared" ca="1" si="243"/>
        <v>14255.888945230534</v>
      </c>
      <c r="T642" s="194">
        <f t="shared" ca="1" si="244"/>
        <v>16235.543416163011</v>
      </c>
      <c r="U642" s="194">
        <f t="shared" ca="1" si="245"/>
        <v>17293.742425363787</v>
      </c>
      <c r="V642" s="194">
        <f t="shared" ca="1" si="246"/>
        <v>18163.216715177856</v>
      </c>
      <c r="W642" s="194">
        <f t="shared" ca="1" si="247"/>
        <v>19237.366463446571</v>
      </c>
      <c r="X642" s="194">
        <f t="shared" ca="1" si="248"/>
        <v>20077.66291696782</v>
      </c>
      <c r="Y642" s="194">
        <f t="shared" ca="1" si="249"/>
        <v>21416.850304326341</v>
      </c>
      <c r="Z642" s="194">
        <f t="shared" ca="1" si="250"/>
        <v>380071.12488445482</v>
      </c>
      <c r="AA642" s="194">
        <f t="shared" ca="1" si="251"/>
        <v>401487.97518878116</v>
      </c>
      <c r="AB642" s="77">
        <f t="shared" ca="1" si="252"/>
        <v>244962.76980296033</v>
      </c>
      <c r="AC642">
        <f t="shared" ca="1" si="253"/>
        <v>222.94568589317473</v>
      </c>
      <c r="AD642" s="476">
        <v>221.1465956124951</v>
      </c>
    </row>
    <row r="643" spans="2:30" x14ac:dyDescent="0.2">
      <c r="B643">
        <v>565</v>
      </c>
      <c r="C643" s="193">
        <f t="shared" ca="1" si="259"/>
        <v>0.33420833390933763</v>
      </c>
      <c r="D643" s="193">
        <f t="shared" ca="1" si="259"/>
        <v>-0.17800914456379874</v>
      </c>
      <c r="E643" s="193">
        <f t="shared" ca="1" si="259"/>
        <v>0.10186116699829691</v>
      </c>
      <c r="F643" s="193">
        <f t="shared" ca="1" si="259"/>
        <v>8.4019547187454788E-2</v>
      </c>
      <c r="G643" s="193">
        <f t="shared" ca="1" si="259"/>
        <v>9.353581262799425E-2</v>
      </c>
      <c r="H643" s="193">
        <f t="shared" ca="1" si="259"/>
        <v>0.12755447880624537</v>
      </c>
      <c r="I643" s="193">
        <f t="shared" ca="1" si="258"/>
        <v>8.9551052161078754E-2</v>
      </c>
      <c r="J643" s="193">
        <f t="shared" ca="1" si="258"/>
        <v>6.7862861430810995E-2</v>
      </c>
      <c r="K643" s="193">
        <f t="shared" ca="1" si="258"/>
        <v>5.5025522856970363E-2</v>
      </c>
      <c r="L643" s="193">
        <f t="shared" ca="1" si="258"/>
        <v>4.5403764069993517E-2</v>
      </c>
      <c r="M643" s="193">
        <f t="shared" ca="1" si="258"/>
        <v>2.4137152690575737E-2</v>
      </c>
      <c r="O643" s="473">
        <f t="shared" ca="1" si="254"/>
        <v>13071.23904730978</v>
      </c>
      <c r="P643" s="473">
        <f t="shared" ca="1" si="240"/>
        <v>10698.210983502158</v>
      </c>
      <c r="Q643" s="194">
        <f t="shared" ca="1" si="241"/>
        <v>12105.15662797708</v>
      </c>
      <c r="R643" s="194">
        <f t="shared" ca="1" si="242"/>
        <v>13217.155721428728</v>
      </c>
      <c r="S643" s="194">
        <f t="shared" ca="1" si="243"/>
        <v>14627.706017139039</v>
      </c>
      <c r="T643" s="194">
        <f t="shared" ca="1" si="244"/>
        <v>16567.415460352237</v>
      </c>
      <c r="U643" s="194">
        <f t="shared" ca="1" si="245"/>
        <v>17477.638148204998</v>
      </c>
      <c r="V643" s="194">
        <f t="shared" ca="1" si="246"/>
        <v>18492.324564504695</v>
      </c>
      <c r="W643" s="194">
        <f t="shared" ca="1" si="247"/>
        <v>19354.111587674604</v>
      </c>
      <c r="X643" s="194">
        <f t="shared" ca="1" si="248"/>
        <v>20314.688352948779</v>
      </c>
      <c r="Y643" s="194">
        <f t="shared" ca="1" si="249"/>
        <v>20879.346216891638</v>
      </c>
      <c r="Z643" s="194">
        <f t="shared" ca="1" si="250"/>
        <v>370532.38411546173</v>
      </c>
      <c r="AA643" s="194">
        <f t="shared" ca="1" si="251"/>
        <v>391411.73033235339</v>
      </c>
      <c r="AB643" s="77">
        <f t="shared" ca="1" si="252"/>
        <v>242034.64004048775</v>
      </c>
      <c r="AC643">
        <f t="shared" ca="1" si="253"/>
        <v>219.86991933595559</v>
      </c>
      <c r="AD643" s="476">
        <v>224.89822924807109</v>
      </c>
    </row>
    <row r="644" spans="2:30" x14ac:dyDescent="0.2">
      <c r="B644">
        <v>566</v>
      </c>
      <c r="C644" s="193">
        <f t="shared" ca="1" si="259"/>
        <v>0.33850747586513513</v>
      </c>
      <c r="D644" s="193">
        <f t="shared" ca="1" si="259"/>
        <v>-0.12940146373791139</v>
      </c>
      <c r="E644" s="193">
        <f t="shared" ca="1" si="259"/>
        <v>0.13742467040356332</v>
      </c>
      <c r="F644" s="193">
        <f t="shared" ca="1" si="259"/>
        <v>9.5667395293876883E-2</v>
      </c>
      <c r="G644" s="193">
        <f t="shared" ca="1" si="259"/>
        <v>9.9374338799317938E-2</v>
      </c>
      <c r="H644" s="193">
        <f t="shared" ca="1" si="259"/>
        <v>0.11012109176118506</v>
      </c>
      <c r="I644" s="193">
        <f t="shared" ca="1" si="258"/>
        <v>8.4771761295267839E-2</v>
      </c>
      <c r="J644" s="193">
        <f t="shared" ca="1" si="258"/>
        <v>7.7226626719638244E-2</v>
      </c>
      <c r="K644" s="193">
        <f t="shared" ca="1" si="258"/>
        <v>5.1310216606378654E-2</v>
      </c>
      <c r="L644" s="193">
        <f t="shared" ca="1" si="258"/>
        <v>3.4734442249925265E-2</v>
      </c>
      <c r="M644" s="193">
        <f t="shared" ca="1" si="258"/>
        <v>5.1791645535511438E-2</v>
      </c>
      <c r="O644" s="473">
        <f t="shared" ca="1" si="254"/>
        <v>13113.35774105073</v>
      </c>
      <c r="P644" s="473">
        <f t="shared" ca="1" si="240"/>
        <v>11330.839949451083</v>
      </c>
      <c r="Q644" s="194">
        <f t="shared" ca="1" si="241"/>
        <v>12495.86082180317</v>
      </c>
      <c r="R644" s="194">
        <f t="shared" ca="1" si="242"/>
        <v>13359.174767710287</v>
      </c>
      <c r="S644" s="194">
        <f t="shared" ca="1" si="243"/>
        <v>14705.805191780839</v>
      </c>
      <c r="T644" s="194">
        <f t="shared" ca="1" si="244"/>
        <v>16311.262723180353</v>
      </c>
      <c r="U644" s="194">
        <f t="shared" ca="1" si="245"/>
        <v>17400.972886681011</v>
      </c>
      <c r="V644" s="194">
        <f t="shared" ca="1" si="246"/>
        <v>18654.478145381949</v>
      </c>
      <c r="W644" s="194">
        <f t="shared" ca="1" si="247"/>
        <v>19285.95546235015</v>
      </c>
      <c r="X644" s="194">
        <f t="shared" ca="1" si="248"/>
        <v>20107.357984375994</v>
      </c>
      <c r="Y644" s="194">
        <f t="shared" ca="1" si="249"/>
        <v>21443.145439529952</v>
      </c>
      <c r="Z644" s="194">
        <f t="shared" ca="1" si="250"/>
        <v>380537.76780691138</v>
      </c>
      <c r="AA644" s="194">
        <f t="shared" ca="1" si="251"/>
        <v>401980.91324644134</v>
      </c>
      <c r="AB644" s="77">
        <f t="shared" ca="1" si="252"/>
        <v>246815.31239518718</v>
      </c>
      <c r="AC644">
        <f t="shared" ca="1" si="253"/>
        <v>224.89163399425331</v>
      </c>
      <c r="AD644" s="476">
        <v>220.05159594539396</v>
      </c>
    </row>
    <row r="645" spans="2:30" x14ac:dyDescent="0.2">
      <c r="B645">
        <v>567</v>
      </c>
      <c r="C645" s="193">
        <f t="shared" ca="1" si="259"/>
        <v>0.3446306219323475</v>
      </c>
      <c r="D645" s="193">
        <f t="shared" ca="1" si="259"/>
        <v>-0.1716591132840409</v>
      </c>
      <c r="E645" s="193">
        <f t="shared" ca="1" si="259"/>
        <v>9.7279685722189618E-2</v>
      </c>
      <c r="F645" s="193">
        <f t="shared" ca="1" si="259"/>
        <v>0.12319983886136891</v>
      </c>
      <c r="G645" s="193">
        <f t="shared" ca="1" si="259"/>
        <v>9.3557352963110421E-2</v>
      </c>
      <c r="H645" s="193">
        <f t="shared" ca="1" si="259"/>
        <v>0.12196818645315083</v>
      </c>
      <c r="I645" s="193">
        <f t="shared" ca="1" si="259"/>
        <v>9.0066059134864165E-2</v>
      </c>
      <c r="J645" s="193">
        <f t="shared" ca="1" si="259"/>
        <v>4.5085970216681343E-2</v>
      </c>
      <c r="K645" s="193">
        <f t="shared" ca="1" si="259"/>
        <v>6.9348375324020106E-2</v>
      </c>
      <c r="L645" s="193">
        <f t="shared" ca="1" si="259"/>
        <v>7.4008201658593425E-2</v>
      </c>
      <c r="M645" s="193">
        <f t="shared" ca="1" si="259"/>
        <v>6.6859608629828843E-2</v>
      </c>
      <c r="O645" s="473">
        <f t="shared" ca="1" si="254"/>
        <v>13173.346203071207</v>
      </c>
      <c r="P645" s="473">
        <f t="shared" ca="1" si="240"/>
        <v>10780.856640608208</v>
      </c>
      <c r="Q645" s="194">
        <f t="shared" ca="1" si="241"/>
        <v>12054.824017938277</v>
      </c>
      <c r="R645" s="194">
        <f t="shared" ca="1" si="242"/>
        <v>13694.870369295286</v>
      </c>
      <c r="S645" s="194">
        <f t="shared" ca="1" si="243"/>
        <v>14627.994151908793</v>
      </c>
      <c r="T645" s="194">
        <f t="shared" ca="1" si="244"/>
        <v>16485.334791048623</v>
      </c>
      <c r="U645" s="194">
        <f t="shared" ca="1" si="245"/>
        <v>17485.899445841093</v>
      </c>
      <c r="V645" s="194">
        <f t="shared" ca="1" si="246"/>
        <v>18097.894080858372</v>
      </c>
      <c r="W645" s="194">
        <f t="shared" ca="1" si="247"/>
        <v>19616.859814040177</v>
      </c>
      <c r="X645" s="194">
        <f t="shared" ca="1" si="248"/>
        <v>20870.540794938715</v>
      </c>
      <c r="Y645" s="194">
        <f t="shared" ca="1" si="249"/>
        <v>21750.339859147545</v>
      </c>
      <c r="Z645" s="194">
        <f t="shared" ca="1" si="250"/>
        <v>385989.35041421477</v>
      </c>
      <c r="AA645" s="194">
        <f t="shared" ca="1" si="251"/>
        <v>407739.69027336233</v>
      </c>
      <c r="AB645" s="77">
        <f t="shared" ca="1" si="252"/>
        <v>248769.42829298228</v>
      </c>
      <c r="AC645">
        <f t="shared" ca="1" si="253"/>
        <v>226.94427674403809</v>
      </c>
      <c r="AD645" s="476">
        <v>223.19291809749097</v>
      </c>
    </row>
    <row r="646" spans="2:30" x14ac:dyDescent="0.2">
      <c r="B646">
        <v>568</v>
      </c>
      <c r="C646" s="193">
        <f t="shared" ca="1" si="259"/>
        <v>0.31550156174609728</v>
      </c>
      <c r="D646" s="193">
        <f t="shared" ca="1" si="259"/>
        <v>-0.12602369472979941</v>
      </c>
      <c r="E646" s="193">
        <f t="shared" ca="1" si="259"/>
        <v>0.12231689995884161</v>
      </c>
      <c r="F646" s="193">
        <f t="shared" ca="1" si="259"/>
        <v>6.811197824043369E-2</v>
      </c>
      <c r="G646" s="193">
        <f t="shared" ca="1" si="259"/>
        <v>0.10443808645915544</v>
      </c>
      <c r="H646" s="193">
        <f t="shared" ca="1" si="259"/>
        <v>7.9255676240112621E-2</v>
      </c>
      <c r="I646" s="193">
        <f t="shared" ca="1" si="259"/>
        <v>5.2713709110355805E-2</v>
      </c>
      <c r="J646" s="193">
        <f t="shared" ca="1" si="259"/>
        <v>5.353369685002185E-2</v>
      </c>
      <c r="K646" s="193">
        <f t="shared" ca="1" si="259"/>
        <v>8.5187440158024527E-2</v>
      </c>
      <c r="L646" s="193">
        <f t="shared" ca="1" si="259"/>
        <v>3.5412961186063262E-2</v>
      </c>
      <c r="M646" s="193">
        <f t="shared" ca="1" si="259"/>
        <v>6.4567582387596703E-2</v>
      </c>
      <c r="O646" s="473">
        <f t="shared" ca="1" si="254"/>
        <v>12887.968800426515</v>
      </c>
      <c r="P646" s="473">
        <f t="shared" ca="1" si="240"/>
        <v>11374.80161309166</v>
      </c>
      <c r="Q646" s="194">
        <f t="shared" ca="1" si="241"/>
        <v>12329.885349565511</v>
      </c>
      <c r="R646" s="194">
        <f t="shared" ca="1" si="242"/>
        <v>13023.199056654872</v>
      </c>
      <c r="S646" s="194">
        <f t="shared" ca="1" si="243"/>
        <v>14773.540524504026</v>
      </c>
      <c r="T646" s="194">
        <f t="shared" ca="1" si="244"/>
        <v>15857.750124094771</v>
      </c>
      <c r="U646" s="194">
        <f t="shared" ca="1" si="245"/>
        <v>16886.725266330559</v>
      </c>
      <c r="V646" s="194">
        <f t="shared" ca="1" si="246"/>
        <v>18244.184497332481</v>
      </c>
      <c r="W646" s="194">
        <f t="shared" ca="1" si="247"/>
        <v>19907.422479682245</v>
      </c>
      <c r="X646" s="194">
        <f t="shared" ca="1" si="248"/>
        <v>20120.543225526795</v>
      </c>
      <c r="Y646" s="194">
        <f t="shared" ca="1" si="249"/>
        <v>21703.611733599089</v>
      </c>
      <c r="Z646" s="194">
        <f t="shared" ca="1" si="250"/>
        <v>385160.09629941359</v>
      </c>
      <c r="AA646" s="194">
        <f t="shared" ca="1" si="251"/>
        <v>406863.70803301269</v>
      </c>
      <c r="AB646" s="77">
        <f t="shared" ca="1" si="252"/>
        <v>247710.2838250761</v>
      </c>
      <c r="AC646">
        <f t="shared" ca="1" si="253"/>
        <v>225.83173003405261</v>
      </c>
      <c r="AD646" s="476">
        <v>221.47004486428594</v>
      </c>
    </row>
    <row r="647" spans="2:30" x14ac:dyDescent="0.2">
      <c r="B647">
        <v>569</v>
      </c>
      <c r="C647" s="193">
        <f t="shared" ca="1" si="259"/>
        <v>0.31512265946495754</v>
      </c>
      <c r="D647" s="193">
        <f t="shared" ca="1" si="259"/>
        <v>-0.15876915590206925</v>
      </c>
      <c r="E647" s="193">
        <f t="shared" ca="1" si="259"/>
        <v>7.4892942071899171E-2</v>
      </c>
      <c r="F647" s="193">
        <f t="shared" ca="1" si="259"/>
        <v>0.13257339908172106</v>
      </c>
      <c r="G647" s="193">
        <f t="shared" ca="1" si="259"/>
        <v>0.10876197090002833</v>
      </c>
      <c r="H647" s="193">
        <f t="shared" ca="1" si="259"/>
        <v>7.6800712621174022E-2</v>
      </c>
      <c r="I647" s="193">
        <f t="shared" ca="1" si="259"/>
        <v>9.6160760464986478E-2</v>
      </c>
      <c r="J647" s="193">
        <f t="shared" ca="1" si="259"/>
        <v>5.8919003930238092E-2</v>
      </c>
      <c r="K647" s="193">
        <f t="shared" ca="1" si="259"/>
        <v>5.1211904845394784E-2</v>
      </c>
      <c r="L647" s="193">
        <f t="shared" ca="1" si="259"/>
        <v>4.0234854946125477E-2</v>
      </c>
      <c r="M647" s="193">
        <f t="shared" ca="1" si="259"/>
        <v>5.031098680976117E-2</v>
      </c>
      <c r="O647" s="473">
        <f t="shared" ca="1" si="254"/>
        <v>12884.256694778189</v>
      </c>
      <c r="P647" s="473">
        <f t="shared" ca="1" si="240"/>
        <v>10948.61943593457</v>
      </c>
      <c r="Q647" s="194">
        <f t="shared" ca="1" si="241"/>
        <v>11808.881020404944</v>
      </c>
      <c r="R647" s="194">
        <f t="shared" ca="1" si="242"/>
        <v>13809.159641493401</v>
      </c>
      <c r="S647" s="194">
        <f t="shared" ca="1" si="243"/>
        <v>14831.379060492316</v>
      </c>
      <c r="T647" s="194">
        <f t="shared" ca="1" si="244"/>
        <v>15821.678782993748</v>
      </c>
      <c r="U647" s="194">
        <f t="shared" ca="1" si="245"/>
        <v>17583.665387380028</v>
      </c>
      <c r="V647" s="194">
        <f t="shared" ca="1" si="246"/>
        <v>18337.442583182048</v>
      </c>
      <c r="W647" s="194">
        <f t="shared" ca="1" si="247"/>
        <v>19284.151963997512</v>
      </c>
      <c r="X647" s="194">
        <f t="shared" ca="1" si="248"/>
        <v>20214.244121174361</v>
      </c>
      <c r="Y647" s="194">
        <f t="shared" ca="1" si="249"/>
        <v>21412.958871175524</v>
      </c>
      <c r="Z647" s="194">
        <f t="shared" ca="1" si="250"/>
        <v>380002.06611278548</v>
      </c>
      <c r="AA647" s="194">
        <f t="shared" ca="1" si="251"/>
        <v>401415.02498396102</v>
      </c>
      <c r="AB647" s="77">
        <f t="shared" ca="1" si="252"/>
        <v>245639.08787728345</v>
      </c>
      <c r="AC647">
        <f t="shared" ca="1" si="253"/>
        <v>223.65610403847208</v>
      </c>
      <c r="AD647" s="476">
        <v>228.0221035624879</v>
      </c>
    </row>
    <row r="648" spans="2:30" x14ac:dyDescent="0.2">
      <c r="B648">
        <v>570</v>
      </c>
      <c r="C648" s="193">
        <f t="shared" ca="1" si="259"/>
        <v>0.33187405041109114</v>
      </c>
      <c r="D648" s="193">
        <f t="shared" ca="1" si="259"/>
        <v>-0.17973145779680211</v>
      </c>
      <c r="E648" s="193">
        <f t="shared" ca="1" si="259"/>
        <v>0.10792673235888815</v>
      </c>
      <c r="F648" s="193">
        <f t="shared" ca="1" si="259"/>
        <v>0.11993902069949254</v>
      </c>
      <c r="G648" s="193">
        <f t="shared" ca="1" si="259"/>
        <v>0.12376774191363124</v>
      </c>
      <c r="H648" s="193">
        <f t="shared" ca="1" si="259"/>
        <v>0.11510878977049421</v>
      </c>
      <c r="I648" s="193">
        <f t="shared" ca="1" si="259"/>
        <v>7.236328599387068E-2</v>
      </c>
      <c r="J648" s="193">
        <f t="shared" ca="1" si="259"/>
        <v>4.3013575123300285E-2</v>
      </c>
      <c r="K648" s="193">
        <f t="shared" ca="1" si="259"/>
        <v>9.2138468566867054E-3</v>
      </c>
      <c r="L648" s="193">
        <f t="shared" ca="1" si="259"/>
        <v>7.5691477140615832E-2</v>
      </c>
      <c r="M648" s="193">
        <f t="shared" ca="1" si="259"/>
        <v>2.7359364889831532E-2</v>
      </c>
      <c r="O648" s="473">
        <f t="shared" ca="1" si="254"/>
        <v>13048.37007187746</v>
      </c>
      <c r="P648" s="473">
        <f t="shared" ca="1" si="240"/>
        <v>10675.795076774621</v>
      </c>
      <c r="Q648" s="194">
        <f t="shared" ca="1" si="241"/>
        <v>12171.793533720125</v>
      </c>
      <c r="R648" s="194">
        <f t="shared" ca="1" si="242"/>
        <v>13655.112099680495</v>
      </c>
      <c r="S648" s="194">
        <f t="shared" ca="1" si="243"/>
        <v>15032.104088802076</v>
      </c>
      <c r="T648" s="194">
        <f t="shared" ca="1" si="244"/>
        <v>16384.548109087809</v>
      </c>
      <c r="U648" s="194">
        <f t="shared" ca="1" si="245"/>
        <v>17201.926829262589</v>
      </c>
      <c r="V648" s="194">
        <f t="shared" ca="1" si="246"/>
        <v>18062.006136744145</v>
      </c>
      <c r="W648" s="194">
        <f t="shared" ca="1" si="247"/>
        <v>18513.710791562218</v>
      </c>
      <c r="X648" s="194">
        <f t="shared" ca="1" si="248"/>
        <v>20903.250852052261</v>
      </c>
      <c r="Y648" s="194">
        <f t="shared" ca="1" si="249"/>
        <v>20945.038281588055</v>
      </c>
      <c r="Z648" s="194">
        <f t="shared" ca="1" si="250"/>
        <v>371698.17911194195</v>
      </c>
      <c r="AA648" s="194">
        <f t="shared" ca="1" si="251"/>
        <v>392643.21739353001</v>
      </c>
      <c r="AB648" s="77">
        <f t="shared" ca="1" si="252"/>
        <v>242474.35631417306</v>
      </c>
      <c r="AC648">
        <f t="shared" ca="1" si="253"/>
        <v>220.33180617806201</v>
      </c>
      <c r="AD648" s="476">
        <v>220.24884185681861</v>
      </c>
    </row>
    <row r="649" spans="2:30" x14ac:dyDescent="0.2">
      <c r="B649">
        <v>571</v>
      </c>
      <c r="C649" s="193">
        <f t="shared" ref="C649:M664" ca="1" si="260">C$75+_xlfn.NORM.INV(RAND(),0, $AH$80)</f>
        <v>0.3371185500040253</v>
      </c>
      <c r="D649" s="193">
        <f t="shared" ca="1" si="260"/>
        <v>-0.15380130534717584</v>
      </c>
      <c r="E649" s="193">
        <f t="shared" ca="1" si="260"/>
        <v>0.10605232810008572</v>
      </c>
      <c r="F649" s="193">
        <f t="shared" ca="1" si="260"/>
        <v>0.12025216208262315</v>
      </c>
      <c r="G649" s="193">
        <f t="shared" ca="1" si="260"/>
        <v>9.4954372332795703E-2</v>
      </c>
      <c r="H649" s="193">
        <f t="shared" ca="1" si="260"/>
        <v>4.8886269731271269E-2</v>
      </c>
      <c r="I649" s="193">
        <f t="shared" ca="1" si="259"/>
        <v>9.9063526186655718E-2</v>
      </c>
      <c r="J649" s="193">
        <f t="shared" ca="1" si="259"/>
        <v>3.7644399054446269E-2</v>
      </c>
      <c r="K649" s="193">
        <f t="shared" ca="1" si="259"/>
        <v>8.0295093216823668E-2</v>
      </c>
      <c r="L649" s="193">
        <f t="shared" ca="1" si="259"/>
        <v>3.8102712158154133E-2</v>
      </c>
      <c r="M649" s="193">
        <f t="shared" ca="1" si="259"/>
        <v>6.1623507066568953E-2</v>
      </c>
      <c r="O649" s="473">
        <f t="shared" ca="1" si="254"/>
        <v>13099.750434389436</v>
      </c>
      <c r="P649" s="473">
        <f t="shared" ca="1" si="240"/>
        <v>11013.276010906506</v>
      </c>
      <c r="Q649" s="194">
        <f t="shared" ca="1" si="241"/>
        <v>12151.201141668809</v>
      </c>
      <c r="R649" s="194">
        <f t="shared" ca="1" si="242"/>
        <v>13658.93014745869</v>
      </c>
      <c r="S649" s="194">
        <f t="shared" ca="1" si="243"/>
        <v>14646.681412448432</v>
      </c>
      <c r="T649" s="194">
        <f t="shared" ca="1" si="244"/>
        <v>15411.525498701076</v>
      </c>
      <c r="U649" s="194">
        <f t="shared" ca="1" si="245"/>
        <v>17630.229051204424</v>
      </c>
      <c r="V649" s="194">
        <f t="shared" ca="1" si="246"/>
        <v>17969.02739378441</v>
      </c>
      <c r="W649" s="194">
        <f t="shared" ca="1" si="247"/>
        <v>19817.673912871069</v>
      </c>
      <c r="X649" s="194">
        <f t="shared" ca="1" si="248"/>
        <v>20172.811501788146</v>
      </c>
      <c r="Y649" s="194">
        <f t="shared" ca="1" si="249"/>
        <v>21643.590116616586</v>
      </c>
      <c r="Z649" s="194">
        <f t="shared" ca="1" si="250"/>
        <v>384094.93110659736</v>
      </c>
      <c r="AA649" s="194">
        <f t="shared" ca="1" si="251"/>
        <v>405738.52122321393</v>
      </c>
      <c r="AB649" s="77">
        <f t="shared" ca="1" si="252"/>
        <v>247387.3672062566</v>
      </c>
      <c r="AC649">
        <f t="shared" ca="1" si="253"/>
        <v>225.49253190504052</v>
      </c>
      <c r="AD649" s="476">
        <v>222.87870678151137</v>
      </c>
    </row>
    <row r="650" spans="2:30" x14ac:dyDescent="0.2">
      <c r="B650">
        <v>572</v>
      </c>
      <c r="C650" s="193">
        <f t="shared" ca="1" si="260"/>
        <v>0.29750139630194183</v>
      </c>
      <c r="D650" s="193">
        <f t="shared" ca="1" si="260"/>
        <v>-0.17648796072056425</v>
      </c>
      <c r="E650" s="193">
        <f t="shared" ca="1" si="260"/>
        <v>0.11507634456066444</v>
      </c>
      <c r="F650" s="193">
        <f t="shared" ca="1" si="260"/>
        <v>8.8738192450476608E-2</v>
      </c>
      <c r="G650" s="193">
        <f t="shared" ca="1" si="260"/>
        <v>8.6728485854460718E-2</v>
      </c>
      <c r="H650" s="193">
        <f t="shared" ca="1" si="260"/>
        <v>0.11501204007162116</v>
      </c>
      <c r="I650" s="193">
        <f t="shared" ca="1" si="259"/>
        <v>8.4585170100321322E-2</v>
      </c>
      <c r="J650" s="193">
        <f t="shared" ca="1" si="259"/>
        <v>7.2896358063356342E-2</v>
      </c>
      <c r="K650" s="193">
        <f t="shared" ca="1" si="259"/>
        <v>4.2751985843440254E-2</v>
      </c>
      <c r="L650" s="193">
        <f t="shared" ca="1" si="259"/>
        <v>4.0191928449024993E-2</v>
      </c>
      <c r="M650" s="193">
        <f t="shared" ca="1" si="259"/>
        <v>3.9011825111299317E-2</v>
      </c>
      <c r="O650" s="473">
        <f t="shared" ca="1" si="254"/>
        <v>12711.621179570126</v>
      </c>
      <c r="P650" s="473">
        <f t="shared" ca="1" si="240"/>
        <v>10718.009191221856</v>
      </c>
      <c r="Q650" s="194">
        <f t="shared" ca="1" si="241"/>
        <v>12250.339886131809</v>
      </c>
      <c r="R650" s="194">
        <f t="shared" ca="1" si="242"/>
        <v>13274.688880676047</v>
      </c>
      <c r="S650" s="194">
        <f t="shared" ca="1" si="243"/>
        <v>14536.647659784883</v>
      </c>
      <c r="T650" s="194">
        <f t="shared" ca="1" si="244"/>
        <v>16383.126543667229</v>
      </c>
      <c r="U650" s="194">
        <f t="shared" ca="1" si="245"/>
        <v>17397.979751682473</v>
      </c>
      <c r="V650" s="194">
        <f t="shared" ca="1" si="246"/>
        <v>18579.490301590686</v>
      </c>
      <c r="W650" s="194">
        <f t="shared" ca="1" si="247"/>
        <v>19128.957409136765</v>
      </c>
      <c r="X650" s="194">
        <f t="shared" ca="1" si="248"/>
        <v>20213.409956958916</v>
      </c>
      <c r="Y650" s="194">
        <f t="shared" ca="1" si="249"/>
        <v>21182.599970082028</v>
      </c>
      <c r="Z650" s="194">
        <f t="shared" ca="1" si="250"/>
        <v>375914.03423967358</v>
      </c>
      <c r="AA650" s="194">
        <f t="shared" ca="1" si="251"/>
        <v>397096.63420975563</v>
      </c>
      <c r="AB650" s="77">
        <f t="shared" ca="1" si="252"/>
        <v>243710.39541459977</v>
      </c>
      <c r="AC650">
        <f t="shared" ca="1" si="253"/>
        <v>221.63016657766991</v>
      </c>
      <c r="AD650" s="476">
        <v>225.7115583835706</v>
      </c>
    </row>
    <row r="651" spans="2:30" x14ac:dyDescent="0.2">
      <c r="B651">
        <v>573</v>
      </c>
      <c r="C651" s="193">
        <f t="shared" ca="1" si="260"/>
        <v>0.28140089163106385</v>
      </c>
      <c r="D651" s="193">
        <f t="shared" ca="1" si="260"/>
        <v>-0.14231792420708664</v>
      </c>
      <c r="E651" s="193">
        <f t="shared" ca="1" si="260"/>
        <v>0.11723937968510853</v>
      </c>
      <c r="F651" s="193">
        <f t="shared" ca="1" si="260"/>
        <v>8.3752938188295503E-2</v>
      </c>
      <c r="G651" s="193">
        <f t="shared" ca="1" si="260"/>
        <v>0.1045128759886957</v>
      </c>
      <c r="H651" s="193">
        <f t="shared" ca="1" si="260"/>
        <v>9.5233114655594864E-2</v>
      </c>
      <c r="I651" s="193">
        <f t="shared" ca="1" si="259"/>
        <v>0.10143555134156813</v>
      </c>
      <c r="J651" s="193">
        <f t="shared" ca="1" si="259"/>
        <v>4.7831717630762882E-2</v>
      </c>
      <c r="K651" s="193">
        <f t="shared" ca="1" si="259"/>
        <v>3.2023410501507928E-2</v>
      </c>
      <c r="L651" s="193">
        <f t="shared" ca="1" si="259"/>
        <v>2.6676047978986157E-2</v>
      </c>
      <c r="M651" s="193">
        <f t="shared" ca="1" si="259"/>
        <v>5.6379543864775297E-2</v>
      </c>
      <c r="O651" s="473">
        <f t="shared" ca="1" si="254"/>
        <v>12553.884535309531</v>
      </c>
      <c r="P651" s="473">
        <f t="shared" ca="1" si="240"/>
        <v>11162.732216444767</v>
      </c>
      <c r="Q651" s="194">
        <f t="shared" ca="1" si="241"/>
        <v>12274.103205647411</v>
      </c>
      <c r="R651" s="194">
        <f t="shared" ca="1" si="242"/>
        <v>13213.905030361611</v>
      </c>
      <c r="S651" s="194">
        <f t="shared" ca="1" si="243"/>
        <v>14774.540948302352</v>
      </c>
      <c r="T651" s="194">
        <f t="shared" ca="1" si="244"/>
        <v>16092.51027555258</v>
      </c>
      <c r="U651" s="194">
        <f t="shared" ca="1" si="245"/>
        <v>17668.279032665843</v>
      </c>
      <c r="V651" s="194">
        <f t="shared" ca="1" si="246"/>
        <v>18145.442557528222</v>
      </c>
      <c r="W651" s="194">
        <f t="shared" ca="1" si="247"/>
        <v>18932.145066832247</v>
      </c>
      <c r="X651" s="194">
        <f t="shared" ca="1" si="248"/>
        <v>19950.764164967906</v>
      </c>
      <c r="Y651" s="194">
        <f t="shared" ca="1" si="249"/>
        <v>21536.680096848981</v>
      </c>
      <c r="Z651" s="194">
        <f t="shared" ca="1" si="250"/>
        <v>382197.66746151861</v>
      </c>
      <c r="AA651" s="194">
        <f t="shared" ca="1" si="251"/>
        <v>403734.34755836759</v>
      </c>
      <c r="AB651" s="77">
        <f t="shared" ca="1" si="252"/>
        <v>246137.14877099026</v>
      </c>
      <c r="AC651">
        <f t="shared" ca="1" si="253"/>
        <v>224.17927724614731</v>
      </c>
      <c r="AD651" s="476">
        <v>220.09981878318311</v>
      </c>
    </row>
    <row r="652" spans="2:30" x14ac:dyDescent="0.2">
      <c r="B652">
        <v>574</v>
      </c>
      <c r="C652" s="193">
        <f t="shared" ca="1" si="260"/>
        <v>0.3078820538558556</v>
      </c>
      <c r="D652" s="193">
        <f t="shared" ca="1" si="260"/>
        <v>-0.19355608748587552</v>
      </c>
      <c r="E652" s="193">
        <f t="shared" ca="1" si="260"/>
        <v>7.4161631749632168E-2</v>
      </c>
      <c r="F652" s="193">
        <f t="shared" ca="1" si="260"/>
        <v>0.13918247279791995</v>
      </c>
      <c r="G652" s="193">
        <f t="shared" ca="1" si="260"/>
        <v>0.11163820355373874</v>
      </c>
      <c r="H652" s="193">
        <f t="shared" ca="1" si="260"/>
        <v>9.3965157685288569E-2</v>
      </c>
      <c r="I652" s="193">
        <f t="shared" ca="1" si="259"/>
        <v>6.8831670015202739E-2</v>
      </c>
      <c r="J652" s="193">
        <f t="shared" ca="1" si="259"/>
        <v>4.0428524626873033E-2</v>
      </c>
      <c r="K652" s="193">
        <f t="shared" ca="1" si="259"/>
        <v>5.9461454451531962E-2</v>
      </c>
      <c r="L652" s="193">
        <f t="shared" ca="1" si="259"/>
        <v>5.5342735767234107E-2</v>
      </c>
      <c r="M652" s="193">
        <f t="shared" ca="1" si="259"/>
        <v>3.4319318132459926E-2</v>
      </c>
      <c r="O652" s="473">
        <f t="shared" ca="1" si="254"/>
        <v>12813.320481625817</v>
      </c>
      <c r="P652" s="473">
        <f t="shared" ca="1" si="240"/>
        <v>10495.86752137133</v>
      </c>
      <c r="Q652" s="194">
        <f t="shared" ca="1" si="241"/>
        <v>11800.846772298339</v>
      </c>
      <c r="R652" s="194">
        <f t="shared" ca="1" si="242"/>
        <v>13889.742281085135</v>
      </c>
      <c r="S652" s="194">
        <f t="shared" ca="1" si="243"/>
        <v>14869.853050287184</v>
      </c>
      <c r="T652" s="194">
        <f t="shared" ca="1" si="244"/>
        <v>16073.87989422045</v>
      </c>
      <c r="U652" s="194">
        <f t="shared" ca="1" si="245"/>
        <v>17145.275692052313</v>
      </c>
      <c r="V652" s="194">
        <f t="shared" ca="1" si="246"/>
        <v>18017.240470175762</v>
      </c>
      <c r="W652" s="194">
        <f t="shared" ca="1" si="247"/>
        <v>19435.487358417999</v>
      </c>
      <c r="X652" s="194">
        <f t="shared" ca="1" si="248"/>
        <v>20507.826276799507</v>
      </c>
      <c r="Y652" s="194">
        <f t="shared" ca="1" si="249"/>
        <v>21086.932629453902</v>
      </c>
      <c r="Z652" s="194">
        <f t="shared" ca="1" si="250"/>
        <v>374216.28722036089</v>
      </c>
      <c r="AA652" s="194">
        <f t="shared" ca="1" si="251"/>
        <v>395303.21984981478</v>
      </c>
      <c r="AB652" s="77">
        <f t="shared" ca="1" si="252"/>
        <v>242906.14432738791</v>
      </c>
      <c r="AC652">
        <f t="shared" ca="1" si="253"/>
        <v>220.78536501547259</v>
      </c>
      <c r="AD652" s="476">
        <v>222.57446259479948</v>
      </c>
    </row>
    <row r="653" spans="2:30" x14ac:dyDescent="0.2">
      <c r="B653">
        <v>575</v>
      </c>
      <c r="C653" s="193">
        <f t="shared" ca="1" si="260"/>
        <v>0.32906405901286651</v>
      </c>
      <c r="D653" s="193">
        <f t="shared" ca="1" si="260"/>
        <v>-0.16587740003600474</v>
      </c>
      <c r="E653" s="193">
        <f t="shared" ca="1" si="260"/>
        <v>5.927645679212333E-2</v>
      </c>
      <c r="F653" s="193">
        <f t="shared" ca="1" si="260"/>
        <v>0.10171878825628465</v>
      </c>
      <c r="G653" s="193">
        <f t="shared" ca="1" si="260"/>
        <v>9.6409329333056043E-2</v>
      </c>
      <c r="H653" s="193">
        <f t="shared" ca="1" si="260"/>
        <v>6.5691605079240364E-2</v>
      </c>
      <c r="I653" s="193">
        <f t="shared" ca="1" si="259"/>
        <v>0.12163172884317902</v>
      </c>
      <c r="J653" s="193">
        <f t="shared" ca="1" si="259"/>
        <v>8.1528756893081533E-2</v>
      </c>
      <c r="K653" s="193">
        <f t="shared" ca="1" si="259"/>
        <v>4.0583276168933265E-2</v>
      </c>
      <c r="L653" s="193">
        <f t="shared" ca="1" si="259"/>
        <v>5.7292671834987E-2</v>
      </c>
      <c r="M653" s="193">
        <f t="shared" ca="1" si="259"/>
        <v>3.0770954007719991E-2</v>
      </c>
      <c r="O653" s="473">
        <f t="shared" ca="1" si="254"/>
        <v>13020.840586149052</v>
      </c>
      <c r="P653" s="473">
        <f t="shared" ca="1" si="240"/>
        <v>10856.105638531399</v>
      </c>
      <c r="Q653" s="194">
        <f t="shared" ca="1" si="241"/>
        <v>11637.316756274311</v>
      </c>
      <c r="R653" s="194">
        <f t="shared" ca="1" si="242"/>
        <v>13432.957757438857</v>
      </c>
      <c r="S653" s="194">
        <f t="shared" ca="1" si="243"/>
        <v>14666.143676986658</v>
      </c>
      <c r="T653" s="194">
        <f t="shared" ca="1" si="244"/>
        <v>15658.450128857407</v>
      </c>
      <c r="U653" s="194">
        <f t="shared" ca="1" si="245"/>
        <v>17992.248691223787</v>
      </c>
      <c r="V653" s="194">
        <f t="shared" ca="1" si="246"/>
        <v>18728.978711287451</v>
      </c>
      <c r="W653" s="194">
        <f t="shared" ca="1" si="247"/>
        <v>19089.173111854539</v>
      </c>
      <c r="X653" s="194">
        <f t="shared" ca="1" si="248"/>
        <v>20545.718185061211</v>
      </c>
      <c r="Y653" s="194">
        <f t="shared" ca="1" si="249"/>
        <v>21014.591221987717</v>
      </c>
      <c r="Z653" s="194">
        <f t="shared" ca="1" si="250"/>
        <v>372932.49059664155</v>
      </c>
      <c r="AA653" s="194">
        <f t="shared" ca="1" si="251"/>
        <v>393947.08181862929</v>
      </c>
      <c r="AB653" s="77">
        <f t="shared" ca="1" si="252"/>
        <v>242730.54280243014</v>
      </c>
      <c r="AC653">
        <f t="shared" ca="1" si="253"/>
        <v>220.60090963211357</v>
      </c>
      <c r="AD653" s="476">
        <v>221.83787190951588</v>
      </c>
    </row>
    <row r="654" spans="2:30" x14ac:dyDescent="0.2">
      <c r="B654">
        <v>576</v>
      </c>
      <c r="C654" s="193">
        <f t="shared" ca="1" si="260"/>
        <v>0.33078587281324839</v>
      </c>
      <c r="D654" s="193">
        <f t="shared" ca="1" si="260"/>
        <v>-0.14852875523018461</v>
      </c>
      <c r="E654" s="193">
        <f t="shared" ca="1" si="260"/>
        <v>0.12363937100167338</v>
      </c>
      <c r="F654" s="193">
        <f t="shared" ca="1" si="260"/>
        <v>7.8080784905238038E-2</v>
      </c>
      <c r="G654" s="193">
        <f t="shared" ca="1" si="260"/>
        <v>0.12357168115179604</v>
      </c>
      <c r="H654" s="193">
        <f t="shared" ca="1" si="260"/>
        <v>0.10716701977936721</v>
      </c>
      <c r="I654" s="193">
        <f t="shared" ca="1" si="259"/>
        <v>9.9839243436365938E-2</v>
      </c>
      <c r="J654" s="193">
        <f t="shared" ca="1" si="259"/>
        <v>8.8237981554522282E-2</v>
      </c>
      <c r="K654" s="193">
        <f t="shared" ca="1" si="259"/>
        <v>6.989052240131513E-2</v>
      </c>
      <c r="L654" s="193">
        <f t="shared" ca="1" si="259"/>
        <v>5.2110981962785519E-2</v>
      </c>
      <c r="M654" s="193">
        <f t="shared" ca="1" si="259"/>
        <v>5.4096824520642559E-2</v>
      </c>
      <c r="O654" s="473">
        <f t="shared" ca="1" si="254"/>
        <v>13037.709195951395</v>
      </c>
      <c r="P654" s="473">
        <f t="shared" ca="1" si="240"/>
        <v>11081.898250679147</v>
      </c>
      <c r="Q654" s="194">
        <f t="shared" ca="1" si="241"/>
        <v>12344.414148282554</v>
      </c>
      <c r="R654" s="194">
        <f t="shared" ca="1" si="242"/>
        <v>13144.746006972691</v>
      </c>
      <c r="S654" s="194">
        <f t="shared" ca="1" si="243"/>
        <v>15029.481477679054</v>
      </c>
      <c r="T654" s="194">
        <f t="shared" ca="1" si="244"/>
        <v>16267.857868920562</v>
      </c>
      <c r="U654" s="194">
        <f t="shared" ca="1" si="245"/>
        <v>17642.672438202091</v>
      </c>
      <c r="V654" s="194">
        <f t="shared" ca="1" si="246"/>
        <v>18845.163255667336</v>
      </c>
      <c r="W654" s="194">
        <f t="shared" ca="1" si="247"/>
        <v>19626.80533175854</v>
      </c>
      <c r="X654" s="194">
        <f t="shared" ca="1" si="248"/>
        <v>20445.025592865459</v>
      </c>
      <c r="Y654" s="194">
        <f t="shared" ca="1" si="249"/>
        <v>21490.141713413785</v>
      </c>
      <c r="Z654" s="194">
        <f t="shared" ca="1" si="250"/>
        <v>381371.78057847184</v>
      </c>
      <c r="AA654" s="194">
        <f t="shared" ca="1" si="251"/>
        <v>402861.9222918856</v>
      </c>
      <c r="AB654" s="77">
        <f t="shared" ca="1" si="252"/>
        <v>247302.90171760222</v>
      </c>
      <c r="AC654">
        <f t="shared" ca="1" si="253"/>
        <v>225.40380765225234</v>
      </c>
      <c r="AD654" s="476">
        <v>219.99450604649877</v>
      </c>
    </row>
    <row r="655" spans="2:30" x14ac:dyDescent="0.2">
      <c r="B655">
        <v>577</v>
      </c>
      <c r="C655" s="193">
        <f t="shared" ca="1" si="260"/>
        <v>0.32409200236364816</v>
      </c>
      <c r="D655" s="193">
        <f t="shared" ca="1" si="260"/>
        <v>-0.14790501887756594</v>
      </c>
      <c r="E655" s="193">
        <f t="shared" ca="1" si="260"/>
        <v>0.12734501498427198</v>
      </c>
      <c r="F655" s="193">
        <f t="shared" ca="1" si="260"/>
        <v>9.2376864657708876E-2</v>
      </c>
      <c r="G655" s="193">
        <f t="shared" ca="1" si="260"/>
        <v>0.10314120721004727</v>
      </c>
      <c r="H655" s="193">
        <f t="shared" ca="1" si="260"/>
        <v>8.1437675212114757E-2</v>
      </c>
      <c r="I655" s="193">
        <f t="shared" ca="1" si="260"/>
        <v>6.3015922236686978E-2</v>
      </c>
      <c r="J655" s="193">
        <f t="shared" ca="1" si="260"/>
        <v>7.8677236795025571E-2</v>
      </c>
      <c r="K655" s="193">
        <f t="shared" ca="1" si="260"/>
        <v>7.8800041190921016E-2</v>
      </c>
      <c r="L655" s="193">
        <f t="shared" ca="1" si="260"/>
        <v>5.2058370931465571E-2</v>
      </c>
      <c r="M655" s="193">
        <f t="shared" ca="1" si="260"/>
        <v>3.103764595775714E-2</v>
      </c>
      <c r="O655" s="473">
        <f t="shared" ca="1" si="254"/>
        <v>12972.129347156662</v>
      </c>
      <c r="P655" s="473">
        <f t="shared" ref="P655:P718" ca="1" si="261">$C$74*(1+$D655)</f>
        <v>11090.016179308479</v>
      </c>
      <c r="Q655" s="194">
        <f t="shared" ref="Q655:Q718" ca="1" si="262">$D$74*(1+$E655)</f>
        <v>12385.124722500428</v>
      </c>
      <c r="R655" s="194">
        <f t="shared" ref="R655:R718" ca="1" si="263">$E$74*(1+$F655)</f>
        <v>13319.054221971783</v>
      </c>
      <c r="S655" s="194">
        <f t="shared" ref="S655:S718" ca="1" si="264">$F$74*(1+$G655)</f>
        <v>14756.19279050518</v>
      </c>
      <c r="T655" s="194">
        <f t="shared" ref="T655:T718" ca="1" si="265">$G$74*(1+$H655)</f>
        <v>15889.810733300541</v>
      </c>
      <c r="U655" s="194">
        <f t="shared" ca="1" si="245"/>
        <v>17051.98448276706</v>
      </c>
      <c r="V655" s="194">
        <f t="shared" ca="1" si="246"/>
        <v>18679.598554846005</v>
      </c>
      <c r="W655" s="194">
        <f t="shared" ca="1" si="247"/>
        <v>19790.247653399794</v>
      </c>
      <c r="X655" s="194">
        <f t="shared" ca="1" si="248"/>
        <v>20444.003235053166</v>
      </c>
      <c r="Y655" s="194">
        <f t="shared" ca="1" si="249"/>
        <v>21020.028339021756</v>
      </c>
      <c r="Z655" s="194">
        <f t="shared" ca="1" si="250"/>
        <v>373028.97963017778</v>
      </c>
      <c r="AA655" s="194">
        <f t="shared" ca="1" si="251"/>
        <v>394049.00796919956</v>
      </c>
      <c r="AB655" s="77">
        <f t="shared" ca="1" si="252"/>
        <v>243351.4880732281</v>
      </c>
      <c r="AC655">
        <f t="shared" ca="1" si="253"/>
        <v>221.25316306782574</v>
      </c>
      <c r="AD655" s="476">
        <v>224.24250195615446</v>
      </c>
    </row>
    <row r="656" spans="2:30" x14ac:dyDescent="0.2">
      <c r="B656">
        <v>578</v>
      </c>
      <c r="C656" s="193">
        <f t="shared" ca="1" si="260"/>
        <v>0.3042622614951635</v>
      </c>
      <c r="D656" s="193">
        <f t="shared" ca="1" si="260"/>
        <v>-0.17477713827492708</v>
      </c>
      <c r="E656" s="193">
        <f t="shared" ca="1" si="260"/>
        <v>0.10899032558151209</v>
      </c>
      <c r="F656" s="193">
        <f t="shared" ca="1" si="260"/>
        <v>7.3890432281103757E-2</v>
      </c>
      <c r="G656" s="193">
        <f t="shared" ca="1" si="260"/>
        <v>0.10112497098398861</v>
      </c>
      <c r="H656" s="193">
        <f t="shared" ca="1" si="260"/>
        <v>9.7198766527453406E-2</v>
      </c>
      <c r="I656" s="193">
        <f t="shared" ca="1" si="260"/>
        <v>0.10411447579792689</v>
      </c>
      <c r="J656" s="193">
        <f t="shared" ca="1" si="260"/>
        <v>5.4721430338891791E-2</v>
      </c>
      <c r="K656" s="193">
        <f t="shared" ca="1" si="260"/>
        <v>5.8583417075702429E-2</v>
      </c>
      <c r="L656" s="193">
        <f t="shared" ca="1" si="260"/>
        <v>7.3877611840976937E-2</v>
      </c>
      <c r="M656" s="193">
        <f t="shared" ca="1" si="260"/>
        <v>4.1634968159469196E-2</v>
      </c>
      <c r="O656" s="473">
        <f t="shared" ca="1" si="254"/>
        <v>12777.857375868118</v>
      </c>
      <c r="P656" s="473">
        <f t="shared" ca="1" si="261"/>
        <v>10740.275545351824</v>
      </c>
      <c r="Q656" s="194">
        <f t="shared" ca="1" si="262"/>
        <v>12183.478274896179</v>
      </c>
      <c r="R656" s="194">
        <f t="shared" ca="1" si="263"/>
        <v>13093.654176290691</v>
      </c>
      <c r="S656" s="194">
        <f t="shared" ca="1" si="264"/>
        <v>14729.222561971908</v>
      </c>
      <c r="T656" s="194">
        <f t="shared" ca="1" si="265"/>
        <v>16121.392047408053</v>
      </c>
      <c r="U656" s="194">
        <f t="shared" ref="U656:U719" ca="1" si="266">$H$74*(1+$I656)</f>
        <v>17711.252027994284</v>
      </c>
      <c r="V656" s="194">
        <f t="shared" ref="V656:V719" ca="1" si="267">$I$74*(1+$J656)</f>
        <v>18264.752637648628</v>
      </c>
      <c r="W656" s="194">
        <f t="shared" ref="W656:W719" ca="1" si="268">$J$74*(1+$K656)</f>
        <v>19419.38003875436</v>
      </c>
      <c r="X656" s="194">
        <f t="shared" ref="X656:X719" ca="1" si="269">$K$74*(1+$L656)</f>
        <v>20868.003123334569</v>
      </c>
      <c r="Y656" s="194">
        <f t="shared" ref="Y656:Y719" ca="1" si="270">$L$74*(1+$M656)</f>
        <v>21236.07865868861</v>
      </c>
      <c r="Z656" s="194">
        <f t="shared" ref="Z656:Z719" ca="1" si="271">($Y656*(1+$AH$79))/($AH$73-$AH$79)</f>
        <v>376863.08627333993</v>
      </c>
      <c r="AA656" s="194">
        <f t="shared" ref="AA656:AA719" ca="1" si="272">SUM(Y656:Z656)</f>
        <v>398099.16493202851</v>
      </c>
      <c r="AB656" s="77">
        <f t="shared" ref="AB656:AB719" ca="1" si="273">NPV($AH$73,O656:X656,AA656)</f>
        <v>244374.27953252519</v>
      </c>
      <c r="AC656">
        <f t="shared" ref="AC656:AC719" ca="1" si="274">((AB656+$AH$82-$AH$83)-$AH$85)/($AH$87-($AH$87*$AH$85/(AB656+$AH$82-$AH$83)))</f>
        <v>222.32752384439829</v>
      </c>
      <c r="AD656" s="476">
        <v>222.62169766679216</v>
      </c>
    </row>
    <row r="657" spans="2:30" x14ac:dyDescent="0.2">
      <c r="B657">
        <v>579</v>
      </c>
      <c r="C657" s="193">
        <f t="shared" ca="1" si="260"/>
        <v>0.32581375945653507</v>
      </c>
      <c r="D657" s="193">
        <f t="shared" ca="1" si="260"/>
        <v>-0.19642102523002378</v>
      </c>
      <c r="E657" s="193">
        <f t="shared" ca="1" si="260"/>
        <v>8.5259067867195615E-2</v>
      </c>
      <c r="F657" s="193">
        <f t="shared" ca="1" si="260"/>
        <v>0.11015228612050559</v>
      </c>
      <c r="G657" s="193">
        <f t="shared" ca="1" si="260"/>
        <v>8.5405046147401631E-2</v>
      </c>
      <c r="H657" s="193">
        <f t="shared" ca="1" si="260"/>
        <v>9.831974950923808E-2</v>
      </c>
      <c r="I657" s="193">
        <f t="shared" ca="1" si="260"/>
        <v>8.0950566485029893E-2</v>
      </c>
      <c r="J657" s="193">
        <f t="shared" ca="1" si="260"/>
        <v>7.5007277549453202E-2</v>
      </c>
      <c r="K657" s="193">
        <f t="shared" ca="1" si="260"/>
        <v>6.8679194600028817E-2</v>
      </c>
      <c r="L657" s="193">
        <f t="shared" ca="1" si="260"/>
        <v>3.0356803287971756E-2</v>
      </c>
      <c r="M657" s="193">
        <f t="shared" ca="1" si="260"/>
        <v>6.0536875006981974E-2</v>
      </c>
      <c r="O657" s="473">
        <f t="shared" ref="O657:O720" ca="1" si="275">$B$74*(1+$C657)</f>
        <v>12988.997401395674</v>
      </c>
      <c r="P657" s="473">
        <f t="shared" ca="1" si="261"/>
        <v>10458.580356631241</v>
      </c>
      <c r="Q657" s="194">
        <f t="shared" ca="1" si="262"/>
        <v>11922.764311817438</v>
      </c>
      <c r="R657" s="194">
        <f t="shared" ca="1" si="263"/>
        <v>13535.785104821061</v>
      </c>
      <c r="S657" s="194">
        <f t="shared" ca="1" si="264"/>
        <v>14518.944639231997</v>
      </c>
      <c r="T657" s="194">
        <f t="shared" ca="1" si="265"/>
        <v>16137.862906361914</v>
      </c>
      <c r="U657" s="194">
        <f t="shared" ca="1" si="266"/>
        <v>17339.67657564109</v>
      </c>
      <c r="V657" s="194">
        <f t="shared" ca="1" si="267"/>
        <v>18616.045377786646</v>
      </c>
      <c r="W657" s="194">
        <f t="shared" ca="1" si="268"/>
        <v>19604.583904004015</v>
      </c>
      <c r="X657" s="194">
        <f t="shared" ca="1" si="269"/>
        <v>20022.290018973246</v>
      </c>
      <c r="Y657" s="194">
        <f t="shared" ca="1" si="270"/>
        <v>21621.436670739844</v>
      </c>
      <c r="Z657" s="194">
        <f t="shared" ca="1" si="271"/>
        <v>383701.78809187782</v>
      </c>
      <c r="AA657" s="194">
        <f t="shared" ca="1" si="272"/>
        <v>405323.22476261767</v>
      </c>
      <c r="AB657" s="77">
        <f t="shared" ca="1" si="273"/>
        <v>246752.04332227699</v>
      </c>
      <c r="AC657">
        <f t="shared" ca="1" si="274"/>
        <v>224.82517488405355</v>
      </c>
      <c r="AD657" s="476">
        <v>223.3768144556928</v>
      </c>
    </row>
    <row r="658" spans="2:30" x14ac:dyDescent="0.2">
      <c r="B658">
        <v>580</v>
      </c>
      <c r="C658" s="193">
        <f t="shared" ca="1" si="260"/>
        <v>0.30484597533672708</v>
      </c>
      <c r="D658" s="193">
        <f t="shared" ca="1" si="260"/>
        <v>-0.13845731128592309</v>
      </c>
      <c r="E658" s="193">
        <f t="shared" ca="1" si="260"/>
        <v>0.13827275228736841</v>
      </c>
      <c r="F658" s="193">
        <f t="shared" ca="1" si="260"/>
        <v>0.13177184961101768</v>
      </c>
      <c r="G658" s="193">
        <f t="shared" ca="1" si="260"/>
        <v>0.11995579187799944</v>
      </c>
      <c r="H658" s="193">
        <f t="shared" ca="1" si="260"/>
        <v>0.10387469863817857</v>
      </c>
      <c r="I658" s="193">
        <f t="shared" ca="1" si="260"/>
        <v>8.7814700935232359E-2</v>
      </c>
      <c r="J658" s="193">
        <f t="shared" ca="1" si="260"/>
        <v>6.7108443107271154E-2</v>
      </c>
      <c r="K658" s="193">
        <f t="shared" ca="1" si="260"/>
        <v>3.2316032938578182E-2</v>
      </c>
      <c r="L658" s="193">
        <f t="shared" ca="1" si="260"/>
        <v>3.7448795217677966E-2</v>
      </c>
      <c r="M658" s="193">
        <f t="shared" ca="1" si="260"/>
        <v>6.2675132152714919E-2</v>
      </c>
      <c r="O658" s="473">
        <f t="shared" ca="1" si="275"/>
        <v>12783.576020373916</v>
      </c>
      <c r="P658" s="473">
        <f t="shared" ca="1" si="261"/>
        <v>11212.97809361371</v>
      </c>
      <c r="Q658" s="194">
        <f t="shared" ca="1" si="262"/>
        <v>12505.177933926087</v>
      </c>
      <c r="R658" s="194">
        <f t="shared" ca="1" si="263"/>
        <v>13799.386566644147</v>
      </c>
      <c r="S658" s="194">
        <f t="shared" ca="1" si="264"/>
        <v>14981.113454723763</v>
      </c>
      <c r="T658" s="194">
        <f t="shared" ca="1" si="265"/>
        <v>16219.483042515083</v>
      </c>
      <c r="U658" s="194">
        <f t="shared" ca="1" si="266"/>
        <v>17449.785099590761</v>
      </c>
      <c r="V658" s="194">
        <f t="shared" ca="1" si="267"/>
        <v>18479.260201092322</v>
      </c>
      <c r="W658" s="194">
        <f t="shared" ca="1" si="268"/>
        <v>18937.513133459463</v>
      </c>
      <c r="X658" s="194">
        <f t="shared" ca="1" si="269"/>
        <v>20160.104336087144</v>
      </c>
      <c r="Y658" s="194">
        <f t="shared" ca="1" si="270"/>
        <v>21665.029866367218</v>
      </c>
      <c r="Z658" s="194">
        <f t="shared" ca="1" si="271"/>
        <v>384475.40861328837</v>
      </c>
      <c r="AA658" s="194">
        <f t="shared" ca="1" si="272"/>
        <v>406140.4384796556</v>
      </c>
      <c r="AB658" s="77">
        <f t="shared" ca="1" si="273"/>
        <v>248229.02647533102</v>
      </c>
      <c r="AC658">
        <f t="shared" ca="1" si="274"/>
        <v>226.37662777591703</v>
      </c>
      <c r="AD658" s="476">
        <v>223.49121446638034</v>
      </c>
    </row>
    <row r="659" spans="2:30" x14ac:dyDescent="0.2">
      <c r="B659">
        <v>581</v>
      </c>
      <c r="C659" s="193">
        <f t="shared" ref="C659:M674" ca="1" si="276">C$75+_xlfn.NORM.INV(RAND(),0, $AH$80)</f>
        <v>0.28599798785628716</v>
      </c>
      <c r="D659" s="193">
        <f t="shared" ca="1" si="276"/>
        <v>-0.20157840971495464</v>
      </c>
      <c r="E659" s="193">
        <f t="shared" ca="1" si="276"/>
        <v>0.10890612628212976</v>
      </c>
      <c r="F659" s="193">
        <f t="shared" ca="1" si="276"/>
        <v>9.1267278460884019E-2</v>
      </c>
      <c r="G659" s="193">
        <f t="shared" ca="1" si="276"/>
        <v>0.11849610091791948</v>
      </c>
      <c r="H659" s="193">
        <f t="shared" ca="1" si="276"/>
        <v>0.10494236709643026</v>
      </c>
      <c r="I659" s="193">
        <f t="shared" ca="1" si="260"/>
        <v>8.0740992727922525E-2</v>
      </c>
      <c r="J659" s="193">
        <f t="shared" ca="1" si="260"/>
        <v>5.1070404535686988E-2</v>
      </c>
      <c r="K659" s="193">
        <f t="shared" ca="1" si="260"/>
        <v>3.0620451853136759E-2</v>
      </c>
      <c r="L659" s="193">
        <f t="shared" ca="1" si="260"/>
        <v>4.4493515172242017E-2</v>
      </c>
      <c r="M659" s="193">
        <f t="shared" ca="1" si="260"/>
        <v>3.8687770969106847E-2</v>
      </c>
      <c r="O659" s="473">
        <f t="shared" ca="1" si="275"/>
        <v>12598.922287028045</v>
      </c>
      <c r="P659" s="473">
        <f t="shared" ca="1" si="261"/>
        <v>10391.456997559864</v>
      </c>
      <c r="Q659" s="194">
        <f t="shared" ca="1" si="262"/>
        <v>12182.553252999121</v>
      </c>
      <c r="R659" s="194">
        <f t="shared" ca="1" si="263"/>
        <v>13305.525339039894</v>
      </c>
      <c r="S659" s="194">
        <f t="shared" ca="1" si="264"/>
        <v>14961.587866267168</v>
      </c>
      <c r="T659" s="194">
        <f t="shared" ca="1" si="265"/>
        <v>16235.170538999062</v>
      </c>
      <c r="U659" s="194">
        <f t="shared" ca="1" si="266"/>
        <v>17336.314774204788</v>
      </c>
      <c r="V659" s="194">
        <f t="shared" ca="1" si="267"/>
        <v>18201.527333553135</v>
      </c>
      <c r="W659" s="194">
        <f t="shared" ca="1" si="268"/>
        <v>18906.408231423808</v>
      </c>
      <c r="X659" s="194">
        <f t="shared" ca="1" si="269"/>
        <v>20297.000045983586</v>
      </c>
      <c r="Y659" s="194">
        <f t="shared" ca="1" si="270"/>
        <v>21175.993395357073</v>
      </c>
      <c r="Z659" s="194">
        <f t="shared" ca="1" si="271"/>
        <v>375796.7915895328</v>
      </c>
      <c r="AA659" s="194">
        <f t="shared" ca="1" si="272"/>
        <v>396972.78498488991</v>
      </c>
      <c r="AB659" s="77">
        <f t="shared" ca="1" si="273"/>
        <v>243157.39726257653</v>
      </c>
      <c r="AC659">
        <f t="shared" ca="1" si="274"/>
        <v>221.04928616588077</v>
      </c>
      <c r="AD659" s="476">
        <v>224.14345643943739</v>
      </c>
    </row>
    <row r="660" spans="2:30" x14ac:dyDescent="0.2">
      <c r="B660">
        <v>582</v>
      </c>
      <c r="C660" s="193">
        <f t="shared" ca="1" si="276"/>
        <v>0.37246857524066962</v>
      </c>
      <c r="D660" s="193">
        <f t="shared" ca="1" si="276"/>
        <v>-0.1204853810488426</v>
      </c>
      <c r="E660" s="193">
        <f t="shared" ca="1" si="276"/>
        <v>8.9644442638281474E-2</v>
      </c>
      <c r="F660" s="193">
        <f t="shared" ca="1" si="276"/>
        <v>9.6504466412440176E-2</v>
      </c>
      <c r="G660" s="193">
        <f t="shared" ca="1" si="276"/>
        <v>7.55052086726241E-2</v>
      </c>
      <c r="H660" s="193">
        <f t="shared" ca="1" si="276"/>
        <v>0.12843269461883267</v>
      </c>
      <c r="I660" s="193">
        <f t="shared" ca="1" si="260"/>
        <v>6.2494043920706621E-2</v>
      </c>
      <c r="J660" s="193">
        <f t="shared" ca="1" si="260"/>
        <v>7.6253355937766581E-2</v>
      </c>
      <c r="K660" s="193">
        <f t="shared" ca="1" si="260"/>
        <v>2.2095313265862872E-2</v>
      </c>
      <c r="L660" s="193">
        <f t="shared" ca="1" si="260"/>
        <v>8.7294215003737685E-2</v>
      </c>
      <c r="M660" s="193">
        <f t="shared" ca="1" si="260"/>
        <v>3.5448049310055928E-2</v>
      </c>
      <c r="O660" s="473">
        <f t="shared" ca="1" si="275"/>
        <v>13446.07463163284</v>
      </c>
      <c r="P660" s="473">
        <f t="shared" ca="1" si="261"/>
        <v>11446.882765649312</v>
      </c>
      <c r="Q660" s="194">
        <f t="shared" ca="1" si="262"/>
        <v>11970.942476241718</v>
      </c>
      <c r="R660" s="194">
        <f t="shared" ca="1" si="263"/>
        <v>13369.380948357735</v>
      </c>
      <c r="S660" s="194">
        <f t="shared" ca="1" si="264"/>
        <v>14386.519243990035</v>
      </c>
      <c r="T660" s="194">
        <f t="shared" ca="1" si="265"/>
        <v>16580.319285847563</v>
      </c>
      <c r="U660" s="194">
        <f t="shared" ca="1" si="266"/>
        <v>17043.612960986593</v>
      </c>
      <c r="V660" s="194">
        <f t="shared" ca="1" si="267"/>
        <v>18637.623884561035</v>
      </c>
      <c r="W660" s="194">
        <f t="shared" ca="1" si="268"/>
        <v>18750.017243771028</v>
      </c>
      <c r="X660" s="194">
        <f t="shared" ca="1" si="269"/>
        <v>21128.719720475521</v>
      </c>
      <c r="Y660" s="194">
        <f t="shared" ca="1" si="270"/>
        <v>21109.944360822999</v>
      </c>
      <c r="Z660" s="194">
        <f t="shared" ca="1" si="271"/>
        <v>374624.66167798248</v>
      </c>
      <c r="AA660" s="194">
        <f t="shared" ca="1" si="272"/>
        <v>395734.6060388055</v>
      </c>
      <c r="AB660" s="77">
        <f t="shared" ca="1" si="273"/>
        <v>244395.39084578934</v>
      </c>
      <c r="AC660">
        <f t="shared" ca="1" si="274"/>
        <v>222.34969959362536</v>
      </c>
      <c r="AD660" s="476">
        <v>222.64682728621924</v>
      </c>
    </row>
    <row r="661" spans="2:30" x14ac:dyDescent="0.2">
      <c r="B661">
        <v>583</v>
      </c>
      <c r="C661" s="193">
        <f t="shared" ca="1" si="276"/>
        <v>0.33751335462969684</v>
      </c>
      <c r="D661" s="193">
        <f t="shared" ca="1" si="276"/>
        <v>-0.12650791715449747</v>
      </c>
      <c r="E661" s="193">
        <f t="shared" ca="1" si="276"/>
        <v>0.10366491065927445</v>
      </c>
      <c r="F661" s="193">
        <f t="shared" ca="1" si="276"/>
        <v>8.1822487220339912E-2</v>
      </c>
      <c r="G661" s="193">
        <f t="shared" ca="1" si="276"/>
        <v>0.10280694652045097</v>
      </c>
      <c r="H661" s="193">
        <f t="shared" ca="1" si="276"/>
        <v>9.292408673109924E-2</v>
      </c>
      <c r="I661" s="193">
        <f t="shared" ca="1" si="260"/>
        <v>7.8177364515682052E-2</v>
      </c>
      <c r="J661" s="193">
        <f t="shared" ca="1" si="260"/>
        <v>5.6587298876857303E-2</v>
      </c>
      <c r="K661" s="193">
        <f t="shared" ca="1" si="260"/>
        <v>3.4085939633407905E-2</v>
      </c>
      <c r="L661" s="193">
        <f t="shared" ca="1" si="260"/>
        <v>2.9919833049358538E-2</v>
      </c>
      <c r="M661" s="193">
        <f t="shared" ca="1" si="260"/>
        <v>4.3621664185055441E-2</v>
      </c>
      <c r="O661" s="473">
        <f t="shared" ca="1" si="275"/>
        <v>13103.618335307141</v>
      </c>
      <c r="P661" s="473">
        <f t="shared" ca="1" si="261"/>
        <v>11368.499458234215</v>
      </c>
      <c r="Q661" s="194">
        <f t="shared" ca="1" si="262"/>
        <v>12124.972735656356</v>
      </c>
      <c r="R661" s="194">
        <f t="shared" ca="1" si="263"/>
        <v>13190.367566371915</v>
      </c>
      <c r="S661" s="194">
        <f t="shared" ca="1" si="264"/>
        <v>14751.721544987624</v>
      </c>
      <c r="T661" s="194">
        <f t="shared" ca="1" si="265"/>
        <v>16058.583200937814</v>
      </c>
      <c r="U661" s="194">
        <f t="shared" ca="1" si="266"/>
        <v>17295.191261771663</v>
      </c>
      <c r="V661" s="194">
        <f t="shared" ca="1" si="267"/>
        <v>18297.064133670243</v>
      </c>
      <c r="W661" s="194">
        <f t="shared" ca="1" si="268"/>
        <v>18969.981515436371</v>
      </c>
      <c r="X661" s="194">
        <f t="shared" ca="1" si="269"/>
        <v>20013.798645092611</v>
      </c>
      <c r="Y661" s="194">
        <f t="shared" ca="1" si="270"/>
        <v>21276.581938973835</v>
      </c>
      <c r="Z661" s="194">
        <f t="shared" ca="1" si="271"/>
        <v>377581.8720462604</v>
      </c>
      <c r="AA661" s="194">
        <f t="shared" ca="1" si="272"/>
        <v>398858.45398523426</v>
      </c>
      <c r="AB661" s="77">
        <f t="shared" ca="1" si="273"/>
        <v>244723.02299070801</v>
      </c>
      <c r="AC661">
        <f t="shared" ca="1" si="274"/>
        <v>222.69385100635503</v>
      </c>
      <c r="AD661" s="476">
        <v>220.47528130590899</v>
      </c>
    </row>
    <row r="662" spans="2:30" x14ac:dyDescent="0.2">
      <c r="B662">
        <v>584</v>
      </c>
      <c r="C662" s="193">
        <f t="shared" ca="1" si="276"/>
        <v>0.29077245696158499</v>
      </c>
      <c r="D662" s="193">
        <f t="shared" ca="1" si="276"/>
        <v>-0.12021931769623595</v>
      </c>
      <c r="E662" s="193">
        <f t="shared" ca="1" si="276"/>
        <v>0.11562054706612421</v>
      </c>
      <c r="F662" s="193">
        <f t="shared" ca="1" si="276"/>
        <v>9.602324489543046E-2</v>
      </c>
      <c r="G662" s="193">
        <f t="shared" ca="1" si="276"/>
        <v>9.3716491141741257E-2</v>
      </c>
      <c r="H662" s="193">
        <f t="shared" ca="1" si="276"/>
        <v>9.3661258337000411E-2</v>
      </c>
      <c r="I662" s="193">
        <f t="shared" ca="1" si="260"/>
        <v>4.8874121147000973E-2</v>
      </c>
      <c r="J662" s="193">
        <f t="shared" ca="1" si="260"/>
        <v>6.6821990277511817E-2</v>
      </c>
      <c r="K662" s="193">
        <f t="shared" ca="1" si="260"/>
        <v>5.5320399924510821E-2</v>
      </c>
      <c r="L662" s="193">
        <f t="shared" ca="1" si="260"/>
        <v>7.3255315840385776E-2</v>
      </c>
      <c r="M662" s="193">
        <f t="shared" ca="1" si="260"/>
        <v>1.402583905328984E-2</v>
      </c>
      <c r="O662" s="473">
        <f t="shared" ca="1" si="275"/>
        <v>12645.697760852649</v>
      </c>
      <c r="P662" s="473">
        <f t="shared" ca="1" si="261"/>
        <v>11450.34558018349</v>
      </c>
      <c r="Q662" s="194">
        <f t="shared" ca="1" si="262"/>
        <v>12256.318549109719</v>
      </c>
      <c r="R662" s="194">
        <f t="shared" ca="1" si="263"/>
        <v>13363.513545188371</v>
      </c>
      <c r="S662" s="194">
        <f t="shared" ca="1" si="264"/>
        <v>14630.122867279824</v>
      </c>
      <c r="T662" s="194">
        <f t="shared" ca="1" si="265"/>
        <v>16069.414631693577</v>
      </c>
      <c r="U662" s="194">
        <f t="shared" ca="1" si="266"/>
        <v>16825.133908193999</v>
      </c>
      <c r="V662" s="194">
        <f t="shared" ca="1" si="267"/>
        <v>18474.299658974363</v>
      </c>
      <c r="W662" s="194">
        <f t="shared" ca="1" si="268"/>
        <v>19359.521014789098</v>
      </c>
      <c r="X662" s="194">
        <f t="shared" ca="1" si="269"/>
        <v>20855.91042790933</v>
      </c>
      <c r="Y662" s="194">
        <f t="shared" ca="1" si="270"/>
        <v>20673.204278201269</v>
      </c>
      <c r="Z662" s="194">
        <f t="shared" ca="1" si="271"/>
        <v>366874.11516318336</v>
      </c>
      <c r="AA662" s="194">
        <f t="shared" ca="1" si="272"/>
        <v>387547.31944138464</v>
      </c>
      <c r="AB662" s="77">
        <f t="shared" ca="1" si="273"/>
        <v>240609.15022139452</v>
      </c>
      <c r="AC662">
        <f t="shared" ca="1" si="274"/>
        <v>218.37255608060559</v>
      </c>
      <c r="AD662" s="476">
        <v>224.95778249792295</v>
      </c>
    </row>
    <row r="663" spans="2:30" x14ac:dyDescent="0.2">
      <c r="B663">
        <v>585</v>
      </c>
      <c r="C663" s="193">
        <f t="shared" ca="1" si="276"/>
        <v>0.32949143061906788</v>
      </c>
      <c r="D663" s="193">
        <f t="shared" ca="1" si="276"/>
        <v>-0.1425050233518432</v>
      </c>
      <c r="E663" s="193">
        <f t="shared" ca="1" si="276"/>
        <v>0.10984076426926569</v>
      </c>
      <c r="F663" s="193">
        <f t="shared" ca="1" si="276"/>
        <v>9.1464717528016271E-2</v>
      </c>
      <c r="G663" s="193">
        <f t="shared" ca="1" si="276"/>
        <v>7.9509497120396636E-2</v>
      </c>
      <c r="H663" s="193">
        <f t="shared" ca="1" si="276"/>
        <v>8.1211156936560169E-2</v>
      </c>
      <c r="I663" s="193">
        <f t="shared" ca="1" si="260"/>
        <v>9.4037304406428157E-2</v>
      </c>
      <c r="J663" s="193">
        <f t="shared" ca="1" si="260"/>
        <v>4.2888547797925197E-2</v>
      </c>
      <c r="K663" s="193">
        <f t="shared" ca="1" si="260"/>
        <v>4.4609263007720321E-2</v>
      </c>
      <c r="L663" s="193">
        <f t="shared" ca="1" si="260"/>
        <v>5.6188301012429054E-2</v>
      </c>
      <c r="M663" s="193">
        <f t="shared" ca="1" si="260"/>
        <v>4.1047331227901586E-2</v>
      </c>
      <c r="O663" s="473">
        <f t="shared" ca="1" si="275"/>
        <v>13025.027545775009</v>
      </c>
      <c r="P663" s="473">
        <f t="shared" ca="1" si="261"/>
        <v>11160.297121075761</v>
      </c>
      <c r="Q663" s="194">
        <f t="shared" ca="1" si="262"/>
        <v>12192.821279102227</v>
      </c>
      <c r="R663" s="194">
        <f t="shared" ca="1" si="263"/>
        <v>13307.932659924974</v>
      </c>
      <c r="S663" s="194">
        <f t="shared" ca="1" si="264"/>
        <v>14440.082697098242</v>
      </c>
      <c r="T663" s="194">
        <f t="shared" ca="1" si="265"/>
        <v>15886.482448547105</v>
      </c>
      <c r="U663" s="194">
        <f t="shared" ca="1" si="266"/>
        <v>17549.602736950306</v>
      </c>
      <c r="V663" s="194">
        <f t="shared" ca="1" si="267"/>
        <v>18059.841021761898</v>
      </c>
      <c r="W663" s="194">
        <f t="shared" ca="1" si="268"/>
        <v>19163.028574912336</v>
      </c>
      <c r="X663" s="194">
        <f t="shared" ca="1" si="269"/>
        <v>20524.257626129405</v>
      </c>
      <c r="Y663" s="194">
        <f t="shared" ca="1" si="270"/>
        <v>21224.09835418369</v>
      </c>
      <c r="Z663" s="194">
        <f t="shared" ca="1" si="271"/>
        <v>376650.47948266153</v>
      </c>
      <c r="AA663" s="194">
        <f t="shared" ca="1" si="272"/>
        <v>397874.57783684519</v>
      </c>
      <c r="AB663" s="77">
        <f t="shared" ca="1" si="273"/>
        <v>244256.01639502644</v>
      </c>
      <c r="AC663">
        <f t="shared" ca="1" si="274"/>
        <v>222.20329785963068</v>
      </c>
      <c r="AD663" s="476">
        <v>224.86582560205107</v>
      </c>
    </row>
    <row r="664" spans="2:30" x14ac:dyDescent="0.2">
      <c r="B664">
        <v>586</v>
      </c>
      <c r="C664" s="193">
        <f t="shared" ca="1" si="276"/>
        <v>0.33404508799702964</v>
      </c>
      <c r="D664" s="193">
        <f t="shared" ca="1" si="276"/>
        <v>-0.15001994553208259</v>
      </c>
      <c r="E664" s="193">
        <f t="shared" ca="1" si="276"/>
        <v>9.6773076866184693E-2</v>
      </c>
      <c r="F664" s="193">
        <f t="shared" ca="1" si="276"/>
        <v>9.6765059530674186E-2</v>
      </c>
      <c r="G664" s="193">
        <f t="shared" ca="1" si="276"/>
        <v>0.12419903776095367</v>
      </c>
      <c r="H664" s="193">
        <f t="shared" ca="1" si="276"/>
        <v>5.1776252577710652E-2</v>
      </c>
      <c r="I664" s="193">
        <f t="shared" ca="1" si="260"/>
        <v>6.5047559766708743E-2</v>
      </c>
      <c r="J664" s="193">
        <f t="shared" ca="1" si="260"/>
        <v>5.9735005714063698E-2</v>
      </c>
      <c r="K664" s="193">
        <f t="shared" ca="1" si="260"/>
        <v>7.7628825552151004E-2</v>
      </c>
      <c r="L664" s="193">
        <f t="shared" ca="1" si="260"/>
        <v>7.1056912989942669E-2</v>
      </c>
      <c r="M664" s="193">
        <f t="shared" ca="1" si="260"/>
        <v>1.6929437547813512E-2</v>
      </c>
      <c r="O664" s="473">
        <f t="shared" ca="1" si="275"/>
        <v>13069.639727106898</v>
      </c>
      <c r="P664" s="473">
        <f t="shared" ca="1" si="261"/>
        <v>11062.490408899946</v>
      </c>
      <c r="Q664" s="194">
        <f t="shared" ca="1" si="262"/>
        <v>12049.258362541088</v>
      </c>
      <c r="R664" s="194">
        <f t="shared" ca="1" si="263"/>
        <v>13372.558289423741</v>
      </c>
      <c r="S664" s="194">
        <f t="shared" ca="1" si="264"/>
        <v>15037.873327256082</v>
      </c>
      <c r="T664" s="194">
        <f t="shared" ca="1" si="265"/>
        <v>15453.98867665851</v>
      </c>
      <c r="U664" s="194">
        <f t="shared" ca="1" si="266"/>
        <v>17084.574259563298</v>
      </c>
      <c r="V664" s="194">
        <f t="shared" ca="1" si="267"/>
        <v>18351.573395645646</v>
      </c>
      <c r="W664" s="194">
        <f t="shared" ca="1" si="268"/>
        <v>19768.762070658056</v>
      </c>
      <c r="X664" s="194">
        <f t="shared" ca="1" si="269"/>
        <v>20813.190217483541</v>
      </c>
      <c r="Y664" s="194">
        <f t="shared" ca="1" si="270"/>
        <v>20732.400683763484</v>
      </c>
      <c r="Z664" s="194">
        <f t="shared" ca="1" si="271"/>
        <v>367924.63585747068</v>
      </c>
      <c r="AA664" s="194">
        <f t="shared" ca="1" si="272"/>
        <v>388657.03654123418</v>
      </c>
      <c r="AB664" s="77">
        <f t="shared" ca="1" si="273"/>
        <v>241084.98390313127</v>
      </c>
      <c r="AC664">
        <f t="shared" ca="1" si="274"/>
        <v>218.87238137654754</v>
      </c>
      <c r="AD664" s="476">
        <v>216.140539213729</v>
      </c>
    </row>
    <row r="665" spans="2:30" x14ac:dyDescent="0.2">
      <c r="B665">
        <v>587</v>
      </c>
      <c r="C665" s="193">
        <f t="shared" ca="1" si="276"/>
        <v>0.33275569167172037</v>
      </c>
      <c r="D665" s="193">
        <f t="shared" ca="1" si="276"/>
        <v>-0.15223743576340837</v>
      </c>
      <c r="E665" s="193">
        <f t="shared" ca="1" si="276"/>
        <v>0.13222341346305067</v>
      </c>
      <c r="F665" s="193">
        <f t="shared" ca="1" si="276"/>
        <v>0.1057423101524263</v>
      </c>
      <c r="G665" s="193">
        <f t="shared" ca="1" si="276"/>
        <v>8.3289449084784445E-2</v>
      </c>
      <c r="H665" s="193">
        <f t="shared" ca="1" si="276"/>
        <v>9.8236932049144424E-2</v>
      </c>
      <c r="I665" s="193">
        <f t="shared" ca="1" si="276"/>
        <v>0.11937299682708571</v>
      </c>
      <c r="J665" s="193">
        <f t="shared" ca="1" si="276"/>
        <v>6.8591766538123378E-2</v>
      </c>
      <c r="K665" s="193">
        <f t="shared" ca="1" si="276"/>
        <v>6.3068392584582855E-2</v>
      </c>
      <c r="L665" s="193">
        <f t="shared" ca="1" si="276"/>
        <v>4.7366700915704163E-2</v>
      </c>
      <c r="M665" s="193">
        <f t="shared" ca="1" si="276"/>
        <v>6.3386378740408256E-2</v>
      </c>
      <c r="O665" s="473">
        <f t="shared" ca="1" si="275"/>
        <v>13057.007511307846</v>
      </c>
      <c r="P665" s="473">
        <f t="shared" ca="1" si="261"/>
        <v>11033.62977353924</v>
      </c>
      <c r="Q665" s="194">
        <f t="shared" ca="1" si="262"/>
        <v>12438.719294528204</v>
      </c>
      <c r="R665" s="194">
        <f t="shared" ca="1" si="263"/>
        <v>13482.015466396097</v>
      </c>
      <c r="S665" s="194">
        <f t="shared" ca="1" si="264"/>
        <v>14490.645308267869</v>
      </c>
      <c r="T665" s="194">
        <f t="shared" ca="1" si="265"/>
        <v>16136.646050507468</v>
      </c>
      <c r="U665" s="194">
        <f t="shared" ca="1" si="266"/>
        <v>17956.016060570328</v>
      </c>
      <c r="V665" s="194">
        <f t="shared" ca="1" si="267"/>
        <v>18504.94711212573</v>
      </c>
      <c r="W665" s="194">
        <f t="shared" ca="1" si="268"/>
        <v>19501.655504689821</v>
      </c>
      <c r="X665" s="194">
        <f t="shared" ca="1" si="269"/>
        <v>20352.832897332166</v>
      </c>
      <c r="Y665" s="194">
        <f t="shared" ca="1" si="270"/>
        <v>21679.530232564284</v>
      </c>
      <c r="Z665" s="194">
        <f t="shared" ca="1" si="271"/>
        <v>384732.73732472089</v>
      </c>
      <c r="AA665" s="194">
        <f t="shared" ca="1" si="272"/>
        <v>406412.26755728514</v>
      </c>
      <c r="AB665" s="77">
        <f t="shared" ca="1" si="273"/>
        <v>248413.12543323194</v>
      </c>
      <c r="AC665">
        <f t="shared" ca="1" si="274"/>
        <v>226.57000903421633</v>
      </c>
      <c r="AD665" s="476">
        <v>219.35015335518855</v>
      </c>
    </row>
    <row r="666" spans="2:30" x14ac:dyDescent="0.2">
      <c r="B666">
        <v>588</v>
      </c>
      <c r="C666" s="193">
        <f t="shared" ca="1" si="276"/>
        <v>0.31781226230652132</v>
      </c>
      <c r="D666" s="193">
        <f t="shared" ca="1" si="276"/>
        <v>-0.14444359392669109</v>
      </c>
      <c r="E666" s="193">
        <f t="shared" ca="1" si="276"/>
        <v>0.10620346514888344</v>
      </c>
      <c r="F666" s="193">
        <f t="shared" ca="1" si="276"/>
        <v>0.1002893395356432</v>
      </c>
      <c r="G666" s="193">
        <f t="shared" ca="1" si="276"/>
        <v>9.8534612684268524E-2</v>
      </c>
      <c r="H666" s="193">
        <f t="shared" ca="1" si="276"/>
        <v>9.7823890095401281E-2</v>
      </c>
      <c r="I666" s="193">
        <f t="shared" ca="1" si="276"/>
        <v>0.10567858833385477</v>
      </c>
      <c r="J666" s="193">
        <f t="shared" ca="1" si="276"/>
        <v>6.4826173050743091E-2</v>
      </c>
      <c r="K666" s="193">
        <f t="shared" ca="1" si="276"/>
        <v>5.2704884482450087E-2</v>
      </c>
      <c r="L666" s="193">
        <f t="shared" ca="1" si="276"/>
        <v>3.232151472295465E-2</v>
      </c>
      <c r="M666" s="193">
        <f t="shared" ca="1" si="276"/>
        <v>6.7113477663350171E-2</v>
      </c>
      <c r="O666" s="473">
        <f t="shared" ca="1" si="275"/>
        <v>12910.606733816991</v>
      </c>
      <c r="P666" s="473">
        <f t="shared" ca="1" si="261"/>
        <v>11135.066625044115</v>
      </c>
      <c r="Q666" s="194">
        <f t="shared" ca="1" si="262"/>
        <v>12152.861548354136</v>
      </c>
      <c r="R666" s="194">
        <f t="shared" ca="1" si="263"/>
        <v>13415.528877687071</v>
      </c>
      <c r="S666" s="194">
        <f t="shared" ca="1" si="264"/>
        <v>14694.57257680471</v>
      </c>
      <c r="T666" s="194">
        <f t="shared" ca="1" si="265"/>
        <v>16130.577130753398</v>
      </c>
      <c r="U666" s="194">
        <f t="shared" ca="1" si="266"/>
        <v>17736.342172115383</v>
      </c>
      <c r="V666" s="194">
        <f t="shared" ca="1" si="267"/>
        <v>18439.737824059172</v>
      </c>
      <c r="W666" s="194">
        <f t="shared" ca="1" si="268"/>
        <v>19311.540206146808</v>
      </c>
      <c r="X666" s="194">
        <f t="shared" ca="1" si="269"/>
        <v>20060.469047858474</v>
      </c>
      <c r="Y666" s="194">
        <f t="shared" ca="1" si="270"/>
        <v>21755.515552101089</v>
      </c>
      <c r="Z666" s="194">
        <f t="shared" ca="1" si="271"/>
        <v>386081.20012203633</v>
      </c>
      <c r="AA666" s="194">
        <f t="shared" ca="1" si="272"/>
        <v>407836.71567413741</v>
      </c>
      <c r="AB666" s="77">
        <f t="shared" ca="1" si="273"/>
        <v>248406.93672039889</v>
      </c>
      <c r="AC666">
        <f t="shared" ca="1" si="274"/>
        <v>226.56350828544211</v>
      </c>
      <c r="AD666" s="476">
        <v>215.41411298268102</v>
      </c>
    </row>
    <row r="667" spans="2:30" x14ac:dyDescent="0.2">
      <c r="B667">
        <v>589</v>
      </c>
      <c r="C667" s="193">
        <f t="shared" ca="1" si="276"/>
        <v>0.2998802529976492</v>
      </c>
      <c r="D667" s="193">
        <f t="shared" ca="1" si="276"/>
        <v>-0.1634078370803598</v>
      </c>
      <c r="E667" s="193">
        <f t="shared" ca="1" si="276"/>
        <v>0.11624894231745526</v>
      </c>
      <c r="F667" s="193">
        <f t="shared" ca="1" si="276"/>
        <v>9.5174568182133712E-2</v>
      </c>
      <c r="G667" s="193">
        <f t="shared" ca="1" si="276"/>
        <v>0.12808657058411516</v>
      </c>
      <c r="H667" s="193">
        <f t="shared" ca="1" si="276"/>
        <v>8.9229969821601654E-2</v>
      </c>
      <c r="I667" s="193">
        <f t="shared" ca="1" si="276"/>
        <v>7.4185738030938211E-2</v>
      </c>
      <c r="J667" s="193">
        <f t="shared" ca="1" si="276"/>
        <v>0.11931604946036886</v>
      </c>
      <c r="K667" s="193">
        <f t="shared" ca="1" si="276"/>
        <v>6.4259128745213445E-2</v>
      </c>
      <c r="L667" s="193">
        <f t="shared" ca="1" si="276"/>
        <v>1.3270459615098575E-2</v>
      </c>
      <c r="M667" s="193">
        <f t="shared" ca="1" si="276"/>
        <v>9.1903245179043747E-2</v>
      </c>
      <c r="O667" s="473">
        <f t="shared" ca="1" si="275"/>
        <v>12734.926838617968</v>
      </c>
      <c r="P667" s="473">
        <f t="shared" ca="1" si="261"/>
        <v>10888.247000399118</v>
      </c>
      <c r="Q667" s="194">
        <f t="shared" ca="1" si="262"/>
        <v>12263.222161987158</v>
      </c>
      <c r="R667" s="194">
        <f t="shared" ca="1" si="263"/>
        <v>13353.165860678533</v>
      </c>
      <c r="S667" s="194">
        <f t="shared" ca="1" si="264"/>
        <v>15089.874996165787</v>
      </c>
      <c r="T667" s="194">
        <f t="shared" ca="1" si="265"/>
        <v>16004.304697549176</v>
      </c>
      <c r="U667" s="194">
        <f t="shared" ca="1" si="266"/>
        <v>17231.161032821154</v>
      </c>
      <c r="V667" s="194">
        <f t="shared" ca="1" si="267"/>
        <v>19383.346330769877</v>
      </c>
      <c r="W667" s="194">
        <f t="shared" ca="1" si="268"/>
        <v>19523.499185269146</v>
      </c>
      <c r="X667" s="194">
        <f t="shared" ca="1" si="269"/>
        <v>19690.261611638605</v>
      </c>
      <c r="Y667" s="194">
        <f t="shared" ca="1" si="270"/>
        <v>22260.91088634574</v>
      </c>
      <c r="Z667" s="194">
        <f t="shared" ca="1" si="271"/>
        <v>395050.1274137827</v>
      </c>
      <c r="AA667" s="194">
        <f t="shared" ca="1" si="272"/>
        <v>417311.03830012842</v>
      </c>
      <c r="AB667" s="77">
        <f t="shared" ca="1" si="273"/>
        <v>251973.17212060487</v>
      </c>
      <c r="AC667">
        <f t="shared" ca="1" si="274"/>
        <v>230.30955387389378</v>
      </c>
      <c r="AD667" s="476">
        <v>221.7788829310434</v>
      </c>
    </row>
    <row r="668" spans="2:30" x14ac:dyDescent="0.2">
      <c r="B668">
        <v>590</v>
      </c>
      <c r="C668" s="193">
        <f t="shared" ca="1" si="276"/>
        <v>0.32988436867357862</v>
      </c>
      <c r="D668" s="193">
        <f t="shared" ca="1" si="276"/>
        <v>-0.1734535967102678</v>
      </c>
      <c r="E668" s="193">
        <f t="shared" ca="1" si="276"/>
        <v>9.3097651769249834E-2</v>
      </c>
      <c r="F668" s="193">
        <f t="shared" ca="1" si="276"/>
        <v>9.6739337913711476E-2</v>
      </c>
      <c r="G668" s="193">
        <f t="shared" ca="1" si="276"/>
        <v>9.1694746463606272E-2</v>
      </c>
      <c r="H668" s="193">
        <f t="shared" ca="1" si="276"/>
        <v>0.10997467014935905</v>
      </c>
      <c r="I668" s="193">
        <f t="shared" ca="1" si="276"/>
        <v>7.7568013092761387E-2</v>
      </c>
      <c r="J668" s="193">
        <f t="shared" ca="1" si="276"/>
        <v>1.9013363515287034E-2</v>
      </c>
      <c r="K668" s="193">
        <f t="shared" ca="1" si="276"/>
        <v>8.5653213913696818E-2</v>
      </c>
      <c r="L668" s="193">
        <f t="shared" ca="1" si="276"/>
        <v>1.6207362196080842E-2</v>
      </c>
      <c r="M668" s="193">
        <f t="shared" ca="1" si="276"/>
        <v>5.8082181068448466E-2</v>
      </c>
      <c r="O668" s="473">
        <f t="shared" ca="1" si="275"/>
        <v>13028.87715989505</v>
      </c>
      <c r="P668" s="473">
        <f t="shared" ca="1" si="261"/>
        <v>10757.501438815863</v>
      </c>
      <c r="Q668" s="194">
        <f t="shared" ca="1" si="262"/>
        <v>12008.879776013713</v>
      </c>
      <c r="R668" s="194">
        <f t="shared" ca="1" si="263"/>
        <v>13372.2446727388</v>
      </c>
      <c r="S668" s="194">
        <f t="shared" ca="1" si="264"/>
        <v>14603.078954815355</v>
      </c>
      <c r="T668" s="194">
        <f t="shared" ca="1" si="265"/>
        <v>16309.11131699902</v>
      </c>
      <c r="U668" s="194">
        <f t="shared" ca="1" si="266"/>
        <v>17285.416571862661</v>
      </c>
      <c r="V668" s="194">
        <f t="shared" ca="1" si="267"/>
        <v>17646.391249568922</v>
      </c>
      <c r="W668" s="194">
        <f t="shared" ca="1" si="268"/>
        <v>19915.966952822077</v>
      </c>
      <c r="X668" s="194">
        <f t="shared" ca="1" si="269"/>
        <v>19747.332633100541</v>
      </c>
      <c r="Y668" s="194">
        <f t="shared" ca="1" si="270"/>
        <v>21571.392197238911</v>
      </c>
      <c r="Z668" s="194">
        <f t="shared" ca="1" si="271"/>
        <v>382813.6808740808</v>
      </c>
      <c r="AA668" s="194">
        <f t="shared" ca="1" si="272"/>
        <v>404385.07307131973</v>
      </c>
      <c r="AB668" s="77">
        <f t="shared" ca="1" si="273"/>
        <v>246310.86231064826</v>
      </c>
      <c r="AC668">
        <f t="shared" ca="1" si="274"/>
        <v>224.36174945167042</v>
      </c>
      <c r="AD668" s="476">
        <v>220.32731008967269</v>
      </c>
    </row>
    <row r="669" spans="2:30" x14ac:dyDescent="0.2">
      <c r="B669">
        <v>591</v>
      </c>
      <c r="C669" s="193">
        <f t="shared" ref="C669:M684" ca="1" si="277">C$75+_xlfn.NORM.INV(RAND(),0, $AH$80)</f>
        <v>0.36358551446438658</v>
      </c>
      <c r="D669" s="193">
        <f t="shared" ca="1" si="277"/>
        <v>-0.10805286745427384</v>
      </c>
      <c r="E669" s="193">
        <f t="shared" ca="1" si="277"/>
        <v>7.801576595416812E-2</v>
      </c>
      <c r="F669" s="193">
        <f t="shared" ca="1" si="277"/>
        <v>9.5598689509760304E-2</v>
      </c>
      <c r="G669" s="193">
        <f t="shared" ca="1" si="277"/>
        <v>0.11009881005726288</v>
      </c>
      <c r="H669" s="193">
        <f t="shared" ca="1" si="277"/>
        <v>9.141723693625034E-2</v>
      </c>
      <c r="I669" s="193">
        <f t="shared" ca="1" si="276"/>
        <v>0.11263109651331105</v>
      </c>
      <c r="J669" s="193">
        <f t="shared" ca="1" si="276"/>
        <v>6.0764099236501862E-2</v>
      </c>
      <c r="K669" s="193">
        <f t="shared" ca="1" si="276"/>
        <v>7.9161451051391052E-2</v>
      </c>
      <c r="L669" s="193">
        <f t="shared" ca="1" si="276"/>
        <v>3.5641079000939754E-2</v>
      </c>
      <c r="M669" s="193">
        <f t="shared" ca="1" si="276"/>
        <v>2.719262658813057E-2</v>
      </c>
      <c r="O669" s="473">
        <f t="shared" ca="1" si="275"/>
        <v>13359.047285207596</v>
      </c>
      <c r="P669" s="473">
        <f t="shared" ca="1" si="261"/>
        <v>11608.691930082627</v>
      </c>
      <c r="Q669" s="194">
        <f t="shared" ca="1" si="262"/>
        <v>11843.188674897783</v>
      </c>
      <c r="R669" s="194">
        <f t="shared" ca="1" si="263"/>
        <v>13358.337056757575</v>
      </c>
      <c r="S669" s="194">
        <f t="shared" ca="1" si="264"/>
        <v>14849.261319087243</v>
      </c>
      <c r="T669" s="194">
        <f t="shared" ca="1" si="265"/>
        <v>16036.442712777951</v>
      </c>
      <c r="U669" s="194">
        <f t="shared" ca="1" si="266"/>
        <v>17847.868311199876</v>
      </c>
      <c r="V669" s="194">
        <f t="shared" ca="1" si="267"/>
        <v>18369.394346360852</v>
      </c>
      <c r="W669" s="194">
        <f t="shared" ca="1" si="268"/>
        <v>19796.877603687135</v>
      </c>
      <c r="X669" s="194">
        <f t="shared" ca="1" si="269"/>
        <v>20124.976098715364</v>
      </c>
      <c r="Y669" s="194">
        <f t="shared" ca="1" si="270"/>
        <v>20941.638945161594</v>
      </c>
      <c r="Z669" s="194">
        <f t="shared" ca="1" si="271"/>
        <v>371637.85326565237</v>
      </c>
      <c r="AA669" s="194">
        <f t="shared" ca="1" si="272"/>
        <v>392579.49221081397</v>
      </c>
      <c r="AB669" s="77">
        <f t="shared" ca="1" si="273"/>
        <v>243490.09800244618</v>
      </c>
      <c r="AC669">
        <f t="shared" ca="1" si="274"/>
        <v>221.39876173297074</v>
      </c>
      <c r="AD669" s="476">
        <v>221.34235188272365</v>
      </c>
    </row>
    <row r="670" spans="2:30" x14ac:dyDescent="0.2">
      <c r="B670">
        <v>592</v>
      </c>
      <c r="C670" s="193">
        <f t="shared" ca="1" si="277"/>
        <v>0.2858658606698477</v>
      </c>
      <c r="D670" s="193">
        <f t="shared" ca="1" si="277"/>
        <v>-0.15546749263271803</v>
      </c>
      <c r="E670" s="193">
        <f t="shared" ca="1" si="277"/>
        <v>0.12260975378929642</v>
      </c>
      <c r="F670" s="193">
        <f t="shared" ca="1" si="277"/>
        <v>0.1142880713755933</v>
      </c>
      <c r="G670" s="193">
        <f t="shared" ca="1" si="277"/>
        <v>0.10914915878781883</v>
      </c>
      <c r="H670" s="193">
        <f t="shared" ca="1" si="277"/>
        <v>6.6927805242024366E-2</v>
      </c>
      <c r="I670" s="193">
        <f t="shared" ca="1" si="276"/>
        <v>9.4850988502661701E-2</v>
      </c>
      <c r="J670" s="193">
        <f t="shared" ca="1" si="276"/>
        <v>6.4849990342135191E-2</v>
      </c>
      <c r="K670" s="193">
        <f t="shared" ca="1" si="276"/>
        <v>4.8945961107772593E-2</v>
      </c>
      <c r="L670" s="193">
        <f t="shared" ca="1" si="276"/>
        <v>6.3504049339435986E-2</v>
      </c>
      <c r="M670" s="193">
        <f t="shared" ca="1" si="276"/>
        <v>5.6242194302385723E-2</v>
      </c>
      <c r="O670" s="473">
        <f t="shared" ca="1" si="275"/>
        <v>12597.627836982498</v>
      </c>
      <c r="P670" s="473">
        <f t="shared" ca="1" si="261"/>
        <v>10991.590583385176</v>
      </c>
      <c r="Q670" s="194">
        <f t="shared" ca="1" si="262"/>
        <v>12333.102670942231</v>
      </c>
      <c r="R670" s="194">
        <f t="shared" ca="1" si="263"/>
        <v>13586.211610402728</v>
      </c>
      <c r="S670" s="194">
        <f t="shared" ca="1" si="264"/>
        <v>14836.558287848746</v>
      </c>
      <c r="T670" s="194">
        <f t="shared" ca="1" si="265"/>
        <v>15676.613900164208</v>
      </c>
      <c r="U670" s="194">
        <f t="shared" ca="1" si="266"/>
        <v>17562.655155350261</v>
      </c>
      <c r="V670" s="194">
        <f t="shared" ca="1" si="267"/>
        <v>18440.150271292405</v>
      </c>
      <c r="W670" s="194">
        <f t="shared" ca="1" si="268"/>
        <v>19242.583938391293</v>
      </c>
      <c r="X670" s="194">
        <f t="shared" ca="1" si="269"/>
        <v>20666.420063686692</v>
      </c>
      <c r="Y670" s="194">
        <f t="shared" ca="1" si="270"/>
        <v>21533.879916171678</v>
      </c>
      <c r="Z670" s="194">
        <f t="shared" ca="1" si="271"/>
        <v>382147.97444855078</v>
      </c>
      <c r="AA670" s="194">
        <f t="shared" ca="1" si="272"/>
        <v>403681.85436472244</v>
      </c>
      <c r="AB670" s="77">
        <f t="shared" ca="1" si="273"/>
        <v>246639.33269232351</v>
      </c>
      <c r="AC670">
        <f t="shared" ca="1" si="274"/>
        <v>224.70678136519487</v>
      </c>
      <c r="AD670" s="476">
        <v>218.38635488586735</v>
      </c>
    </row>
    <row r="671" spans="2:30" x14ac:dyDescent="0.2">
      <c r="B671">
        <v>593</v>
      </c>
      <c r="C671" s="193">
        <f t="shared" ca="1" si="277"/>
        <v>0.29586893475807302</v>
      </c>
      <c r="D671" s="193">
        <f t="shared" ca="1" si="277"/>
        <v>-0.12281225493695529</v>
      </c>
      <c r="E671" s="193">
        <f t="shared" ca="1" si="277"/>
        <v>0.11996151035413824</v>
      </c>
      <c r="F671" s="193">
        <f t="shared" ca="1" si="277"/>
        <v>8.8168475585988365E-2</v>
      </c>
      <c r="G671" s="193">
        <f t="shared" ca="1" si="277"/>
        <v>8.8347249524791699E-2</v>
      </c>
      <c r="H671" s="193">
        <f t="shared" ca="1" si="277"/>
        <v>0.11882691654625192</v>
      </c>
      <c r="I671" s="193">
        <f t="shared" ca="1" si="276"/>
        <v>9.4363762174564769E-2</v>
      </c>
      <c r="J671" s="193">
        <f t="shared" ca="1" si="276"/>
        <v>5.2486377867564271E-2</v>
      </c>
      <c r="K671" s="193">
        <f t="shared" ca="1" si="276"/>
        <v>9.852938774801652E-2</v>
      </c>
      <c r="L671" s="193">
        <f t="shared" ca="1" si="276"/>
        <v>5.0556230418189373E-2</v>
      </c>
      <c r="M671" s="193">
        <f t="shared" ca="1" si="276"/>
        <v>2.9521451305338654E-2</v>
      </c>
      <c r="O671" s="473">
        <f t="shared" ca="1" si="275"/>
        <v>12695.62795382484</v>
      </c>
      <c r="P671" s="473">
        <f t="shared" ca="1" si="261"/>
        <v>11416.598501995528</v>
      </c>
      <c r="Q671" s="194">
        <f t="shared" ca="1" si="262"/>
        <v>12304.008804553479</v>
      </c>
      <c r="R671" s="194">
        <f t="shared" ca="1" si="263"/>
        <v>13267.742477786354</v>
      </c>
      <c r="S671" s="194">
        <f t="shared" ca="1" si="264"/>
        <v>14558.301087873278</v>
      </c>
      <c r="T671" s="194">
        <f t="shared" ca="1" si="265"/>
        <v>16439.17939492462</v>
      </c>
      <c r="U671" s="194">
        <f t="shared" ca="1" si="266"/>
        <v>17554.83949086913</v>
      </c>
      <c r="V671" s="194">
        <f t="shared" ca="1" si="267"/>
        <v>18226.047933878795</v>
      </c>
      <c r="W671" s="194">
        <f t="shared" ca="1" si="268"/>
        <v>20152.176314408778</v>
      </c>
      <c r="X671" s="194">
        <f t="shared" ca="1" si="269"/>
        <v>20414.813062376979</v>
      </c>
      <c r="Y671" s="194">
        <f t="shared" ca="1" si="270"/>
        <v>20989.117290636412</v>
      </c>
      <c r="Z671" s="194">
        <f t="shared" ca="1" si="271"/>
        <v>372480.42105297174</v>
      </c>
      <c r="AA671" s="194">
        <f t="shared" ca="1" si="272"/>
        <v>393469.53834360815</v>
      </c>
      <c r="AB671" s="77">
        <f t="shared" ca="1" si="273"/>
        <v>243449.14869240861</v>
      </c>
      <c r="AC671">
        <f t="shared" ca="1" si="274"/>
        <v>221.35574775183886</v>
      </c>
      <c r="AD671" s="476">
        <v>228.5573188007686</v>
      </c>
    </row>
    <row r="672" spans="2:30" x14ac:dyDescent="0.2">
      <c r="B672">
        <v>594</v>
      </c>
      <c r="C672" s="193">
        <f t="shared" ca="1" si="277"/>
        <v>0.33470365941181507</v>
      </c>
      <c r="D672" s="193">
        <f t="shared" ca="1" si="277"/>
        <v>-0.15385464542744007</v>
      </c>
      <c r="E672" s="193">
        <f t="shared" ca="1" si="277"/>
        <v>0.111232329004567</v>
      </c>
      <c r="F672" s="193">
        <f t="shared" ca="1" si="277"/>
        <v>9.7642066160473537E-2</v>
      </c>
      <c r="G672" s="193">
        <f t="shared" ca="1" si="277"/>
        <v>9.298541916653541E-2</v>
      </c>
      <c r="H672" s="193">
        <f t="shared" ca="1" si="277"/>
        <v>7.6934052588242915E-2</v>
      </c>
      <c r="I672" s="193">
        <f t="shared" ca="1" si="276"/>
        <v>9.8974486209939413E-2</v>
      </c>
      <c r="J672" s="193">
        <f t="shared" ca="1" si="276"/>
        <v>4.365735368853714E-2</v>
      </c>
      <c r="K672" s="193">
        <f t="shared" ca="1" si="276"/>
        <v>2.3463294190572241E-2</v>
      </c>
      <c r="L672" s="193">
        <f t="shared" ca="1" si="276"/>
        <v>4.2266065474167003E-2</v>
      </c>
      <c r="M672" s="193">
        <f t="shared" ca="1" si="276"/>
        <v>5.2919359206904125E-2</v>
      </c>
      <c r="O672" s="473">
        <f t="shared" ca="1" si="275"/>
        <v>13076.091751257552</v>
      </c>
      <c r="P672" s="473">
        <f t="shared" ca="1" si="261"/>
        <v>11012.581789761867</v>
      </c>
      <c r="Q672" s="194">
        <f t="shared" ca="1" si="262"/>
        <v>12208.109148012865</v>
      </c>
      <c r="R672" s="194">
        <f t="shared" ca="1" si="263"/>
        <v>13383.251392905924</v>
      </c>
      <c r="S672" s="194">
        <f t="shared" ca="1" si="264"/>
        <v>14620.343666811776</v>
      </c>
      <c r="T672" s="194">
        <f t="shared" ca="1" si="265"/>
        <v>15823.637977581169</v>
      </c>
      <c r="U672" s="194">
        <f t="shared" ca="1" si="266"/>
        <v>17628.800748702502</v>
      </c>
      <c r="V672" s="194">
        <f t="shared" ca="1" si="267"/>
        <v>18073.154536605227</v>
      </c>
      <c r="W672" s="194">
        <f t="shared" ca="1" si="268"/>
        <v>18775.112423833536</v>
      </c>
      <c r="X672" s="194">
        <f t="shared" ca="1" si="269"/>
        <v>20253.715386033546</v>
      </c>
      <c r="Y672" s="194">
        <f t="shared" ca="1" si="270"/>
        <v>21466.136426739693</v>
      </c>
      <c r="Z672" s="194">
        <f t="shared" ca="1" si="271"/>
        <v>380945.77413122344</v>
      </c>
      <c r="AA672" s="194">
        <f t="shared" ca="1" si="272"/>
        <v>402411.91055796313</v>
      </c>
      <c r="AB672" s="77">
        <f t="shared" ca="1" si="273"/>
        <v>245798.45649512412</v>
      </c>
      <c r="AC672">
        <f t="shared" ca="1" si="274"/>
        <v>223.82350804880895</v>
      </c>
      <c r="AD672" s="476">
        <v>222.17900952765191</v>
      </c>
    </row>
    <row r="673" spans="2:30" x14ac:dyDescent="0.2">
      <c r="B673">
        <v>595</v>
      </c>
      <c r="C673" s="193">
        <f t="shared" ca="1" si="277"/>
        <v>0.32046063644634903</v>
      </c>
      <c r="D673" s="193">
        <f t="shared" ca="1" si="277"/>
        <v>-0.15450411369623529</v>
      </c>
      <c r="E673" s="193">
        <f t="shared" ca="1" si="277"/>
        <v>0.12367767403895577</v>
      </c>
      <c r="F673" s="193">
        <f t="shared" ca="1" si="277"/>
        <v>0.10306115130321344</v>
      </c>
      <c r="G673" s="193">
        <f t="shared" ca="1" si="277"/>
        <v>0.11676582262499254</v>
      </c>
      <c r="H673" s="193">
        <f t="shared" ca="1" si="277"/>
        <v>0.10501846209854865</v>
      </c>
      <c r="I673" s="193">
        <f t="shared" ca="1" si="276"/>
        <v>8.3532388215152548E-2</v>
      </c>
      <c r="J673" s="193">
        <f t="shared" ca="1" si="276"/>
        <v>8.1439602884679843E-2</v>
      </c>
      <c r="K673" s="193">
        <f t="shared" ca="1" si="276"/>
        <v>2.7621835710763869E-2</v>
      </c>
      <c r="L673" s="193">
        <f t="shared" ca="1" si="276"/>
        <v>6.0380065585331211E-2</v>
      </c>
      <c r="M673" s="193">
        <f t="shared" ca="1" si="276"/>
        <v>3.039369443202905E-2</v>
      </c>
      <c r="O673" s="473">
        <f t="shared" ca="1" si="275"/>
        <v>12936.552855264883</v>
      </c>
      <c r="P673" s="473">
        <f t="shared" ca="1" si="261"/>
        <v>11004.128960243497</v>
      </c>
      <c r="Q673" s="194">
        <f t="shared" ca="1" si="262"/>
        <v>12344.834949268665</v>
      </c>
      <c r="R673" s="194">
        <f t="shared" ca="1" si="263"/>
        <v>13449.324825239415</v>
      </c>
      <c r="S673" s="194">
        <f t="shared" ca="1" si="264"/>
        <v>14938.442760359801</v>
      </c>
      <c r="T673" s="194">
        <f t="shared" ca="1" si="265"/>
        <v>16236.288620243247</v>
      </c>
      <c r="U673" s="194">
        <f t="shared" ca="1" si="266"/>
        <v>17381.091932794625</v>
      </c>
      <c r="V673" s="194">
        <f t="shared" ca="1" si="267"/>
        <v>18727.434819352315</v>
      </c>
      <c r="W673" s="194">
        <f t="shared" ca="1" si="268"/>
        <v>18851.399560855414</v>
      </c>
      <c r="X673" s="194">
        <f t="shared" ca="1" si="269"/>
        <v>20605.713608855076</v>
      </c>
      <c r="Y673" s="194">
        <f t="shared" ca="1" si="270"/>
        <v>21006.899934474332</v>
      </c>
      <c r="Z673" s="194">
        <f t="shared" ca="1" si="271"/>
        <v>372795.9982434017</v>
      </c>
      <c r="AA673" s="194">
        <f t="shared" ca="1" si="272"/>
        <v>393802.89817787602</v>
      </c>
      <c r="AB673" s="77">
        <f t="shared" ca="1" si="273"/>
        <v>243379.49133217998</v>
      </c>
      <c r="AC673">
        <f t="shared" ca="1" si="274"/>
        <v>221.28257825580039</v>
      </c>
      <c r="AD673" s="476">
        <v>222.8170345250451</v>
      </c>
    </row>
    <row r="674" spans="2:30" x14ac:dyDescent="0.2">
      <c r="B674">
        <v>596</v>
      </c>
      <c r="C674" s="193">
        <f t="shared" ca="1" si="277"/>
        <v>0.31825321787939831</v>
      </c>
      <c r="D674" s="193">
        <f t="shared" ca="1" si="277"/>
        <v>-0.14539957524957736</v>
      </c>
      <c r="E674" s="193">
        <f t="shared" ca="1" si="277"/>
        <v>0.10498495067679972</v>
      </c>
      <c r="F674" s="193">
        <f t="shared" ca="1" si="277"/>
        <v>8.6400945892034647E-2</v>
      </c>
      <c r="G674" s="193">
        <f t="shared" ca="1" si="277"/>
        <v>8.8414323576370885E-2</v>
      </c>
      <c r="H674" s="193">
        <f t="shared" ca="1" si="277"/>
        <v>9.3308271381493682E-2</v>
      </c>
      <c r="I674" s="193">
        <f t="shared" ca="1" si="276"/>
        <v>6.899964888795862E-2</v>
      </c>
      <c r="J674" s="193">
        <f t="shared" ca="1" si="276"/>
        <v>6.995749612887639E-2</v>
      </c>
      <c r="K674" s="193">
        <f t="shared" ca="1" si="276"/>
        <v>5.2487278632924322E-2</v>
      </c>
      <c r="L674" s="193">
        <f t="shared" ca="1" si="276"/>
        <v>7.48272024737551E-2</v>
      </c>
      <c r="M674" s="193">
        <f t="shared" ca="1" si="276"/>
        <v>2.6461635224142868E-2</v>
      </c>
      <c r="O674" s="473">
        <f t="shared" ca="1" si="275"/>
        <v>12914.926775564467</v>
      </c>
      <c r="P674" s="473">
        <f t="shared" ca="1" si="261"/>
        <v>11122.624528126751</v>
      </c>
      <c r="Q674" s="194">
        <f t="shared" ca="1" si="262"/>
        <v>12139.474826887026</v>
      </c>
      <c r="R674" s="194">
        <f t="shared" ca="1" si="263"/>
        <v>13246.191468611431</v>
      </c>
      <c r="S674" s="194">
        <f t="shared" ca="1" si="264"/>
        <v>14559.198305409776</v>
      </c>
      <c r="T674" s="194">
        <f t="shared" ca="1" si="265"/>
        <v>16064.228113743546</v>
      </c>
      <c r="U674" s="194">
        <f t="shared" ca="1" si="266"/>
        <v>17147.970264232983</v>
      </c>
      <c r="V674" s="194">
        <f t="shared" ca="1" si="267"/>
        <v>18528.597634839589</v>
      </c>
      <c r="W674" s="194">
        <f t="shared" ca="1" si="268"/>
        <v>19307.548295237917</v>
      </c>
      <c r="X674" s="194">
        <f t="shared" ca="1" si="269"/>
        <v>20886.455934038699</v>
      </c>
      <c r="Y674" s="194">
        <f t="shared" ca="1" si="270"/>
        <v>20926.73603715737</v>
      </c>
      <c r="Z674" s="194">
        <f t="shared" ca="1" si="271"/>
        <v>371373.38090259576</v>
      </c>
      <c r="AA674" s="194">
        <f t="shared" ca="1" si="272"/>
        <v>392300.11693975312</v>
      </c>
      <c r="AB674" s="77">
        <f t="shared" ca="1" si="273"/>
        <v>242344.82051119895</v>
      </c>
      <c r="AC674">
        <f t="shared" ca="1" si="274"/>
        <v>220.19573915813123</v>
      </c>
      <c r="AD674" s="476">
        <v>218.89042884675561</v>
      </c>
    </row>
    <row r="675" spans="2:30" x14ac:dyDescent="0.2">
      <c r="B675">
        <v>597</v>
      </c>
      <c r="C675" s="193">
        <f t="shared" ca="1" si="277"/>
        <v>0.31664942352795078</v>
      </c>
      <c r="D675" s="193">
        <f t="shared" ca="1" si="277"/>
        <v>-0.17710609389096571</v>
      </c>
      <c r="E675" s="193">
        <f t="shared" ca="1" si="277"/>
        <v>0.12832166753612684</v>
      </c>
      <c r="F675" s="193">
        <f t="shared" ca="1" si="277"/>
        <v>0.10311747779983399</v>
      </c>
      <c r="G675" s="193">
        <f t="shared" ca="1" si="277"/>
        <v>9.3051539987110479E-2</v>
      </c>
      <c r="H675" s="193">
        <f t="shared" ca="1" si="277"/>
        <v>7.4438417565883944E-2</v>
      </c>
      <c r="I675" s="193">
        <f t="shared" ca="1" si="277"/>
        <v>9.4740653073463424E-2</v>
      </c>
      <c r="J675" s="193">
        <f t="shared" ca="1" si="277"/>
        <v>7.3240012149960898E-2</v>
      </c>
      <c r="K675" s="193">
        <f t="shared" ca="1" si="277"/>
        <v>6.886572495978098E-2</v>
      </c>
      <c r="L675" s="193">
        <f t="shared" ca="1" si="277"/>
        <v>4.3297975283807362E-2</v>
      </c>
      <c r="M675" s="193">
        <f t="shared" ca="1" si="277"/>
        <v>1.029928642776954E-2</v>
      </c>
      <c r="O675" s="473">
        <f t="shared" ca="1" si="275"/>
        <v>12899.214402303334</v>
      </c>
      <c r="P675" s="473">
        <f t="shared" ca="1" si="261"/>
        <v>10709.964188009082</v>
      </c>
      <c r="Q675" s="194">
        <f t="shared" ca="1" si="262"/>
        <v>12395.854324800075</v>
      </c>
      <c r="R675" s="194">
        <f t="shared" ca="1" si="263"/>
        <v>13450.011598904162</v>
      </c>
      <c r="S675" s="194">
        <f t="shared" ca="1" si="264"/>
        <v>14621.228133432636</v>
      </c>
      <c r="T675" s="194">
        <f t="shared" ca="1" si="265"/>
        <v>15786.969042261431</v>
      </c>
      <c r="U675" s="194">
        <f t="shared" ca="1" si="266"/>
        <v>17560.885249568764</v>
      </c>
      <c r="V675" s="194">
        <f t="shared" ca="1" si="267"/>
        <v>18585.44140555444</v>
      </c>
      <c r="W675" s="194">
        <f t="shared" ca="1" si="268"/>
        <v>19608.005744821057</v>
      </c>
      <c r="X675" s="194">
        <f t="shared" ca="1" si="269"/>
        <v>20273.767854669757</v>
      </c>
      <c r="Y675" s="194">
        <f t="shared" ca="1" si="270"/>
        <v>20597.230096169798</v>
      </c>
      <c r="Z675" s="194">
        <f t="shared" ca="1" si="271"/>
        <v>365525.85001604148</v>
      </c>
      <c r="AA675" s="194">
        <f t="shared" ca="1" si="272"/>
        <v>386123.08011221129</v>
      </c>
      <c r="AB675" s="77">
        <f t="shared" ca="1" si="273"/>
        <v>240001.54260784882</v>
      </c>
      <c r="AC675">
        <f t="shared" ca="1" si="274"/>
        <v>217.73431278906597</v>
      </c>
      <c r="AD675" s="476">
        <v>223.88111590498775</v>
      </c>
    </row>
    <row r="676" spans="2:30" x14ac:dyDescent="0.2">
      <c r="B676">
        <v>598</v>
      </c>
      <c r="C676" s="193">
        <f t="shared" ca="1" si="277"/>
        <v>0.31747231051279495</v>
      </c>
      <c r="D676" s="193">
        <f t="shared" ca="1" si="277"/>
        <v>-0.20742950277849401</v>
      </c>
      <c r="E676" s="193">
        <f t="shared" ca="1" si="277"/>
        <v>0.14180161235156197</v>
      </c>
      <c r="F676" s="193">
        <f t="shared" ca="1" si="277"/>
        <v>9.631146080386109E-2</v>
      </c>
      <c r="G676" s="193">
        <f t="shared" ca="1" si="277"/>
        <v>7.4612209988032946E-2</v>
      </c>
      <c r="H676" s="193">
        <f t="shared" ca="1" si="277"/>
        <v>0.10833092555074622</v>
      </c>
      <c r="I676" s="193">
        <f t="shared" ca="1" si="277"/>
        <v>8.8958461679370202E-2</v>
      </c>
      <c r="J676" s="193">
        <f t="shared" ca="1" si="277"/>
        <v>7.0227663566656731E-2</v>
      </c>
      <c r="K676" s="193">
        <f t="shared" ca="1" si="277"/>
        <v>5.8122375143243345E-2</v>
      </c>
      <c r="L676" s="193">
        <f t="shared" ca="1" si="277"/>
        <v>4.3297069862293952E-2</v>
      </c>
      <c r="M676" s="193">
        <f t="shared" ca="1" si="277"/>
        <v>4.2277576380580072E-2</v>
      </c>
      <c r="O676" s="473">
        <f t="shared" ca="1" si="275"/>
        <v>12907.276226093853</v>
      </c>
      <c r="P676" s="473">
        <f t="shared" ca="1" si="261"/>
        <v>10315.305021337899</v>
      </c>
      <c r="Q676" s="194">
        <f t="shared" ca="1" si="262"/>
        <v>12543.946342392324</v>
      </c>
      <c r="R676" s="194">
        <f t="shared" ca="1" si="263"/>
        <v>13367.027683427857</v>
      </c>
      <c r="S676" s="194">
        <f t="shared" ca="1" si="264"/>
        <v>14374.574027307557</v>
      </c>
      <c r="T676" s="194">
        <f t="shared" ca="1" si="265"/>
        <v>16284.959402224347</v>
      </c>
      <c r="U676" s="194">
        <f t="shared" ca="1" si="266"/>
        <v>17468.132322857182</v>
      </c>
      <c r="V676" s="194">
        <f t="shared" ca="1" si="267"/>
        <v>18533.276160637834</v>
      </c>
      <c r="W676" s="194">
        <f t="shared" ca="1" si="268"/>
        <v>19410.922369424003</v>
      </c>
      <c r="X676" s="194">
        <f t="shared" ca="1" si="269"/>
        <v>20273.750260170382</v>
      </c>
      <c r="Y676" s="194">
        <f t="shared" ca="1" si="270"/>
        <v>21249.179676941043</v>
      </c>
      <c r="Z676" s="194">
        <f t="shared" ca="1" si="271"/>
        <v>377095.58165307972</v>
      </c>
      <c r="AA676" s="194">
        <f t="shared" ca="1" si="272"/>
        <v>398344.76133002073</v>
      </c>
      <c r="AB676" s="77">
        <f t="shared" ca="1" si="273"/>
        <v>244318.50849733528</v>
      </c>
      <c r="AC676">
        <f t="shared" ca="1" si="274"/>
        <v>222.26894082424081</v>
      </c>
      <c r="AD676" s="476">
        <v>218.0415296595861</v>
      </c>
    </row>
    <row r="677" spans="2:30" x14ac:dyDescent="0.2">
      <c r="B677">
        <v>599</v>
      </c>
      <c r="C677" s="193">
        <f t="shared" ca="1" si="277"/>
        <v>0.30537724432574065</v>
      </c>
      <c r="D677" s="193">
        <f t="shared" ca="1" si="277"/>
        <v>-0.16051524783962415</v>
      </c>
      <c r="E677" s="193">
        <f t="shared" ca="1" si="277"/>
        <v>0.11213928105518031</v>
      </c>
      <c r="F677" s="193">
        <f t="shared" ca="1" si="277"/>
        <v>0.10013490257926846</v>
      </c>
      <c r="G677" s="193">
        <f t="shared" ca="1" si="277"/>
        <v>0.10592478522378418</v>
      </c>
      <c r="H677" s="193">
        <f t="shared" ca="1" si="277"/>
        <v>9.6162374271846943E-2</v>
      </c>
      <c r="I677" s="193">
        <f t="shared" ca="1" si="277"/>
        <v>9.5715151627781866E-2</v>
      </c>
      <c r="J677" s="193">
        <f t="shared" ca="1" si="277"/>
        <v>5.1447396758082367E-2</v>
      </c>
      <c r="K677" s="193">
        <f t="shared" ca="1" si="277"/>
        <v>5.6549285923628984E-2</v>
      </c>
      <c r="L677" s="193">
        <f t="shared" ca="1" si="277"/>
        <v>4.1812499872429534E-2</v>
      </c>
      <c r="M677" s="193">
        <f t="shared" ca="1" si="277"/>
        <v>8.6890927791817257E-2</v>
      </c>
      <c r="O677" s="473">
        <f t="shared" ca="1" si="275"/>
        <v>12788.78086265928</v>
      </c>
      <c r="P677" s="473">
        <f t="shared" ca="1" si="261"/>
        <v>10925.894049367293</v>
      </c>
      <c r="Q677" s="194">
        <f t="shared" ca="1" si="262"/>
        <v>12218.073013657253</v>
      </c>
      <c r="R677" s="194">
        <f t="shared" ca="1" si="263"/>
        <v>13413.64586985124</v>
      </c>
      <c r="S677" s="194">
        <f t="shared" ca="1" si="264"/>
        <v>14793.427383456336</v>
      </c>
      <c r="T677" s="194">
        <f t="shared" ca="1" si="265"/>
        <v>16106.164099312187</v>
      </c>
      <c r="U677" s="194">
        <f t="shared" ca="1" si="266"/>
        <v>17576.517314789158</v>
      </c>
      <c r="V677" s="194">
        <f t="shared" ca="1" si="267"/>
        <v>18208.055758491042</v>
      </c>
      <c r="W677" s="194">
        <f t="shared" ca="1" si="268"/>
        <v>19382.064542163731</v>
      </c>
      <c r="X677" s="194">
        <f t="shared" ca="1" si="269"/>
        <v>20244.901524668589</v>
      </c>
      <c r="Y677" s="194">
        <f t="shared" ca="1" si="270"/>
        <v>22158.723489079755</v>
      </c>
      <c r="Z677" s="194">
        <f t="shared" ca="1" si="271"/>
        <v>393236.67312540626</v>
      </c>
      <c r="AA677" s="194">
        <f t="shared" ca="1" si="272"/>
        <v>415395.396614486</v>
      </c>
      <c r="AB677" s="77">
        <f t="shared" ca="1" si="273"/>
        <v>250980.0229633573</v>
      </c>
      <c r="AC677">
        <f t="shared" ca="1" si="274"/>
        <v>229.26632996922191</v>
      </c>
      <c r="AD677" s="476">
        <v>214.825944427921</v>
      </c>
    </row>
    <row r="678" spans="2:30" x14ac:dyDescent="0.2">
      <c r="B678">
        <v>600</v>
      </c>
      <c r="C678" s="193">
        <f t="shared" ca="1" si="277"/>
        <v>0.3511194831807381</v>
      </c>
      <c r="D678" s="193">
        <f t="shared" ca="1" si="277"/>
        <v>-0.1628006169837945</v>
      </c>
      <c r="E678" s="193">
        <f t="shared" ca="1" si="277"/>
        <v>0.14480259599640619</v>
      </c>
      <c r="F678" s="193">
        <f t="shared" ca="1" si="277"/>
        <v>0.15685893835899256</v>
      </c>
      <c r="G678" s="193">
        <f t="shared" ca="1" si="277"/>
        <v>9.3468238953898317E-2</v>
      </c>
      <c r="H678" s="193">
        <f t="shared" ca="1" si="277"/>
        <v>9.1571242873052697E-2</v>
      </c>
      <c r="I678" s="193">
        <f t="shared" ca="1" si="277"/>
        <v>0.10883714754210919</v>
      </c>
      <c r="J678" s="193">
        <f t="shared" ca="1" si="277"/>
        <v>5.2074022910427543E-2</v>
      </c>
      <c r="K678" s="193">
        <f t="shared" ca="1" si="277"/>
        <v>9.6355643436007693E-2</v>
      </c>
      <c r="L678" s="193">
        <f t="shared" ca="1" si="277"/>
        <v>9.1379109073943962E-2</v>
      </c>
      <c r="M678" s="193">
        <f t="shared" ca="1" si="277"/>
        <v>5.437152308235161E-2</v>
      </c>
      <c r="O678" s="473">
        <f t="shared" ca="1" si="275"/>
        <v>13236.917576721691</v>
      </c>
      <c r="P678" s="473">
        <f t="shared" ca="1" si="261"/>
        <v>10896.149969955914</v>
      </c>
      <c r="Q678" s="194">
        <f t="shared" ca="1" si="262"/>
        <v>12576.915447890253</v>
      </c>
      <c r="R678" s="194">
        <f t="shared" ca="1" si="263"/>
        <v>14105.26662151916</v>
      </c>
      <c r="S678" s="194">
        <f t="shared" ca="1" si="264"/>
        <v>14626.80211639088</v>
      </c>
      <c r="T678" s="194">
        <f t="shared" ca="1" si="265"/>
        <v>16038.70555717822</v>
      </c>
      <c r="U678" s="194">
        <f t="shared" ca="1" si="266"/>
        <v>17787.009054407921</v>
      </c>
      <c r="V678" s="194">
        <f t="shared" ca="1" si="267"/>
        <v>18218.907127714847</v>
      </c>
      <c r="W678" s="194">
        <f t="shared" ca="1" si="268"/>
        <v>20112.299658284133</v>
      </c>
      <c r="X678" s="194">
        <f t="shared" ca="1" si="269"/>
        <v>21208.098954454916</v>
      </c>
      <c r="Y678" s="194">
        <f t="shared" ca="1" si="270"/>
        <v>21495.742063288933</v>
      </c>
      <c r="Z678" s="194">
        <f t="shared" ca="1" si="271"/>
        <v>381471.16640068888</v>
      </c>
      <c r="AA678" s="194">
        <f t="shared" ca="1" si="272"/>
        <v>402966.9084639778</v>
      </c>
      <c r="AB678" s="77">
        <f t="shared" ca="1" si="273"/>
        <v>248131.14211712359</v>
      </c>
      <c r="AC678">
        <f t="shared" ca="1" si="274"/>
        <v>226.27380807191761</v>
      </c>
      <c r="AD678" s="476">
        <v>220.61899289061404</v>
      </c>
    </row>
    <row r="679" spans="2:30" x14ac:dyDescent="0.2">
      <c r="B679">
        <v>601</v>
      </c>
      <c r="C679" s="193">
        <f t="shared" ref="C679:M694" ca="1" si="278">C$75+_xlfn.NORM.INV(RAND(),0, $AH$80)</f>
        <v>0.29574490032730444</v>
      </c>
      <c r="D679" s="193">
        <f t="shared" ca="1" si="278"/>
        <v>-0.16087960415633054</v>
      </c>
      <c r="E679" s="193">
        <f t="shared" ca="1" si="278"/>
        <v>0.11176423817780139</v>
      </c>
      <c r="F679" s="193">
        <f t="shared" ca="1" si="278"/>
        <v>7.9446997231425204E-2</v>
      </c>
      <c r="G679" s="193">
        <f t="shared" ca="1" si="278"/>
        <v>9.4168803165520454E-2</v>
      </c>
      <c r="H679" s="193">
        <f t="shared" ca="1" si="278"/>
        <v>0.10889626653169533</v>
      </c>
      <c r="I679" s="193">
        <f t="shared" ca="1" si="277"/>
        <v>6.2497742501247774E-2</v>
      </c>
      <c r="J679" s="193">
        <f t="shared" ca="1" si="277"/>
        <v>4.7005685295792493E-2</v>
      </c>
      <c r="K679" s="193">
        <f t="shared" ca="1" si="277"/>
        <v>7.5917023408106424E-2</v>
      </c>
      <c r="L679" s="193">
        <f t="shared" ca="1" si="277"/>
        <v>5.2591235547107332E-2</v>
      </c>
      <c r="M679" s="193">
        <f t="shared" ca="1" si="277"/>
        <v>2.4895082329116212E-2</v>
      </c>
      <c r="O679" s="473">
        <f t="shared" ca="1" si="275"/>
        <v>12694.412788506603</v>
      </c>
      <c r="P679" s="473">
        <f t="shared" ca="1" si="261"/>
        <v>10921.151951905358</v>
      </c>
      <c r="Q679" s="194">
        <f t="shared" ca="1" si="262"/>
        <v>12213.952755217393</v>
      </c>
      <c r="R679" s="194">
        <f t="shared" ca="1" si="263"/>
        <v>13161.403862553432</v>
      </c>
      <c r="S679" s="194">
        <f t="shared" ca="1" si="264"/>
        <v>14636.17322908367</v>
      </c>
      <c r="T679" s="194">
        <f t="shared" ca="1" si="265"/>
        <v>16293.266086366173</v>
      </c>
      <c r="U679" s="194">
        <f t="shared" ca="1" si="266"/>
        <v>17043.672290425293</v>
      </c>
      <c r="V679" s="194">
        <f t="shared" ca="1" si="267"/>
        <v>18131.138044663548</v>
      </c>
      <c r="W679" s="194">
        <f t="shared" ca="1" si="268"/>
        <v>19737.359598401134</v>
      </c>
      <c r="X679" s="194">
        <f t="shared" ca="1" si="269"/>
        <v>20454.358065381053</v>
      </c>
      <c r="Y679" s="194">
        <f t="shared" ca="1" si="270"/>
        <v>20894.798322392893</v>
      </c>
      <c r="Z679" s="194">
        <f t="shared" ca="1" si="271"/>
        <v>370806.60273473785</v>
      </c>
      <c r="AA679" s="194">
        <f t="shared" ca="1" si="272"/>
        <v>391701.40105713077</v>
      </c>
      <c r="AB679" s="77">
        <f t="shared" ca="1" si="273"/>
        <v>241693.43699640728</v>
      </c>
      <c r="AC679">
        <f t="shared" ca="1" si="274"/>
        <v>219.51151277704753</v>
      </c>
      <c r="AD679" s="476">
        <v>219.86442333277677</v>
      </c>
    </row>
    <row r="680" spans="2:30" x14ac:dyDescent="0.2">
      <c r="B680">
        <v>602</v>
      </c>
      <c r="C680" s="193">
        <f t="shared" ca="1" si="278"/>
        <v>0.32563028914648456</v>
      </c>
      <c r="D680" s="193">
        <f t="shared" ca="1" si="278"/>
        <v>-0.12888003414050422</v>
      </c>
      <c r="E680" s="193">
        <f t="shared" ca="1" si="278"/>
        <v>0.11372822443770136</v>
      </c>
      <c r="F680" s="193">
        <f t="shared" ca="1" si="278"/>
        <v>8.3564510613097859E-2</v>
      </c>
      <c r="G680" s="193">
        <f t="shared" ca="1" si="278"/>
        <v>9.2869820706011533E-2</v>
      </c>
      <c r="H680" s="193">
        <f t="shared" ca="1" si="278"/>
        <v>8.4672083260419126E-2</v>
      </c>
      <c r="I680" s="193">
        <f t="shared" ca="1" si="277"/>
        <v>6.8891198138191057E-2</v>
      </c>
      <c r="J680" s="193">
        <f t="shared" ca="1" si="277"/>
        <v>4.5596187539688061E-2</v>
      </c>
      <c r="K680" s="193">
        <f t="shared" ca="1" si="277"/>
        <v>4.1115654167485374E-2</v>
      </c>
      <c r="L680" s="193">
        <f t="shared" ca="1" si="277"/>
        <v>7.821735008226241E-2</v>
      </c>
      <c r="M680" s="193">
        <f t="shared" ca="1" si="277"/>
        <v>3.8196581609921711E-2</v>
      </c>
      <c r="O680" s="473">
        <f t="shared" ca="1" si="275"/>
        <v>12987.199942768109</v>
      </c>
      <c r="P680" s="473">
        <f t="shared" ca="1" si="261"/>
        <v>11337.626355661338</v>
      </c>
      <c r="Q680" s="194">
        <f t="shared" ca="1" si="262"/>
        <v>12235.529304063424</v>
      </c>
      <c r="R680" s="194">
        <f t="shared" ca="1" si="263"/>
        <v>13211.607584148522</v>
      </c>
      <c r="S680" s="194">
        <f t="shared" ca="1" si="264"/>
        <v>14618.797361444314</v>
      </c>
      <c r="T680" s="194">
        <f t="shared" ca="1" si="265"/>
        <v>15937.334629406469</v>
      </c>
      <c r="U680" s="194">
        <f t="shared" ca="1" si="266"/>
        <v>17146.230590853214</v>
      </c>
      <c r="V680" s="194">
        <f t="shared" ca="1" si="267"/>
        <v>18106.729582753091</v>
      </c>
      <c r="W680" s="194">
        <f t="shared" ca="1" si="268"/>
        <v>19098.939418894104</v>
      </c>
      <c r="X680" s="194">
        <f t="shared" ca="1" si="269"/>
        <v>20952.334587344096</v>
      </c>
      <c r="Y680" s="194">
        <f t="shared" ca="1" si="270"/>
        <v>21165.979392192028</v>
      </c>
      <c r="Z680" s="194">
        <f t="shared" ca="1" si="271"/>
        <v>375619.07948931959</v>
      </c>
      <c r="AA680" s="194">
        <f t="shared" ca="1" si="272"/>
        <v>396785.05888151162</v>
      </c>
      <c r="AB680" s="77">
        <f t="shared" ca="1" si="273"/>
        <v>244022.13642660869</v>
      </c>
      <c r="AC680">
        <f t="shared" ca="1" si="274"/>
        <v>221.9576256238978</v>
      </c>
      <c r="AD680" s="476">
        <v>220.70438737931056</v>
      </c>
    </row>
    <row r="681" spans="2:30" x14ac:dyDescent="0.2">
      <c r="B681">
        <v>603</v>
      </c>
      <c r="C681" s="193">
        <f t="shared" ca="1" si="278"/>
        <v>0.32932387496799848</v>
      </c>
      <c r="D681" s="193">
        <f t="shared" ca="1" si="278"/>
        <v>-0.16271797077266117</v>
      </c>
      <c r="E681" s="193">
        <f t="shared" ca="1" si="278"/>
        <v>9.7267050534683097E-2</v>
      </c>
      <c r="F681" s="193">
        <f t="shared" ca="1" si="278"/>
        <v>7.5978956059309821E-2</v>
      </c>
      <c r="G681" s="193">
        <f t="shared" ca="1" si="278"/>
        <v>0.11769915195589993</v>
      </c>
      <c r="H681" s="193">
        <f t="shared" ca="1" si="278"/>
        <v>9.9475496268258704E-2</v>
      </c>
      <c r="I681" s="193">
        <f t="shared" ca="1" si="277"/>
        <v>7.2302686895310969E-2</v>
      </c>
      <c r="J681" s="193">
        <f t="shared" ca="1" si="277"/>
        <v>0.10564552788362666</v>
      </c>
      <c r="K681" s="193">
        <f t="shared" ca="1" si="277"/>
        <v>3.5355884695927445E-2</v>
      </c>
      <c r="L681" s="193">
        <f t="shared" ca="1" si="277"/>
        <v>6.9686949068336224E-2</v>
      </c>
      <c r="M681" s="193">
        <f t="shared" ca="1" si="277"/>
        <v>2.1336377879414194E-2</v>
      </c>
      <c r="O681" s="473">
        <f t="shared" ca="1" si="275"/>
        <v>13023.386003061481</v>
      </c>
      <c r="P681" s="473">
        <f t="shared" ca="1" si="261"/>
        <v>10897.225610393814</v>
      </c>
      <c r="Q681" s="194">
        <f t="shared" ca="1" si="262"/>
        <v>12054.685206508697</v>
      </c>
      <c r="R681" s="194">
        <f t="shared" ca="1" si="263"/>
        <v>13119.118979094364</v>
      </c>
      <c r="S681" s="194">
        <f t="shared" ca="1" si="264"/>
        <v>14950.927460825966</v>
      </c>
      <c r="T681" s="194">
        <f t="shared" ca="1" si="265"/>
        <v>16154.844557433818</v>
      </c>
      <c r="U681" s="194">
        <f t="shared" ca="1" si="266"/>
        <v>17200.954750795376</v>
      </c>
      <c r="V681" s="194">
        <f t="shared" ca="1" si="267"/>
        <v>19146.612072941618</v>
      </c>
      <c r="W681" s="194">
        <f t="shared" ca="1" si="268"/>
        <v>18993.278258422895</v>
      </c>
      <c r="X681" s="194">
        <f t="shared" ca="1" si="269"/>
        <v>20786.568551215696</v>
      </c>
      <c r="Y681" s="194">
        <f t="shared" ca="1" si="270"/>
        <v>20822.246104075537</v>
      </c>
      <c r="Z681" s="194">
        <f t="shared" ca="1" si="271"/>
        <v>369519.06498586683</v>
      </c>
      <c r="AA681" s="194">
        <f t="shared" ca="1" si="272"/>
        <v>390341.31108994235</v>
      </c>
      <c r="AB681" s="77">
        <f t="shared" ca="1" si="273"/>
        <v>241816.30976283672</v>
      </c>
      <c r="AC681">
        <f t="shared" ca="1" si="274"/>
        <v>219.64058080901125</v>
      </c>
      <c r="AD681" s="476">
        <v>223.65772939974735</v>
      </c>
    </row>
    <row r="682" spans="2:30" x14ac:dyDescent="0.2">
      <c r="B682">
        <v>604</v>
      </c>
      <c r="C682" s="193">
        <f t="shared" ca="1" si="278"/>
        <v>0.30486334988441033</v>
      </c>
      <c r="D682" s="193">
        <f t="shared" ca="1" si="278"/>
        <v>-0.16753849707270801</v>
      </c>
      <c r="E682" s="193">
        <f t="shared" ca="1" si="278"/>
        <v>0.111137565652557</v>
      </c>
      <c r="F682" s="193">
        <f t="shared" ca="1" si="278"/>
        <v>9.3850521974336798E-2</v>
      </c>
      <c r="G682" s="193">
        <f t="shared" ca="1" si="278"/>
        <v>9.8408624755725246E-2</v>
      </c>
      <c r="H682" s="193">
        <f t="shared" ca="1" si="278"/>
        <v>6.5618550248566304E-2</v>
      </c>
      <c r="I682" s="193">
        <f t="shared" ca="1" si="277"/>
        <v>8.0239607164223598E-2</v>
      </c>
      <c r="J682" s="193">
        <f t="shared" ca="1" si="277"/>
        <v>5.0508483565770861E-2</v>
      </c>
      <c r="K682" s="193">
        <f t="shared" ca="1" si="277"/>
        <v>5.37076489301304E-2</v>
      </c>
      <c r="L682" s="193">
        <f t="shared" ca="1" si="277"/>
        <v>9.9385171079480944E-2</v>
      </c>
      <c r="M682" s="193">
        <f t="shared" ca="1" si="277"/>
        <v>5.2609838316900803E-2</v>
      </c>
      <c r="O682" s="473">
        <f t="shared" ca="1" si="275"/>
        <v>12783.74623881757</v>
      </c>
      <c r="P682" s="473">
        <f t="shared" ca="1" si="261"/>
        <v>10834.486460598704</v>
      </c>
      <c r="Q682" s="194">
        <f t="shared" ca="1" si="262"/>
        <v>12207.068068380486</v>
      </c>
      <c r="R682" s="194">
        <f t="shared" ca="1" si="263"/>
        <v>13337.022125119316</v>
      </c>
      <c r="S682" s="194">
        <f t="shared" ca="1" si="264"/>
        <v>14692.887296488183</v>
      </c>
      <c r="T682" s="194">
        <f t="shared" ca="1" si="265"/>
        <v>15657.376717546544</v>
      </c>
      <c r="U682" s="194">
        <f t="shared" ca="1" si="266"/>
        <v>17328.271979479672</v>
      </c>
      <c r="V682" s="194">
        <f t="shared" ca="1" si="267"/>
        <v>18191.796472662096</v>
      </c>
      <c r="W682" s="194">
        <f t="shared" ca="1" si="268"/>
        <v>19329.935604737741</v>
      </c>
      <c r="X682" s="194">
        <f t="shared" ca="1" si="269"/>
        <v>21363.675833137338</v>
      </c>
      <c r="Y682" s="194">
        <f t="shared" ca="1" si="270"/>
        <v>21459.826145146289</v>
      </c>
      <c r="Z682" s="194">
        <f t="shared" ca="1" si="271"/>
        <v>380833.78960551298</v>
      </c>
      <c r="AA682" s="194">
        <f t="shared" ca="1" si="272"/>
        <v>402293.61575065926</v>
      </c>
      <c r="AB682" s="77">
        <f t="shared" ca="1" si="273"/>
        <v>245857.37253155257</v>
      </c>
      <c r="AC682">
        <f t="shared" ca="1" si="274"/>
        <v>223.88539464169597</v>
      </c>
      <c r="AD682" s="476">
        <v>220.41957106252576</v>
      </c>
    </row>
    <row r="683" spans="2:30" x14ac:dyDescent="0.2">
      <c r="B683">
        <v>605</v>
      </c>
      <c r="C683" s="193">
        <f t="shared" ca="1" si="278"/>
        <v>0.32541207620996915</v>
      </c>
      <c r="D683" s="193">
        <f t="shared" ca="1" si="278"/>
        <v>-0.11680626633114999</v>
      </c>
      <c r="E683" s="193">
        <f t="shared" ca="1" si="278"/>
        <v>0.12809612394327566</v>
      </c>
      <c r="F683" s="193">
        <f t="shared" ca="1" si="278"/>
        <v>9.0432788103594813E-2</v>
      </c>
      <c r="G683" s="193">
        <f t="shared" ca="1" si="278"/>
        <v>9.4494889428788684E-2</v>
      </c>
      <c r="H683" s="193">
        <f t="shared" ca="1" si="278"/>
        <v>7.9963727267407303E-2</v>
      </c>
      <c r="I683" s="193">
        <f t="shared" ca="1" si="277"/>
        <v>9.7705629791503573E-2</v>
      </c>
      <c r="J683" s="193">
        <f t="shared" ca="1" si="277"/>
        <v>3.0715090310814052E-2</v>
      </c>
      <c r="K683" s="193">
        <f t="shared" ca="1" si="277"/>
        <v>8.0065039472534433E-2</v>
      </c>
      <c r="L683" s="193">
        <f t="shared" ca="1" si="277"/>
        <v>3.8631179164316312E-2</v>
      </c>
      <c r="M683" s="193">
        <f t="shared" ca="1" si="277"/>
        <v>4.478668604216985E-2</v>
      </c>
      <c r="O683" s="473">
        <f t="shared" ca="1" si="275"/>
        <v>12985.062110629067</v>
      </c>
      <c r="P683" s="473">
        <f t="shared" ca="1" si="261"/>
        <v>11494.766443700082</v>
      </c>
      <c r="Q683" s="194">
        <f t="shared" ca="1" si="262"/>
        <v>12393.376480403998</v>
      </c>
      <c r="R683" s="194">
        <f t="shared" ca="1" si="263"/>
        <v>13295.350624913253</v>
      </c>
      <c r="S683" s="194">
        <f t="shared" ca="1" si="264"/>
        <v>14640.535129206402</v>
      </c>
      <c r="T683" s="194">
        <f t="shared" ca="1" si="265"/>
        <v>15868.153679538709</v>
      </c>
      <c r="U683" s="194">
        <f t="shared" ca="1" si="266"/>
        <v>17608.446848534666</v>
      </c>
      <c r="V683" s="194">
        <f t="shared" ca="1" si="267"/>
        <v>17849.031623800223</v>
      </c>
      <c r="W683" s="194">
        <f t="shared" ca="1" si="268"/>
        <v>19813.453649245526</v>
      </c>
      <c r="X683" s="194">
        <f t="shared" ca="1" si="269"/>
        <v>20183.080876075845</v>
      </c>
      <c r="Y683" s="194">
        <f t="shared" ca="1" si="270"/>
        <v>21300.333537713352</v>
      </c>
      <c r="Z683" s="194">
        <f t="shared" ca="1" si="271"/>
        <v>378003.37645622063</v>
      </c>
      <c r="AA683" s="194">
        <f t="shared" ca="1" si="272"/>
        <v>399303.70999393397</v>
      </c>
      <c r="AB683" s="77">
        <f t="shared" ca="1" si="273"/>
        <v>245382.46907458574</v>
      </c>
      <c r="AC683">
        <f t="shared" ca="1" si="274"/>
        <v>223.38654647261316</v>
      </c>
      <c r="AD683" s="476">
        <v>220.7780175952345</v>
      </c>
    </row>
    <row r="684" spans="2:30" x14ac:dyDescent="0.2">
      <c r="B684">
        <v>606</v>
      </c>
      <c r="C684" s="193">
        <f t="shared" ca="1" si="278"/>
        <v>0.3663847882041642</v>
      </c>
      <c r="D684" s="193">
        <f t="shared" ca="1" si="278"/>
        <v>-0.135785136459184</v>
      </c>
      <c r="E684" s="193">
        <f t="shared" ca="1" si="278"/>
        <v>9.0061419024279485E-2</v>
      </c>
      <c r="F684" s="193">
        <f t="shared" ca="1" si="278"/>
        <v>6.1623392213367489E-2</v>
      </c>
      <c r="G684" s="193">
        <f t="shared" ca="1" si="278"/>
        <v>9.4955337321919631E-2</v>
      </c>
      <c r="H684" s="193">
        <f t="shared" ca="1" si="278"/>
        <v>8.0517702337921784E-2</v>
      </c>
      <c r="I684" s="193">
        <f t="shared" ca="1" si="277"/>
        <v>9.8858365943333415E-2</v>
      </c>
      <c r="J684" s="193">
        <f t="shared" ca="1" si="277"/>
        <v>6.7548343450273191E-2</v>
      </c>
      <c r="K684" s="193">
        <f t="shared" ca="1" si="277"/>
        <v>7.1221855562251621E-2</v>
      </c>
      <c r="L684" s="193">
        <f t="shared" ca="1" si="277"/>
        <v>3.1327838599478693E-2</v>
      </c>
      <c r="M684" s="193">
        <f t="shared" ca="1" si="277"/>
        <v>1.8954977635673099E-2</v>
      </c>
      <c r="O684" s="473">
        <f t="shared" ca="1" si="275"/>
        <v>13386.471770036196</v>
      </c>
      <c r="P684" s="473">
        <f t="shared" ca="1" si="261"/>
        <v>11247.75644898372</v>
      </c>
      <c r="Q684" s="194">
        <f t="shared" ca="1" si="262"/>
        <v>11975.523420387726</v>
      </c>
      <c r="R684" s="194">
        <f t="shared" ca="1" si="263"/>
        <v>12944.085490710302</v>
      </c>
      <c r="S684" s="194">
        <f t="shared" ca="1" si="264"/>
        <v>14646.694320646822</v>
      </c>
      <c r="T684" s="194">
        <f t="shared" ca="1" si="265"/>
        <v>15876.29336176285</v>
      </c>
      <c r="U684" s="194">
        <f t="shared" ca="1" si="266"/>
        <v>17626.938047549225</v>
      </c>
      <c r="V684" s="194">
        <f t="shared" ca="1" si="267"/>
        <v>18486.878014402108</v>
      </c>
      <c r="W684" s="194">
        <f t="shared" ca="1" si="268"/>
        <v>19651.22822011423</v>
      </c>
      <c r="X684" s="194">
        <f t="shared" ca="1" si="269"/>
        <v>20041.159550929176</v>
      </c>
      <c r="Y684" s="194">
        <f t="shared" ca="1" si="270"/>
        <v>20773.695887886781</v>
      </c>
      <c r="Z684" s="194">
        <f t="shared" ca="1" si="271"/>
        <v>368657.47539551905</v>
      </c>
      <c r="AA684" s="194">
        <f t="shared" ca="1" si="272"/>
        <v>389431.17128340586</v>
      </c>
      <c r="AB684" s="77">
        <f t="shared" ca="1" si="273"/>
        <v>241449.25118860597</v>
      </c>
      <c r="AC684">
        <f t="shared" ca="1" si="274"/>
        <v>219.25501507977725</v>
      </c>
      <c r="AD684" s="476">
        <v>221.95226324268131</v>
      </c>
    </row>
    <row r="685" spans="2:30" x14ac:dyDescent="0.2">
      <c r="B685">
        <v>607</v>
      </c>
      <c r="C685" s="193">
        <f t="shared" ca="1" si="278"/>
        <v>0.30997368793142349</v>
      </c>
      <c r="D685" s="193">
        <f t="shared" ca="1" si="278"/>
        <v>-0.18116369313867675</v>
      </c>
      <c r="E685" s="193">
        <f t="shared" ca="1" si="278"/>
        <v>0.12844844833700636</v>
      </c>
      <c r="F685" s="193">
        <f t="shared" ca="1" si="278"/>
        <v>8.7761824696888507E-2</v>
      </c>
      <c r="G685" s="193">
        <f t="shared" ca="1" si="278"/>
        <v>0.10474784637969882</v>
      </c>
      <c r="H685" s="193">
        <f t="shared" ca="1" si="278"/>
        <v>0.10905005132361156</v>
      </c>
      <c r="I685" s="193">
        <f t="shared" ca="1" si="278"/>
        <v>7.6110849537204359E-2</v>
      </c>
      <c r="J685" s="193">
        <f t="shared" ca="1" si="278"/>
        <v>0.10177566216115455</v>
      </c>
      <c r="K685" s="193">
        <f t="shared" ca="1" si="278"/>
        <v>5.3927653606045678E-2</v>
      </c>
      <c r="L685" s="193">
        <f t="shared" ca="1" si="278"/>
        <v>7.3423617248988021E-2</v>
      </c>
      <c r="M685" s="193">
        <f t="shared" ca="1" si="278"/>
        <v>4.0467854245434157E-2</v>
      </c>
      <c r="O685" s="473">
        <f t="shared" ca="1" si="275"/>
        <v>12833.812220664155</v>
      </c>
      <c r="P685" s="473">
        <f t="shared" ca="1" si="261"/>
        <v>10657.154533800121</v>
      </c>
      <c r="Q685" s="194">
        <f t="shared" ca="1" si="262"/>
        <v>12397.247151317635</v>
      </c>
      <c r="R685" s="194">
        <f t="shared" ca="1" si="263"/>
        <v>13262.784294016112</v>
      </c>
      <c r="S685" s="194">
        <f t="shared" ca="1" si="264"/>
        <v>14777.684034941707</v>
      </c>
      <c r="T685" s="194">
        <f t="shared" ca="1" si="265"/>
        <v>16295.525681434126</v>
      </c>
      <c r="U685" s="194">
        <f t="shared" ca="1" si="266"/>
        <v>17262.042011032067</v>
      </c>
      <c r="V685" s="194">
        <f t="shared" ca="1" si="267"/>
        <v>19079.597088578252</v>
      </c>
      <c r="W685" s="194">
        <f t="shared" ca="1" si="268"/>
        <v>19333.971521362717</v>
      </c>
      <c r="X685" s="194">
        <f t="shared" ca="1" si="269"/>
        <v>20859.180925665914</v>
      </c>
      <c r="Y685" s="194">
        <f t="shared" ca="1" si="270"/>
        <v>21212.284408649277</v>
      </c>
      <c r="Z685" s="194">
        <f t="shared" ca="1" si="271"/>
        <v>376440.82495807996</v>
      </c>
      <c r="AA685" s="194">
        <f t="shared" ca="1" si="272"/>
        <v>397653.10936672922</v>
      </c>
      <c r="AB685" s="77">
        <f t="shared" ca="1" si="273"/>
        <v>244720.97292505635</v>
      </c>
      <c r="AC685">
        <f t="shared" ca="1" si="274"/>
        <v>222.69169757604865</v>
      </c>
      <c r="AD685" s="476">
        <v>221.1059174193521</v>
      </c>
    </row>
    <row r="686" spans="2:30" x14ac:dyDescent="0.2">
      <c r="B686">
        <v>608</v>
      </c>
      <c r="C686" s="193">
        <f t="shared" ca="1" si="278"/>
        <v>0.33672380626288761</v>
      </c>
      <c r="D686" s="193">
        <f t="shared" ca="1" si="278"/>
        <v>-0.14569795759063278</v>
      </c>
      <c r="E686" s="193">
        <f t="shared" ca="1" si="278"/>
        <v>6.6653751675866429E-2</v>
      </c>
      <c r="F686" s="193">
        <f t="shared" ca="1" si="278"/>
        <v>0.10010053192649176</v>
      </c>
      <c r="G686" s="193">
        <f t="shared" ca="1" si="278"/>
        <v>9.8907924088770804E-2</v>
      </c>
      <c r="H686" s="193">
        <f t="shared" ca="1" si="278"/>
        <v>9.0081929019770357E-2</v>
      </c>
      <c r="I686" s="193">
        <f t="shared" ca="1" si="278"/>
        <v>7.9211777071352324E-2</v>
      </c>
      <c r="J686" s="193">
        <f t="shared" ca="1" si="278"/>
        <v>7.1140669039651466E-2</v>
      </c>
      <c r="K686" s="193">
        <f t="shared" ca="1" si="278"/>
        <v>6.6085939752642042E-2</v>
      </c>
      <c r="L686" s="193">
        <f t="shared" ca="1" si="278"/>
        <v>8.2807794672191765E-2</v>
      </c>
      <c r="M686" s="193">
        <f t="shared" ca="1" si="278"/>
        <v>6.3494022260727992E-2</v>
      </c>
      <c r="O686" s="473">
        <f t="shared" ca="1" si="275"/>
        <v>13095.88312995751</v>
      </c>
      <c r="P686" s="473">
        <f t="shared" ca="1" si="261"/>
        <v>11118.741081957915</v>
      </c>
      <c r="Q686" s="194">
        <f t="shared" ca="1" si="262"/>
        <v>11718.364453328348</v>
      </c>
      <c r="R686" s="194">
        <f t="shared" ca="1" si="263"/>
        <v>13413.226797823272</v>
      </c>
      <c r="S686" s="194">
        <f t="shared" ca="1" si="264"/>
        <v>14699.5661850751</v>
      </c>
      <c r="T686" s="194">
        <f t="shared" ca="1" si="265"/>
        <v>16016.822728612537</v>
      </c>
      <c r="U686" s="194">
        <f t="shared" ca="1" si="266"/>
        <v>17311.784415720809</v>
      </c>
      <c r="V686" s="194">
        <f t="shared" ca="1" si="267"/>
        <v>18549.086799012472</v>
      </c>
      <c r="W686" s="194">
        <f t="shared" ca="1" si="268"/>
        <v>19557.011458973786</v>
      </c>
      <c r="X686" s="194">
        <f t="shared" ca="1" si="269"/>
        <v>21041.537873625402</v>
      </c>
      <c r="Y686" s="194">
        <f t="shared" ca="1" si="270"/>
        <v>21681.724788559892</v>
      </c>
      <c r="Z686" s="194">
        <f t="shared" ca="1" si="271"/>
        <v>384771.68270436447</v>
      </c>
      <c r="AA686" s="194">
        <f t="shared" ca="1" si="272"/>
        <v>406453.40749292437</v>
      </c>
      <c r="AB686" s="77">
        <f t="shared" ca="1" si="273"/>
        <v>247982.87202341674</v>
      </c>
      <c r="AC686">
        <f t="shared" ca="1" si="274"/>
        <v>226.11806217516673</v>
      </c>
      <c r="AD686" s="476">
        <v>227.24184178472689</v>
      </c>
    </row>
    <row r="687" spans="2:30" x14ac:dyDescent="0.2">
      <c r="B687">
        <v>609</v>
      </c>
      <c r="C687" s="193">
        <f t="shared" ca="1" si="278"/>
        <v>0.33607875550872068</v>
      </c>
      <c r="D687" s="193">
        <f t="shared" ca="1" si="278"/>
        <v>-0.16727251134868951</v>
      </c>
      <c r="E687" s="193">
        <f t="shared" ca="1" si="278"/>
        <v>0.10684535085671391</v>
      </c>
      <c r="F687" s="193">
        <f t="shared" ca="1" si="278"/>
        <v>8.1131893442053155E-2</v>
      </c>
      <c r="G687" s="193">
        <f t="shared" ca="1" si="278"/>
        <v>9.8880257464416338E-2</v>
      </c>
      <c r="H687" s="193">
        <f t="shared" ca="1" si="278"/>
        <v>0.11418906039232467</v>
      </c>
      <c r="I687" s="193">
        <f t="shared" ca="1" si="278"/>
        <v>7.5749979952746793E-2</v>
      </c>
      <c r="J687" s="193">
        <f t="shared" ca="1" si="278"/>
        <v>4.9590709453512044E-2</v>
      </c>
      <c r="K687" s="193">
        <f t="shared" ca="1" si="278"/>
        <v>5.6480215281540007E-2</v>
      </c>
      <c r="L687" s="193">
        <f t="shared" ca="1" si="278"/>
        <v>6.2107143701634455E-2</v>
      </c>
      <c r="M687" s="193">
        <f t="shared" ca="1" si="278"/>
        <v>3.1361298756809937E-2</v>
      </c>
      <c r="O687" s="473">
        <f t="shared" ca="1" si="275"/>
        <v>13089.563567718935</v>
      </c>
      <c r="P687" s="473">
        <f t="shared" ca="1" si="261"/>
        <v>10837.948264796807</v>
      </c>
      <c r="Q687" s="194">
        <f t="shared" ca="1" si="262"/>
        <v>12159.913368731577</v>
      </c>
      <c r="R687" s="194">
        <f t="shared" ca="1" si="263"/>
        <v>13181.947344124494</v>
      </c>
      <c r="S687" s="194">
        <f t="shared" ca="1" si="264"/>
        <v>14699.196101861662</v>
      </c>
      <c r="T687" s="194">
        <f t="shared" ca="1" si="265"/>
        <v>16371.0343152928</v>
      </c>
      <c r="U687" s="194">
        <f t="shared" ca="1" si="266"/>
        <v>17256.253252438946</v>
      </c>
      <c r="V687" s="194">
        <f t="shared" ca="1" si="267"/>
        <v>18175.903255120986</v>
      </c>
      <c r="W687" s="194">
        <f t="shared" ca="1" si="268"/>
        <v>19380.797462945779</v>
      </c>
      <c r="X687" s="194">
        <f t="shared" ca="1" si="269"/>
        <v>20639.274855619013</v>
      </c>
      <c r="Y687" s="194">
        <f t="shared" ca="1" si="270"/>
        <v>21026.626731461416</v>
      </c>
      <c r="Z687" s="194">
        <f t="shared" ca="1" si="271"/>
        <v>373146.07707454218</v>
      </c>
      <c r="AA687" s="194">
        <f t="shared" ca="1" si="272"/>
        <v>394172.70380600361</v>
      </c>
      <c r="AB687" s="77">
        <f t="shared" ca="1" si="273"/>
        <v>243029.76782851759</v>
      </c>
      <c r="AC687">
        <f t="shared" ca="1" si="274"/>
        <v>220.91522163430628</v>
      </c>
      <c r="AD687" s="476">
        <v>218.60327190926336</v>
      </c>
    </row>
    <row r="688" spans="2:30" x14ac:dyDescent="0.2">
      <c r="B688">
        <v>610</v>
      </c>
      <c r="C688" s="193">
        <f t="shared" ca="1" si="278"/>
        <v>0.31243067844950001</v>
      </c>
      <c r="D688" s="193">
        <f t="shared" ca="1" si="278"/>
        <v>-0.19434676700532502</v>
      </c>
      <c r="E688" s="193">
        <f t="shared" ca="1" si="278"/>
        <v>9.4280953303783943E-2</v>
      </c>
      <c r="F688" s="193">
        <f t="shared" ca="1" si="278"/>
        <v>8.6383001865533618E-2</v>
      </c>
      <c r="G688" s="193">
        <f t="shared" ca="1" si="278"/>
        <v>0.12147249730758609</v>
      </c>
      <c r="H688" s="193">
        <f t="shared" ca="1" si="278"/>
        <v>9.0342917957544219E-2</v>
      </c>
      <c r="I688" s="193">
        <f t="shared" ca="1" si="278"/>
        <v>7.8747348862708608E-2</v>
      </c>
      <c r="J688" s="193">
        <f t="shared" ca="1" si="278"/>
        <v>6.4621814228091018E-2</v>
      </c>
      <c r="K688" s="193">
        <f t="shared" ca="1" si="278"/>
        <v>6.1775525160764781E-2</v>
      </c>
      <c r="L688" s="193">
        <f t="shared" ca="1" si="278"/>
        <v>6.3755111676794582E-2</v>
      </c>
      <c r="M688" s="193">
        <f t="shared" ca="1" si="278"/>
        <v>4.3947538686968449E-2</v>
      </c>
      <c r="O688" s="473">
        <f t="shared" ca="1" si="275"/>
        <v>12857.883356769753</v>
      </c>
      <c r="P688" s="473">
        <f t="shared" ca="1" si="261"/>
        <v>10485.576827425695</v>
      </c>
      <c r="Q688" s="194">
        <f t="shared" ca="1" si="262"/>
        <v>12021.879644638433</v>
      </c>
      <c r="R688" s="194">
        <f t="shared" ca="1" si="263"/>
        <v>13245.972681973171</v>
      </c>
      <c r="S688" s="194">
        <f t="shared" ca="1" si="264"/>
        <v>15001.401698494468</v>
      </c>
      <c r="T688" s="194">
        <f t="shared" ca="1" si="265"/>
        <v>16020.657498678132</v>
      </c>
      <c r="U688" s="194">
        <f t="shared" ca="1" si="266"/>
        <v>17304.334459006626</v>
      </c>
      <c r="V688" s="194">
        <f t="shared" ca="1" si="267"/>
        <v>18436.19891488591</v>
      </c>
      <c r="W688" s="194">
        <f t="shared" ca="1" si="268"/>
        <v>19477.938258190527</v>
      </c>
      <c r="X688" s="194">
        <f t="shared" ca="1" si="269"/>
        <v>20671.298803668211</v>
      </c>
      <c r="Y688" s="194">
        <f t="shared" ca="1" si="270"/>
        <v>21283.225625838259</v>
      </c>
      <c r="Z688" s="194">
        <f t="shared" ca="1" si="271"/>
        <v>377699.77330176998</v>
      </c>
      <c r="AA688" s="194">
        <f t="shared" ca="1" si="272"/>
        <v>398982.99892760825</v>
      </c>
      <c r="AB688" s="77">
        <f t="shared" ca="1" si="273"/>
        <v>244477.21779704286</v>
      </c>
      <c r="AC688">
        <f t="shared" ca="1" si="274"/>
        <v>222.43565227351351</v>
      </c>
      <c r="AD688" s="476">
        <v>228.12280745034093</v>
      </c>
    </row>
    <row r="689" spans="2:30" x14ac:dyDescent="0.2">
      <c r="B689">
        <v>611</v>
      </c>
      <c r="C689" s="193">
        <f t="shared" ref="C689:M704" ca="1" si="279">C$75+_xlfn.NORM.INV(RAND(),0, $AH$80)</f>
        <v>0.35371650889919082</v>
      </c>
      <c r="D689" s="193">
        <f t="shared" ca="1" si="279"/>
        <v>-0.12345778708945283</v>
      </c>
      <c r="E689" s="193">
        <f t="shared" ca="1" si="279"/>
        <v>0.12189903738763282</v>
      </c>
      <c r="F689" s="193">
        <f t="shared" ca="1" si="279"/>
        <v>0.11144602487943983</v>
      </c>
      <c r="G689" s="193">
        <f t="shared" ca="1" si="279"/>
        <v>0.10407552470070194</v>
      </c>
      <c r="H689" s="193">
        <f t="shared" ca="1" si="279"/>
        <v>8.8490182519471494E-2</v>
      </c>
      <c r="I689" s="193">
        <f t="shared" ca="1" si="278"/>
        <v>7.3183569988235581E-2</v>
      </c>
      <c r="J689" s="193">
        <f t="shared" ca="1" si="278"/>
        <v>4.6970830038567092E-2</v>
      </c>
      <c r="K689" s="193">
        <f t="shared" ca="1" si="278"/>
        <v>3.7669572575152757E-2</v>
      </c>
      <c r="L689" s="193">
        <f t="shared" ca="1" si="278"/>
        <v>5.3219078842578697E-2</v>
      </c>
      <c r="M689" s="193">
        <f t="shared" ca="1" si="278"/>
        <v>3.640630817607568E-2</v>
      </c>
      <c r="O689" s="473">
        <f t="shared" ca="1" si="275"/>
        <v>13262.360637685371</v>
      </c>
      <c r="P689" s="473">
        <f t="shared" ca="1" si="261"/>
        <v>11408.196901030771</v>
      </c>
      <c r="Q689" s="194">
        <f t="shared" ca="1" si="262"/>
        <v>12325.294669700432</v>
      </c>
      <c r="R689" s="194">
        <f t="shared" ca="1" si="263"/>
        <v>13551.55930989333</v>
      </c>
      <c r="S689" s="194">
        <f t="shared" ca="1" si="264"/>
        <v>14768.69070911209</v>
      </c>
      <c r="T689" s="194">
        <f t="shared" ca="1" si="265"/>
        <v>15993.434833771365</v>
      </c>
      <c r="U689" s="194">
        <f t="shared" ca="1" si="266"/>
        <v>17215.085117535393</v>
      </c>
      <c r="V689" s="194">
        <f t="shared" ca="1" si="267"/>
        <v>18130.534451493797</v>
      </c>
      <c r="W689" s="194">
        <f t="shared" ca="1" si="268"/>
        <v>19035.722135299271</v>
      </c>
      <c r="X689" s="194">
        <f t="shared" ca="1" si="269"/>
        <v>20466.558557975732</v>
      </c>
      <c r="Y689" s="194">
        <f t="shared" ca="1" si="270"/>
        <v>21129.480629550744</v>
      </c>
      <c r="Z689" s="194">
        <f t="shared" ca="1" si="271"/>
        <v>374971.35932613758</v>
      </c>
      <c r="AA689" s="194">
        <f t="shared" ca="1" si="272"/>
        <v>396100.83995568834</v>
      </c>
      <c r="AB689" s="77">
        <f t="shared" ca="1" si="273"/>
        <v>244331.25238984945</v>
      </c>
      <c r="AC689">
        <f t="shared" ca="1" si="274"/>
        <v>222.28232726595741</v>
      </c>
      <c r="AD689" s="476">
        <v>224.99395530050029</v>
      </c>
    </row>
    <row r="690" spans="2:30" x14ac:dyDescent="0.2">
      <c r="B690">
        <v>612</v>
      </c>
      <c r="C690" s="193">
        <f t="shared" ca="1" si="279"/>
        <v>0.31079617228630302</v>
      </c>
      <c r="D690" s="193">
        <f t="shared" ca="1" si="279"/>
        <v>-0.15836560107707229</v>
      </c>
      <c r="E690" s="193">
        <f t="shared" ca="1" si="279"/>
        <v>0.13648365612765206</v>
      </c>
      <c r="F690" s="193">
        <f t="shared" ca="1" si="279"/>
        <v>5.5796645570827384E-2</v>
      </c>
      <c r="G690" s="193">
        <f t="shared" ca="1" si="279"/>
        <v>0.12807383264393879</v>
      </c>
      <c r="H690" s="193">
        <f t="shared" ca="1" si="279"/>
        <v>8.885951645399412E-2</v>
      </c>
      <c r="I690" s="193">
        <f t="shared" ca="1" si="278"/>
        <v>9.2117406285088299E-2</v>
      </c>
      <c r="J690" s="193">
        <f t="shared" ca="1" si="278"/>
        <v>4.9214859457609159E-2</v>
      </c>
      <c r="K690" s="193">
        <f t="shared" ca="1" si="278"/>
        <v>5.7152009006449317E-2</v>
      </c>
      <c r="L690" s="193">
        <f t="shared" ca="1" si="278"/>
        <v>5.3155223257126148E-2</v>
      </c>
      <c r="M690" s="193">
        <f t="shared" ca="1" si="278"/>
        <v>6.1357534518700338E-2</v>
      </c>
      <c r="O690" s="473">
        <f t="shared" ca="1" si="275"/>
        <v>12841.870099888911</v>
      </c>
      <c r="P690" s="473">
        <f t="shared" ca="1" si="261"/>
        <v>10953.871701981903</v>
      </c>
      <c r="Q690" s="194">
        <f t="shared" ca="1" si="262"/>
        <v>12485.522745155911</v>
      </c>
      <c r="R690" s="194">
        <f t="shared" ca="1" si="263"/>
        <v>12873.041552504963</v>
      </c>
      <c r="S690" s="194">
        <f t="shared" ca="1" si="264"/>
        <v>15089.704606826899</v>
      </c>
      <c r="T690" s="194">
        <f t="shared" ca="1" si="265"/>
        <v>15998.861541617287</v>
      </c>
      <c r="U690" s="194">
        <f t="shared" ca="1" si="266"/>
        <v>17518.805387363391</v>
      </c>
      <c r="V690" s="194">
        <f t="shared" ca="1" si="267"/>
        <v>18169.394610272633</v>
      </c>
      <c r="W690" s="194">
        <f t="shared" ca="1" si="268"/>
        <v>19393.12130766243</v>
      </c>
      <c r="X690" s="194">
        <f t="shared" ca="1" si="269"/>
        <v>20465.317691659151</v>
      </c>
      <c r="Y690" s="194">
        <f t="shared" ca="1" si="270"/>
        <v>21638.167666218658</v>
      </c>
      <c r="Z690" s="194">
        <f t="shared" ca="1" si="271"/>
        <v>383998.7023524582</v>
      </c>
      <c r="AA690" s="194">
        <f t="shared" ca="1" si="272"/>
        <v>405636.87001867685</v>
      </c>
      <c r="AB690" s="77">
        <f t="shared" ca="1" si="273"/>
        <v>247365.88871397916</v>
      </c>
      <c r="AC690">
        <f t="shared" ca="1" si="274"/>
        <v>225.46997046357262</v>
      </c>
      <c r="AD690" s="476">
        <v>223.96820422834347</v>
      </c>
    </row>
    <row r="691" spans="2:30" x14ac:dyDescent="0.2">
      <c r="B691">
        <v>613</v>
      </c>
      <c r="C691" s="193">
        <f t="shared" ca="1" si="279"/>
        <v>0.31087666211248954</v>
      </c>
      <c r="D691" s="193">
        <f t="shared" ca="1" si="279"/>
        <v>-0.17644662441524789</v>
      </c>
      <c r="E691" s="193">
        <f t="shared" ca="1" si="279"/>
        <v>8.2154422778276157E-2</v>
      </c>
      <c r="F691" s="193">
        <f t="shared" ca="1" si="279"/>
        <v>5.708758297492441E-2</v>
      </c>
      <c r="G691" s="193">
        <f t="shared" ca="1" si="279"/>
        <v>9.422109769138895E-2</v>
      </c>
      <c r="H691" s="193">
        <f t="shared" ca="1" si="279"/>
        <v>5.8774712085514123E-2</v>
      </c>
      <c r="I691" s="193">
        <f t="shared" ca="1" si="278"/>
        <v>6.2248373858783963E-2</v>
      </c>
      <c r="J691" s="193">
        <f t="shared" ca="1" si="278"/>
        <v>5.6848160720843199E-2</v>
      </c>
      <c r="K691" s="193">
        <f t="shared" ca="1" si="278"/>
        <v>4.8580861984470022E-2</v>
      </c>
      <c r="L691" s="193">
        <f t="shared" ca="1" si="278"/>
        <v>3.1921675496706908E-2</v>
      </c>
      <c r="M691" s="193">
        <f t="shared" ca="1" si="278"/>
        <v>4.6820424189637055E-2</v>
      </c>
      <c r="O691" s="473">
        <f t="shared" ca="1" si="275"/>
        <v>12842.658658716062</v>
      </c>
      <c r="P691" s="473">
        <f t="shared" ca="1" si="261"/>
        <v>10718.547183235549</v>
      </c>
      <c r="Q691" s="194">
        <f t="shared" ca="1" si="262"/>
        <v>11888.656371360628</v>
      </c>
      <c r="R691" s="194">
        <f t="shared" ca="1" si="263"/>
        <v>12888.781601419059</v>
      </c>
      <c r="S691" s="194">
        <f t="shared" ca="1" si="264"/>
        <v>14636.872747967162</v>
      </c>
      <c r="T691" s="194">
        <f t="shared" ca="1" si="265"/>
        <v>15556.818640467432</v>
      </c>
      <c r="U691" s="194">
        <f t="shared" ca="1" si="266"/>
        <v>17039.672133764576</v>
      </c>
      <c r="V691" s="194">
        <f t="shared" ca="1" si="267"/>
        <v>18301.5815132512</v>
      </c>
      <c r="W691" s="194">
        <f t="shared" ca="1" si="268"/>
        <v>19235.886309736943</v>
      </c>
      <c r="X691" s="194">
        <f t="shared" ca="1" si="269"/>
        <v>20052.699218103044</v>
      </c>
      <c r="Y691" s="194">
        <f t="shared" ca="1" si="270"/>
        <v>21341.795877775821</v>
      </c>
      <c r="Z691" s="194">
        <f t="shared" ca="1" si="271"/>
        <v>378739.18204873113</v>
      </c>
      <c r="AA691" s="194">
        <f t="shared" ca="1" si="272"/>
        <v>400080.97792650695</v>
      </c>
      <c r="AB691" s="77">
        <f t="shared" ca="1" si="273"/>
        <v>243640.38663389347</v>
      </c>
      <c r="AC691">
        <f t="shared" ca="1" si="274"/>
        <v>221.55662794247422</v>
      </c>
      <c r="AD691" s="476">
        <v>217.53698439914533</v>
      </c>
    </row>
    <row r="692" spans="2:30" x14ac:dyDescent="0.2">
      <c r="B692">
        <v>614</v>
      </c>
      <c r="C692" s="193">
        <f t="shared" ca="1" si="279"/>
        <v>0.33109908520955478</v>
      </c>
      <c r="D692" s="193">
        <f t="shared" ca="1" si="279"/>
        <v>-0.16250977348629148</v>
      </c>
      <c r="E692" s="193">
        <f t="shared" ca="1" si="279"/>
        <v>0.11160095114628239</v>
      </c>
      <c r="F692" s="193">
        <f t="shared" ca="1" si="279"/>
        <v>0.11683148028270818</v>
      </c>
      <c r="G692" s="193">
        <f t="shared" ca="1" si="279"/>
        <v>9.70342277589515E-2</v>
      </c>
      <c r="H692" s="193">
        <f t="shared" ca="1" si="279"/>
        <v>7.6423250541987828E-2</v>
      </c>
      <c r="I692" s="193">
        <f t="shared" ca="1" si="278"/>
        <v>9.6815608601386008E-2</v>
      </c>
      <c r="J692" s="193">
        <f t="shared" ca="1" si="278"/>
        <v>4.7089984204127536E-2</v>
      </c>
      <c r="K692" s="193">
        <f t="shared" ca="1" si="278"/>
        <v>5.8898332459216156E-2</v>
      </c>
      <c r="L692" s="193">
        <f t="shared" ca="1" si="278"/>
        <v>8.5119781028958452E-2</v>
      </c>
      <c r="M692" s="193">
        <f t="shared" ca="1" si="278"/>
        <v>7.9346968291993981E-3</v>
      </c>
      <c r="O692" s="473">
        <f t="shared" ca="1" si="275"/>
        <v>13040.777737798007</v>
      </c>
      <c r="P692" s="473">
        <f t="shared" ca="1" si="261"/>
        <v>10899.935298075916</v>
      </c>
      <c r="Q692" s="194">
        <f t="shared" ca="1" si="262"/>
        <v>12212.158867610626</v>
      </c>
      <c r="R692" s="194">
        <f t="shared" ca="1" si="263"/>
        <v>13617.222703953417</v>
      </c>
      <c r="S692" s="194">
        <f t="shared" ca="1" si="264"/>
        <v>14674.502644620834</v>
      </c>
      <c r="T692" s="194">
        <f t="shared" ca="1" si="265"/>
        <v>15816.132646462031</v>
      </c>
      <c r="U692" s="194">
        <f t="shared" ca="1" si="266"/>
        <v>17594.169896321866</v>
      </c>
      <c r="V692" s="194">
        <f t="shared" ca="1" si="267"/>
        <v>18132.597860178881</v>
      </c>
      <c r="W692" s="194">
        <f t="shared" ca="1" si="268"/>
        <v>19425.157062476679</v>
      </c>
      <c r="X692" s="194">
        <f t="shared" ca="1" si="269"/>
        <v>21086.465282468023</v>
      </c>
      <c r="Y692" s="194">
        <f t="shared" ca="1" si="270"/>
        <v>20549.022602906123</v>
      </c>
      <c r="Z692" s="194">
        <f t="shared" ca="1" si="271"/>
        <v>364670.34250993154</v>
      </c>
      <c r="AA692" s="194">
        <f t="shared" ca="1" si="272"/>
        <v>385219.36511283764</v>
      </c>
      <c r="AB692" s="77">
        <f t="shared" ca="1" si="273"/>
        <v>240024.62615295837</v>
      </c>
      <c r="AC692">
        <f t="shared" ca="1" si="274"/>
        <v>217.75856021039954</v>
      </c>
      <c r="AD692" s="476">
        <v>220.70544051128377</v>
      </c>
    </row>
    <row r="693" spans="2:30" x14ac:dyDescent="0.2">
      <c r="B693">
        <v>615</v>
      </c>
      <c r="C693" s="193">
        <f t="shared" ca="1" si="279"/>
        <v>0.32670803680708677</v>
      </c>
      <c r="D693" s="193">
        <f t="shared" ca="1" si="279"/>
        <v>-0.16529978941905046</v>
      </c>
      <c r="E693" s="193">
        <f t="shared" ca="1" si="279"/>
        <v>0.11640186892128755</v>
      </c>
      <c r="F693" s="193">
        <f t="shared" ca="1" si="279"/>
        <v>0.11972555690642536</v>
      </c>
      <c r="G693" s="193">
        <f t="shared" ca="1" si="279"/>
        <v>7.5030066181190264E-2</v>
      </c>
      <c r="H693" s="193">
        <f t="shared" ca="1" si="279"/>
        <v>0.12665441730573157</v>
      </c>
      <c r="I693" s="193">
        <f t="shared" ca="1" si="278"/>
        <v>6.1684986593644991E-2</v>
      </c>
      <c r="J693" s="193">
        <f t="shared" ca="1" si="278"/>
        <v>5.8682373886835316E-2</v>
      </c>
      <c r="K693" s="193">
        <f t="shared" ca="1" si="278"/>
        <v>6.1948731283278921E-2</v>
      </c>
      <c r="L693" s="193">
        <f t="shared" ca="1" si="278"/>
        <v>4.5324183415108688E-2</v>
      </c>
      <c r="M693" s="193">
        <f t="shared" ca="1" si="278"/>
        <v>4.3952414322997603E-2</v>
      </c>
      <c r="O693" s="473">
        <f t="shared" ca="1" si="275"/>
        <v>12997.758636599028</v>
      </c>
      <c r="P693" s="473">
        <f t="shared" ca="1" si="261"/>
        <v>10863.623240711058</v>
      </c>
      <c r="Q693" s="194">
        <f t="shared" ca="1" si="262"/>
        <v>12264.9022289025</v>
      </c>
      <c r="R693" s="194">
        <f t="shared" ca="1" si="263"/>
        <v>13652.509393667326</v>
      </c>
      <c r="S693" s="194">
        <f t="shared" ca="1" si="264"/>
        <v>14380.163489929962</v>
      </c>
      <c r="T693" s="194">
        <f t="shared" ca="1" si="265"/>
        <v>16554.190651175242</v>
      </c>
      <c r="U693" s="194">
        <f t="shared" ca="1" si="266"/>
        <v>17030.634761226709</v>
      </c>
      <c r="V693" s="194">
        <f t="shared" ca="1" si="267"/>
        <v>18333.344828945654</v>
      </c>
      <c r="W693" s="194">
        <f t="shared" ca="1" si="268"/>
        <v>19481.115670063682</v>
      </c>
      <c r="X693" s="194">
        <f t="shared" ca="1" si="269"/>
        <v>20313.141911029903</v>
      </c>
      <c r="Y693" s="194">
        <f t="shared" ca="1" si="270"/>
        <v>21283.325026677699</v>
      </c>
      <c r="Z693" s="194">
        <f t="shared" ca="1" si="271"/>
        <v>377701.53730480146</v>
      </c>
      <c r="AA693" s="194">
        <f t="shared" ca="1" si="272"/>
        <v>398984.86233147915</v>
      </c>
      <c r="AB693" s="77">
        <f t="shared" ca="1" si="273"/>
        <v>244964.64649513518</v>
      </c>
      <c r="AC693">
        <f t="shared" ca="1" si="274"/>
        <v>222.94765720848443</v>
      </c>
      <c r="AD693" s="476">
        <v>220.52222735395142</v>
      </c>
    </row>
    <row r="694" spans="2:30" x14ac:dyDescent="0.2">
      <c r="B694">
        <v>616</v>
      </c>
      <c r="C694" s="193">
        <f t="shared" ca="1" si="279"/>
        <v>0.31878106090247438</v>
      </c>
      <c r="D694" s="193">
        <f t="shared" ca="1" si="279"/>
        <v>-0.15789533762313446</v>
      </c>
      <c r="E694" s="193">
        <f t="shared" ca="1" si="279"/>
        <v>0.10849676740644883</v>
      </c>
      <c r="F694" s="193">
        <f t="shared" ca="1" si="279"/>
        <v>6.952466906554973E-2</v>
      </c>
      <c r="G694" s="193">
        <f t="shared" ca="1" si="279"/>
        <v>0.10378704839847347</v>
      </c>
      <c r="H694" s="193">
        <f t="shared" ca="1" si="279"/>
        <v>8.7822259700986449E-2</v>
      </c>
      <c r="I694" s="193">
        <f t="shared" ca="1" si="278"/>
        <v>6.3930255356197743E-2</v>
      </c>
      <c r="J694" s="193">
        <f t="shared" ca="1" si="278"/>
        <v>5.4205474806656356E-2</v>
      </c>
      <c r="K694" s="193">
        <f t="shared" ca="1" si="278"/>
        <v>6.9936488179504708E-2</v>
      </c>
      <c r="L694" s="193">
        <f t="shared" ca="1" si="278"/>
        <v>5.7919305089842929E-2</v>
      </c>
      <c r="M694" s="193">
        <f t="shared" ca="1" si="278"/>
        <v>2.9363838018400489E-2</v>
      </c>
      <c r="O694" s="473">
        <f t="shared" ca="1" si="275"/>
        <v>12920.098053661541</v>
      </c>
      <c r="P694" s="473">
        <f t="shared" ca="1" si="261"/>
        <v>10959.992180834905</v>
      </c>
      <c r="Q694" s="194">
        <f t="shared" ca="1" si="262"/>
        <v>12178.055995580866</v>
      </c>
      <c r="R694" s="194">
        <f t="shared" ca="1" si="263"/>
        <v>13040.42361194102</v>
      </c>
      <c r="S694" s="194">
        <f t="shared" ca="1" si="264"/>
        <v>14764.831899466189</v>
      </c>
      <c r="T694" s="194">
        <f t="shared" ca="1" si="265"/>
        <v>15983.620891263678</v>
      </c>
      <c r="U694" s="194">
        <f t="shared" ca="1" si="266"/>
        <v>17066.651425980075</v>
      </c>
      <c r="V694" s="194">
        <f t="shared" ca="1" si="267"/>
        <v>18255.817766414162</v>
      </c>
      <c r="W694" s="194">
        <f t="shared" ca="1" si="268"/>
        <v>19627.648559510875</v>
      </c>
      <c r="X694" s="194">
        <f t="shared" ca="1" si="269"/>
        <v>20557.895163680871</v>
      </c>
      <c r="Y694" s="194">
        <f t="shared" ca="1" si="270"/>
        <v>20985.903988221089</v>
      </c>
      <c r="Z694" s="194">
        <f t="shared" ca="1" si="271"/>
        <v>372423.39663312328</v>
      </c>
      <c r="AA694" s="194">
        <f t="shared" ca="1" si="272"/>
        <v>393409.30062134436</v>
      </c>
      <c r="AB694" s="77">
        <f t="shared" ca="1" si="273"/>
        <v>242432.66080300332</v>
      </c>
      <c r="AC694">
        <f t="shared" ca="1" si="274"/>
        <v>220.28800837221146</v>
      </c>
      <c r="AD694" s="476">
        <v>221.89988466989877</v>
      </c>
    </row>
    <row r="695" spans="2:30" x14ac:dyDescent="0.2">
      <c r="B695">
        <v>617</v>
      </c>
      <c r="C695" s="193">
        <f t="shared" ca="1" si="279"/>
        <v>0.30578698072903832</v>
      </c>
      <c r="D695" s="193">
        <f t="shared" ca="1" si="279"/>
        <v>-0.13208110375848225</v>
      </c>
      <c r="E695" s="193">
        <f t="shared" ca="1" si="279"/>
        <v>0.10442507157645491</v>
      </c>
      <c r="F695" s="193">
        <f t="shared" ca="1" si="279"/>
        <v>0.11960352476759936</v>
      </c>
      <c r="G695" s="193">
        <f t="shared" ca="1" si="279"/>
        <v>9.5879359356617372E-2</v>
      </c>
      <c r="H695" s="193">
        <f t="shared" ca="1" si="279"/>
        <v>0.10278521536687311</v>
      </c>
      <c r="I695" s="193">
        <f t="shared" ca="1" si="279"/>
        <v>8.2374130965396794E-2</v>
      </c>
      <c r="J695" s="193">
        <f t="shared" ca="1" si="279"/>
        <v>6.620205793343964E-2</v>
      </c>
      <c r="K695" s="193">
        <f t="shared" ca="1" si="279"/>
        <v>7.4583380149944895E-2</v>
      </c>
      <c r="L695" s="193">
        <f t="shared" ca="1" si="279"/>
        <v>3.8795579033646048E-2</v>
      </c>
      <c r="M695" s="193">
        <f t="shared" ca="1" si="279"/>
        <v>4.2436150668794713E-2</v>
      </c>
      <c r="O695" s="473">
        <f t="shared" ca="1" si="275"/>
        <v>12792.795050202389</v>
      </c>
      <c r="P695" s="473">
        <f t="shared" ca="1" si="261"/>
        <v>11295.964434583353</v>
      </c>
      <c r="Q695" s="194">
        <f t="shared" ca="1" si="262"/>
        <v>12133.323939274873</v>
      </c>
      <c r="R695" s="194">
        <f t="shared" ca="1" si="263"/>
        <v>13651.021488964807</v>
      </c>
      <c r="S695" s="194">
        <f t="shared" ca="1" si="264"/>
        <v>14659.054521859103</v>
      </c>
      <c r="T695" s="194">
        <f t="shared" ca="1" si="265"/>
        <v>16203.475016000983</v>
      </c>
      <c r="U695" s="194">
        <f t="shared" ca="1" si="266"/>
        <v>17362.512169089547</v>
      </c>
      <c r="V695" s="194">
        <f t="shared" ca="1" si="267"/>
        <v>18463.564207327272</v>
      </c>
      <c r="W695" s="194">
        <f t="shared" ca="1" si="268"/>
        <v>19712.894332037995</v>
      </c>
      <c r="X695" s="194">
        <f t="shared" ca="1" si="269"/>
        <v>20186.275557619458</v>
      </c>
      <c r="Y695" s="194">
        <f t="shared" ca="1" si="270"/>
        <v>21252.412571535318</v>
      </c>
      <c r="Z695" s="194">
        <f t="shared" ca="1" si="271"/>
        <v>377152.95376277925</v>
      </c>
      <c r="AA695" s="194">
        <f t="shared" ca="1" si="272"/>
        <v>398405.36633431457</v>
      </c>
      <c r="AB695" s="77">
        <f t="shared" ca="1" si="273"/>
        <v>245086.27264465109</v>
      </c>
      <c r="AC695">
        <f t="shared" ca="1" si="274"/>
        <v>223.07541576890031</v>
      </c>
      <c r="AD695" s="476">
        <v>218.19688810913041</v>
      </c>
    </row>
    <row r="696" spans="2:30" x14ac:dyDescent="0.2">
      <c r="B696">
        <v>618</v>
      </c>
      <c r="C696" s="193">
        <f t="shared" ca="1" si="279"/>
        <v>0.35228507099984518</v>
      </c>
      <c r="D696" s="193">
        <f t="shared" ca="1" si="279"/>
        <v>-0.16896442744991447</v>
      </c>
      <c r="E696" s="193">
        <f t="shared" ca="1" si="279"/>
        <v>9.8485827334492293E-2</v>
      </c>
      <c r="F696" s="193">
        <f t="shared" ca="1" si="279"/>
        <v>9.9435365352759778E-2</v>
      </c>
      <c r="G696" s="193">
        <f t="shared" ca="1" si="279"/>
        <v>0.13514648901803303</v>
      </c>
      <c r="H696" s="193">
        <f t="shared" ca="1" si="279"/>
        <v>8.8202414676056329E-2</v>
      </c>
      <c r="I696" s="193">
        <f t="shared" ca="1" si="279"/>
        <v>6.8529291995179292E-2</v>
      </c>
      <c r="J696" s="193">
        <f t="shared" ca="1" si="279"/>
        <v>3.4483707977019287E-2</v>
      </c>
      <c r="K696" s="193">
        <f t="shared" ca="1" si="279"/>
        <v>6.7098432595463414E-2</v>
      </c>
      <c r="L696" s="193">
        <f t="shared" ca="1" si="279"/>
        <v>7.7022613050476474E-2</v>
      </c>
      <c r="M696" s="193">
        <f t="shared" ca="1" si="279"/>
        <v>1.7189602657813594E-2</v>
      </c>
      <c r="O696" s="473">
        <f t="shared" ca="1" si="275"/>
        <v>13248.336840585484</v>
      </c>
      <c r="P696" s="473">
        <f t="shared" ca="1" si="261"/>
        <v>10815.927976739364</v>
      </c>
      <c r="Q696" s="194">
        <f t="shared" ca="1" si="262"/>
        <v>12068.074809934349</v>
      </c>
      <c r="R696" s="194">
        <f t="shared" ca="1" si="263"/>
        <v>13405.116602570322</v>
      </c>
      <c r="S696" s="194">
        <f t="shared" ca="1" si="264"/>
        <v>15184.312151459448</v>
      </c>
      <c r="T696" s="194">
        <f t="shared" ca="1" si="265"/>
        <v>15989.206595129595</v>
      </c>
      <c r="U696" s="194">
        <f t="shared" ca="1" si="266"/>
        <v>17140.425204681884</v>
      </c>
      <c r="V696" s="194">
        <f t="shared" ca="1" si="267"/>
        <v>17914.293281977582</v>
      </c>
      <c r="W696" s="194">
        <f t="shared" ca="1" si="268"/>
        <v>19575.585321915623</v>
      </c>
      <c r="X696" s="194">
        <f t="shared" ca="1" si="269"/>
        <v>20929.11799744971</v>
      </c>
      <c r="Y696" s="194">
        <f t="shared" ca="1" si="270"/>
        <v>20737.704736439413</v>
      </c>
      <c r="Z696" s="194">
        <f t="shared" ca="1" si="271"/>
        <v>368018.76348307112</v>
      </c>
      <c r="AA696" s="194">
        <f t="shared" ca="1" si="272"/>
        <v>388756.46821951051</v>
      </c>
      <c r="AB696" s="77">
        <f t="shared" ca="1" si="273"/>
        <v>241300.96970138189</v>
      </c>
      <c r="AC696">
        <f t="shared" ca="1" si="274"/>
        <v>219.09925721504609</v>
      </c>
      <c r="AD696" s="476">
        <v>221.2380760729024</v>
      </c>
    </row>
    <row r="697" spans="2:30" x14ac:dyDescent="0.2">
      <c r="B697">
        <v>619</v>
      </c>
      <c r="C697" s="193">
        <f t="shared" ca="1" si="279"/>
        <v>0.33937366782941814</v>
      </c>
      <c r="D697" s="193">
        <f t="shared" ca="1" si="279"/>
        <v>-0.14305743607372118</v>
      </c>
      <c r="E697" s="193">
        <f t="shared" ca="1" si="279"/>
        <v>0.12754550720415062</v>
      </c>
      <c r="F697" s="193">
        <f t="shared" ca="1" si="279"/>
        <v>9.2810214586142623E-2</v>
      </c>
      <c r="G697" s="193">
        <f t="shared" ca="1" si="279"/>
        <v>8.4255227142437994E-2</v>
      </c>
      <c r="H697" s="193">
        <f t="shared" ca="1" si="279"/>
        <v>6.8040534040756884E-2</v>
      </c>
      <c r="I697" s="193">
        <f t="shared" ca="1" si="279"/>
        <v>8.4314446675479104E-2</v>
      </c>
      <c r="J697" s="193">
        <f t="shared" ca="1" si="279"/>
        <v>7.3772028477704532E-2</v>
      </c>
      <c r="K697" s="193">
        <f t="shared" ca="1" si="279"/>
        <v>5.2468812209007051E-2</v>
      </c>
      <c r="L697" s="193">
        <f t="shared" ca="1" si="279"/>
        <v>4.0245821700691346E-2</v>
      </c>
      <c r="M697" s="193">
        <f t="shared" ca="1" si="279"/>
        <v>1.5068155316051841E-2</v>
      </c>
      <c r="O697" s="473">
        <f t="shared" ca="1" si="275"/>
        <v>13121.84382372481</v>
      </c>
      <c r="P697" s="473">
        <f t="shared" ca="1" si="261"/>
        <v>11153.107469500519</v>
      </c>
      <c r="Q697" s="194">
        <f t="shared" ca="1" si="262"/>
        <v>12387.327350015592</v>
      </c>
      <c r="R697" s="194">
        <f t="shared" ca="1" si="263"/>
        <v>13324.337939872297</v>
      </c>
      <c r="S697" s="194">
        <f t="shared" ca="1" si="264"/>
        <v>14503.564059846025</v>
      </c>
      <c r="T697" s="194">
        <f t="shared" ca="1" si="265"/>
        <v>15692.963478521449</v>
      </c>
      <c r="U697" s="194">
        <f t="shared" ca="1" si="266"/>
        <v>17393.637040023161</v>
      </c>
      <c r="V697" s="194">
        <f t="shared" ca="1" si="267"/>
        <v>18594.65440374137</v>
      </c>
      <c r="W697" s="194">
        <f t="shared" ca="1" si="268"/>
        <v>19307.20953449576</v>
      </c>
      <c r="X697" s="194">
        <f t="shared" ca="1" si="269"/>
        <v>20214.457231370539</v>
      </c>
      <c r="Y697" s="194">
        <f t="shared" ca="1" si="270"/>
        <v>20694.454246587367</v>
      </c>
      <c r="Z697" s="194">
        <f t="shared" ca="1" si="271"/>
        <v>367251.22474155267</v>
      </c>
      <c r="AA697" s="194">
        <f t="shared" ca="1" si="272"/>
        <v>387945.67898814002</v>
      </c>
      <c r="AB697" s="77">
        <f t="shared" ca="1" si="273"/>
        <v>240793.68040985259</v>
      </c>
      <c r="AC697">
        <f t="shared" ca="1" si="274"/>
        <v>218.56639031217918</v>
      </c>
      <c r="AD697" s="476">
        <v>222.06986560734038</v>
      </c>
    </row>
    <row r="698" spans="2:30" x14ac:dyDescent="0.2">
      <c r="B698">
        <v>620</v>
      </c>
      <c r="C698" s="193">
        <f t="shared" ca="1" si="279"/>
        <v>0.35214393046329245</v>
      </c>
      <c r="D698" s="193">
        <f t="shared" ca="1" si="279"/>
        <v>-0.12084687123261795</v>
      </c>
      <c r="E698" s="193">
        <f t="shared" ca="1" si="279"/>
        <v>0.11334178431102322</v>
      </c>
      <c r="F698" s="193">
        <f t="shared" ca="1" si="279"/>
        <v>0.10120907736624563</v>
      </c>
      <c r="G698" s="193">
        <f t="shared" ca="1" si="279"/>
        <v>8.6817534464585081E-2</v>
      </c>
      <c r="H698" s="193">
        <f t="shared" ca="1" si="279"/>
        <v>0.10200312371903046</v>
      </c>
      <c r="I698" s="193">
        <f t="shared" ca="1" si="279"/>
        <v>7.8002097911467311E-2</v>
      </c>
      <c r="J698" s="193">
        <f t="shared" ca="1" si="279"/>
        <v>3.5337124891940491E-2</v>
      </c>
      <c r="K698" s="193">
        <f t="shared" ca="1" si="279"/>
        <v>5.1117307092750433E-2</v>
      </c>
      <c r="L698" s="193">
        <f t="shared" ca="1" si="279"/>
        <v>5.0089731696992039E-2</v>
      </c>
      <c r="M698" s="193">
        <f t="shared" ca="1" si="279"/>
        <v>4.5737341541185458E-2</v>
      </c>
      <c r="O698" s="473">
        <f t="shared" ca="1" si="275"/>
        <v>13246.954086748876</v>
      </c>
      <c r="P698" s="473">
        <f t="shared" ca="1" si="261"/>
        <v>11442.177970907478</v>
      </c>
      <c r="Q698" s="194">
        <f t="shared" ca="1" si="262"/>
        <v>12231.283834306541</v>
      </c>
      <c r="R698" s="194">
        <f t="shared" ca="1" si="263"/>
        <v>13426.742991087058</v>
      </c>
      <c r="S698" s="194">
        <f t="shared" ca="1" si="264"/>
        <v>14537.838820490451</v>
      </c>
      <c r="T698" s="194">
        <f t="shared" ca="1" si="265"/>
        <v>16191.983564810438</v>
      </c>
      <c r="U698" s="194">
        <f t="shared" ca="1" si="266"/>
        <v>17292.379786089219</v>
      </c>
      <c r="V698" s="194">
        <f t="shared" ca="1" si="267"/>
        <v>17929.07201729048</v>
      </c>
      <c r="W698" s="194">
        <f t="shared" ca="1" si="268"/>
        <v>19282.416597960429</v>
      </c>
      <c r="X698" s="194">
        <f t="shared" ca="1" si="269"/>
        <v>20405.747879656301</v>
      </c>
      <c r="Y698" s="194">
        <f t="shared" ca="1" si="270"/>
        <v>21319.71479465222</v>
      </c>
      <c r="Z698" s="194">
        <f t="shared" ca="1" si="271"/>
        <v>378347.32320944336</v>
      </c>
      <c r="AA698" s="194">
        <f t="shared" ca="1" si="272"/>
        <v>399667.03800409561</v>
      </c>
      <c r="AB698" s="77">
        <f t="shared" ca="1" si="273"/>
        <v>245529.49588690174</v>
      </c>
      <c r="AC698">
        <f t="shared" ca="1" si="274"/>
        <v>223.54098640151653</v>
      </c>
      <c r="AD698" s="476">
        <v>222.76462534855179</v>
      </c>
    </row>
    <row r="699" spans="2:30" x14ac:dyDescent="0.2">
      <c r="B699">
        <v>621</v>
      </c>
      <c r="C699" s="193">
        <f t="shared" ref="C699:M714" ca="1" si="280">C$75+_xlfn.NORM.INV(RAND(),0, $AH$80)</f>
        <v>0.2917875703144015</v>
      </c>
      <c r="D699" s="193">
        <f t="shared" ca="1" si="280"/>
        <v>-0.17951666282571585</v>
      </c>
      <c r="E699" s="193">
        <f t="shared" ca="1" si="280"/>
        <v>0.1170720095675519</v>
      </c>
      <c r="F699" s="193">
        <f t="shared" ca="1" si="280"/>
        <v>6.5293011476743601E-2</v>
      </c>
      <c r="G699" s="193">
        <f t="shared" ca="1" si="280"/>
        <v>8.0155020004991751E-2</v>
      </c>
      <c r="H699" s="193">
        <f t="shared" ca="1" si="280"/>
        <v>0.11408947889838172</v>
      </c>
      <c r="I699" s="193">
        <f t="shared" ca="1" si="279"/>
        <v>9.6624621632686619E-2</v>
      </c>
      <c r="J699" s="193">
        <f t="shared" ca="1" si="279"/>
        <v>5.6547465849747958E-2</v>
      </c>
      <c r="K699" s="193">
        <f t="shared" ca="1" si="279"/>
        <v>6.3415178871668837E-2</v>
      </c>
      <c r="L699" s="193">
        <f t="shared" ca="1" si="279"/>
        <v>4.6527785291393974E-2</v>
      </c>
      <c r="M699" s="193">
        <f t="shared" ca="1" si="279"/>
        <v>2.7819035301117769E-2</v>
      </c>
      <c r="O699" s="473">
        <f t="shared" ca="1" si="275"/>
        <v>12655.642826370191</v>
      </c>
      <c r="P699" s="473">
        <f t="shared" ca="1" si="261"/>
        <v>10678.590633323307</v>
      </c>
      <c r="Q699" s="194">
        <f t="shared" ca="1" si="262"/>
        <v>12272.264460850382</v>
      </c>
      <c r="R699" s="194">
        <f t="shared" ca="1" si="263"/>
        <v>12988.828161050737</v>
      </c>
      <c r="S699" s="194">
        <f t="shared" ca="1" si="264"/>
        <v>14448.717548261006</v>
      </c>
      <c r="T699" s="194">
        <f t="shared" ca="1" si="265"/>
        <v>16369.571141660552</v>
      </c>
      <c r="U699" s="194">
        <f t="shared" ca="1" si="266"/>
        <v>17591.106248112515</v>
      </c>
      <c r="V699" s="194">
        <f t="shared" ca="1" si="267"/>
        <v>18296.374339790997</v>
      </c>
      <c r="W699" s="194">
        <f t="shared" ca="1" si="268"/>
        <v>19508.017190120103</v>
      </c>
      <c r="X699" s="194">
        <f t="shared" ca="1" si="269"/>
        <v>20336.530765994958</v>
      </c>
      <c r="Y699" s="194">
        <f t="shared" ca="1" si="270"/>
        <v>20954.409699896325</v>
      </c>
      <c r="Z699" s="194">
        <f t="shared" ca="1" si="271"/>
        <v>371864.4876702769</v>
      </c>
      <c r="AA699" s="194">
        <f t="shared" ca="1" si="272"/>
        <v>392818.89737017325</v>
      </c>
      <c r="AB699" s="77">
        <f t="shared" ca="1" si="273"/>
        <v>241948.73230788659</v>
      </c>
      <c r="AC699">
        <f t="shared" ca="1" si="274"/>
        <v>219.77968012103841</v>
      </c>
      <c r="AD699" s="476">
        <v>225.64019008165491</v>
      </c>
    </row>
    <row r="700" spans="2:30" x14ac:dyDescent="0.2">
      <c r="B700">
        <v>622</v>
      </c>
      <c r="C700" s="193">
        <f t="shared" ca="1" si="280"/>
        <v>0.32115347096477664</v>
      </c>
      <c r="D700" s="193">
        <f t="shared" ca="1" si="280"/>
        <v>-0.17272127921093572</v>
      </c>
      <c r="E700" s="193">
        <f t="shared" ca="1" si="280"/>
        <v>0.12002385082765361</v>
      </c>
      <c r="F700" s="193">
        <f t="shared" ca="1" si="280"/>
        <v>0.1036656804849867</v>
      </c>
      <c r="G700" s="193">
        <f t="shared" ca="1" si="280"/>
        <v>0.11002786692430321</v>
      </c>
      <c r="H700" s="193">
        <f t="shared" ca="1" si="280"/>
        <v>0.10446738980001122</v>
      </c>
      <c r="I700" s="193">
        <f t="shared" ca="1" si="279"/>
        <v>4.9984582581267097E-2</v>
      </c>
      <c r="J700" s="193">
        <f t="shared" ca="1" si="279"/>
        <v>6.3646777155109302E-2</v>
      </c>
      <c r="K700" s="193">
        <f t="shared" ca="1" si="279"/>
        <v>3.3144041563602608E-2</v>
      </c>
      <c r="L700" s="193">
        <f t="shared" ca="1" si="279"/>
        <v>1.9349627111746617E-2</v>
      </c>
      <c r="M700" s="193">
        <f t="shared" ca="1" si="279"/>
        <v>3.6772810806099496E-2</v>
      </c>
      <c r="O700" s="473">
        <f t="shared" ca="1" si="275"/>
        <v>12943.340555041917</v>
      </c>
      <c r="P700" s="473">
        <f t="shared" ca="1" si="261"/>
        <v>10767.032551069671</v>
      </c>
      <c r="Q700" s="194">
        <f t="shared" ca="1" si="262"/>
        <v>12304.693683210398</v>
      </c>
      <c r="R700" s="194">
        <f t="shared" ca="1" si="263"/>
        <v>13456.695685252389</v>
      </c>
      <c r="S700" s="194">
        <f t="shared" ca="1" si="264"/>
        <v>14848.312346697967</v>
      </c>
      <c r="T700" s="194">
        <f t="shared" ca="1" si="265"/>
        <v>16228.19158911068</v>
      </c>
      <c r="U700" s="194">
        <f t="shared" ca="1" si="266"/>
        <v>16842.946972654947</v>
      </c>
      <c r="V700" s="194">
        <f t="shared" ca="1" si="267"/>
        <v>18419.314066964667</v>
      </c>
      <c r="W700" s="194">
        <f t="shared" ca="1" si="268"/>
        <v>18952.702691415259</v>
      </c>
      <c r="X700" s="194">
        <f t="shared" ca="1" si="269"/>
        <v>19808.394334500616</v>
      </c>
      <c r="Y700" s="194">
        <f t="shared" ca="1" si="270"/>
        <v>21136.952612460027</v>
      </c>
      <c r="Z700" s="194">
        <f t="shared" ca="1" si="271"/>
        <v>375103.95982103265</v>
      </c>
      <c r="AA700" s="194">
        <f t="shared" ca="1" si="272"/>
        <v>396240.91243349266</v>
      </c>
      <c r="AB700" s="77">
        <f t="shared" ca="1" si="273"/>
        <v>243294.84869584432</v>
      </c>
      <c r="AC700">
        <f t="shared" ca="1" si="274"/>
        <v>221.19366792351505</v>
      </c>
      <c r="AD700" s="476">
        <v>213.25988574333846</v>
      </c>
    </row>
    <row r="701" spans="2:30" x14ac:dyDescent="0.2">
      <c r="B701">
        <v>623</v>
      </c>
      <c r="C701" s="193">
        <f t="shared" ca="1" si="280"/>
        <v>0.33480169847912467</v>
      </c>
      <c r="D701" s="193">
        <f t="shared" ca="1" si="280"/>
        <v>-0.14974390914413546</v>
      </c>
      <c r="E701" s="193">
        <f t="shared" ca="1" si="280"/>
        <v>0.10692716099857913</v>
      </c>
      <c r="F701" s="193">
        <f t="shared" ca="1" si="280"/>
        <v>9.5283291343551194E-2</v>
      </c>
      <c r="G701" s="193">
        <f t="shared" ca="1" si="280"/>
        <v>9.3477472569539657E-2</v>
      </c>
      <c r="H701" s="193">
        <f t="shared" ca="1" si="280"/>
        <v>9.4889889549490805E-2</v>
      </c>
      <c r="I701" s="193">
        <f t="shared" ca="1" si="279"/>
        <v>6.5984212705298737E-2</v>
      </c>
      <c r="J701" s="193">
        <f t="shared" ca="1" si="279"/>
        <v>9.2270047440108027E-2</v>
      </c>
      <c r="K701" s="193">
        <f t="shared" ca="1" si="279"/>
        <v>5.988853166785154E-2</v>
      </c>
      <c r="L701" s="193">
        <f t="shared" ca="1" si="279"/>
        <v>8.7281286832744942E-2</v>
      </c>
      <c r="M701" s="193">
        <f t="shared" ca="1" si="279"/>
        <v>5.052701915936493E-2</v>
      </c>
      <c r="O701" s="473">
        <f t="shared" ca="1" si="275"/>
        <v>13077.052239999985</v>
      </c>
      <c r="P701" s="473">
        <f t="shared" ca="1" si="261"/>
        <v>11066.083022489076</v>
      </c>
      <c r="Q701" s="194">
        <f t="shared" ca="1" si="262"/>
        <v>12160.812143105968</v>
      </c>
      <c r="R701" s="194">
        <f t="shared" ca="1" si="263"/>
        <v>13354.491492636658</v>
      </c>
      <c r="S701" s="194">
        <f t="shared" ca="1" si="264"/>
        <v>14626.925630055013</v>
      </c>
      <c r="T701" s="194">
        <f t="shared" ca="1" si="265"/>
        <v>16087.467190685167</v>
      </c>
      <c r="U701" s="194">
        <f t="shared" ca="1" si="266"/>
        <v>17099.599238061237</v>
      </c>
      <c r="V701" s="194">
        <f t="shared" ca="1" si="267"/>
        <v>18914.987082035652</v>
      </c>
      <c r="W701" s="194">
        <f t="shared" ca="1" si="268"/>
        <v>19443.321955706997</v>
      </c>
      <c r="X701" s="194">
        <f t="shared" ca="1" si="269"/>
        <v>21128.468495280325</v>
      </c>
      <c r="Y701" s="194">
        <f t="shared" ca="1" si="270"/>
        <v>21417.363177971325</v>
      </c>
      <c r="Z701" s="194">
        <f t="shared" ca="1" si="271"/>
        <v>380080.22652453743</v>
      </c>
      <c r="AA701" s="194">
        <f t="shared" ca="1" si="272"/>
        <v>401497.58970250876</v>
      </c>
      <c r="AB701" s="77">
        <f t="shared" ca="1" si="273"/>
        <v>246393.71342970713</v>
      </c>
      <c r="AC701">
        <f t="shared" ca="1" si="274"/>
        <v>224.44877793807677</v>
      </c>
      <c r="AD701" s="476">
        <v>217.79593356916189</v>
      </c>
    </row>
    <row r="702" spans="2:30" x14ac:dyDescent="0.2">
      <c r="B702">
        <v>624</v>
      </c>
      <c r="C702" s="193">
        <f t="shared" ca="1" si="280"/>
        <v>0.33398128848321357</v>
      </c>
      <c r="D702" s="193">
        <f t="shared" ca="1" si="280"/>
        <v>-0.13387939528258733</v>
      </c>
      <c r="E702" s="193">
        <f t="shared" ca="1" si="280"/>
        <v>0.13378912590257894</v>
      </c>
      <c r="F702" s="193">
        <f t="shared" ca="1" si="280"/>
        <v>0.12542412434158923</v>
      </c>
      <c r="G702" s="193">
        <f t="shared" ca="1" si="280"/>
        <v>8.9352240374329178E-2</v>
      </c>
      <c r="H702" s="193">
        <f t="shared" ca="1" si="280"/>
        <v>8.9902732100415703E-2</v>
      </c>
      <c r="I702" s="193">
        <f t="shared" ca="1" si="279"/>
        <v>5.1071066816816321E-2</v>
      </c>
      <c r="J702" s="193">
        <f t="shared" ca="1" si="279"/>
        <v>4.9680785234084514E-2</v>
      </c>
      <c r="K702" s="193">
        <f t="shared" ca="1" si="279"/>
        <v>9.2609927909156647E-2</v>
      </c>
      <c r="L702" s="193">
        <f t="shared" ca="1" si="279"/>
        <v>3.8127170912370618E-2</v>
      </c>
      <c r="M702" s="193">
        <f t="shared" ca="1" si="279"/>
        <v>2.6773634962576235E-2</v>
      </c>
      <c r="O702" s="473">
        <f t="shared" ca="1" si="275"/>
        <v>13069.014683270045</v>
      </c>
      <c r="P702" s="473">
        <f t="shared" ca="1" si="261"/>
        <v>11272.559670397126</v>
      </c>
      <c r="Q702" s="194">
        <f t="shared" ca="1" si="262"/>
        <v>12455.920367478706</v>
      </c>
      <c r="R702" s="194">
        <f t="shared" ca="1" si="263"/>
        <v>13721.990477633979</v>
      </c>
      <c r="S702" s="194">
        <f t="shared" ca="1" si="264"/>
        <v>14571.744370230554</v>
      </c>
      <c r="T702" s="194">
        <f t="shared" ca="1" si="265"/>
        <v>16014.189747352682</v>
      </c>
      <c r="U702" s="194">
        <f t="shared" ca="1" si="266"/>
        <v>16860.375415576458</v>
      </c>
      <c r="V702" s="194">
        <f t="shared" ca="1" si="267"/>
        <v>18177.463109508579</v>
      </c>
      <c r="W702" s="194">
        <f t="shared" ca="1" si="268"/>
        <v>20043.585684345333</v>
      </c>
      <c r="X702" s="194">
        <f t="shared" ca="1" si="269"/>
        <v>20173.286793715048</v>
      </c>
      <c r="Y702" s="194">
        <f t="shared" ca="1" si="270"/>
        <v>20933.096855668067</v>
      </c>
      <c r="Z702" s="194">
        <f t="shared" ca="1" si="271"/>
        <v>371486.26227460866</v>
      </c>
      <c r="AA702" s="194">
        <f t="shared" ca="1" si="272"/>
        <v>392419.35913027672</v>
      </c>
      <c r="AB702" s="77">
        <f t="shared" ca="1" si="273"/>
        <v>242921.52747762369</v>
      </c>
      <c r="AC702">
        <f t="shared" ca="1" si="274"/>
        <v>220.80152378672864</v>
      </c>
      <c r="AD702" s="476">
        <v>221.88655205419118</v>
      </c>
    </row>
    <row r="703" spans="2:30" x14ac:dyDescent="0.2">
      <c r="B703">
        <v>625</v>
      </c>
      <c r="C703" s="193">
        <f t="shared" ca="1" si="280"/>
        <v>0.33595878172049132</v>
      </c>
      <c r="D703" s="193">
        <f t="shared" ca="1" si="280"/>
        <v>-0.14518694012695418</v>
      </c>
      <c r="E703" s="193">
        <f t="shared" ca="1" si="280"/>
        <v>0.10465447710700791</v>
      </c>
      <c r="F703" s="193">
        <f t="shared" ca="1" si="280"/>
        <v>6.6605215573936935E-2</v>
      </c>
      <c r="G703" s="193">
        <f t="shared" ca="1" si="280"/>
        <v>0.11385947333505801</v>
      </c>
      <c r="H703" s="193">
        <f t="shared" ca="1" si="280"/>
        <v>0.10250189884055676</v>
      </c>
      <c r="I703" s="193">
        <f t="shared" ca="1" si="279"/>
        <v>0.10927711176181494</v>
      </c>
      <c r="J703" s="193">
        <f t="shared" ca="1" si="279"/>
        <v>8.0913311821554326E-2</v>
      </c>
      <c r="K703" s="193">
        <f t="shared" ca="1" si="279"/>
        <v>4.2902642389838132E-2</v>
      </c>
      <c r="L703" s="193">
        <f t="shared" ca="1" si="279"/>
        <v>5.2178218379777402E-2</v>
      </c>
      <c r="M703" s="193">
        <f t="shared" ca="1" si="279"/>
        <v>2.1373921292839118E-2</v>
      </c>
      <c r="O703" s="473">
        <f t="shared" ca="1" si="275"/>
        <v>13088.388184515652</v>
      </c>
      <c r="P703" s="473">
        <f t="shared" ca="1" si="261"/>
        <v>11125.39197424769</v>
      </c>
      <c r="Q703" s="194">
        <f t="shared" ca="1" si="262"/>
        <v>12135.844211303545</v>
      </c>
      <c r="R703" s="194">
        <f t="shared" ca="1" si="263"/>
        <v>13004.827508973844</v>
      </c>
      <c r="S703" s="194">
        <f t="shared" ca="1" si="264"/>
        <v>14899.565914713461</v>
      </c>
      <c r="T703" s="194">
        <f t="shared" ca="1" si="265"/>
        <v>16199.312181577909</v>
      </c>
      <c r="U703" s="194">
        <f t="shared" ca="1" si="266"/>
        <v>17794.066580913834</v>
      </c>
      <c r="V703" s="194">
        <f t="shared" ca="1" si="267"/>
        <v>18718.320966341569</v>
      </c>
      <c r="W703" s="194">
        <f t="shared" ca="1" si="268"/>
        <v>19131.721156124138</v>
      </c>
      <c r="X703" s="194">
        <f t="shared" ca="1" si="269"/>
        <v>20446.332156801902</v>
      </c>
      <c r="Y703" s="194">
        <f t="shared" ca="1" si="270"/>
        <v>20823.011511252695</v>
      </c>
      <c r="Z703" s="194">
        <f t="shared" ca="1" si="271"/>
        <v>369532.64817679749</v>
      </c>
      <c r="AA703" s="194">
        <f t="shared" ca="1" si="272"/>
        <v>390355.65968805016</v>
      </c>
      <c r="AB703" s="77">
        <f t="shared" ca="1" si="273"/>
        <v>242077.78195198474</v>
      </c>
      <c r="AC703">
        <f t="shared" ca="1" si="274"/>
        <v>219.91523646988102</v>
      </c>
      <c r="AD703" s="476">
        <v>228.53752082705117</v>
      </c>
    </row>
    <row r="704" spans="2:30" x14ac:dyDescent="0.2">
      <c r="B704">
        <v>626</v>
      </c>
      <c r="C704" s="193">
        <f t="shared" ca="1" si="280"/>
        <v>0.32228155404795455</v>
      </c>
      <c r="D704" s="193">
        <f t="shared" ca="1" si="280"/>
        <v>-0.15905238813647699</v>
      </c>
      <c r="E704" s="193">
        <f t="shared" ca="1" si="280"/>
        <v>0.11608239827773</v>
      </c>
      <c r="F704" s="193">
        <f t="shared" ca="1" si="280"/>
        <v>4.8657190746343573E-2</v>
      </c>
      <c r="G704" s="193">
        <f t="shared" ca="1" si="280"/>
        <v>6.5431031469978224E-2</v>
      </c>
      <c r="H704" s="193">
        <f t="shared" ca="1" si="280"/>
        <v>0.10615299451875557</v>
      </c>
      <c r="I704" s="193">
        <f t="shared" ca="1" si="279"/>
        <v>0.11631462139693084</v>
      </c>
      <c r="J704" s="193">
        <f t="shared" ca="1" si="279"/>
        <v>7.4272247991159293E-2</v>
      </c>
      <c r="K704" s="193">
        <f t="shared" ca="1" si="279"/>
        <v>3.7553300631088353E-2</v>
      </c>
      <c r="L704" s="193">
        <f t="shared" ca="1" si="279"/>
        <v>3.98700307326392E-2</v>
      </c>
      <c r="M704" s="193">
        <f t="shared" ca="1" si="279"/>
        <v>2.0054373898572148E-2</v>
      </c>
      <c r="O704" s="473">
        <f t="shared" ca="1" si="275"/>
        <v>12954.39238500781</v>
      </c>
      <c r="P704" s="473">
        <f t="shared" ca="1" si="261"/>
        <v>10944.933168403753</v>
      </c>
      <c r="Q704" s="194">
        <f t="shared" ca="1" si="262"/>
        <v>12261.392492563538</v>
      </c>
      <c r="R704" s="194">
        <f t="shared" ca="1" si="263"/>
        <v>12785.992120208157</v>
      </c>
      <c r="S704" s="194">
        <f t="shared" ca="1" si="264"/>
        <v>14251.761789516984</v>
      </c>
      <c r="T704" s="194">
        <f t="shared" ca="1" si="265"/>
        <v>16252.958564190176</v>
      </c>
      <c r="U704" s="194">
        <f t="shared" ca="1" si="266"/>
        <v>17906.956240029023</v>
      </c>
      <c r="V704" s="194">
        <f t="shared" ca="1" si="267"/>
        <v>18603.316772225568</v>
      </c>
      <c r="W704" s="194">
        <f t="shared" ca="1" si="268"/>
        <v>19033.589163033499</v>
      </c>
      <c r="X704" s="194">
        <f t="shared" ca="1" si="269"/>
        <v>20207.154716625319</v>
      </c>
      <c r="Y704" s="194">
        <f t="shared" ca="1" si="270"/>
        <v>20796.10956084291</v>
      </c>
      <c r="Z704" s="194">
        <f t="shared" ca="1" si="271"/>
        <v>369055.23649354134</v>
      </c>
      <c r="AA704" s="194">
        <f t="shared" ca="1" si="272"/>
        <v>389851.34605438425</v>
      </c>
      <c r="AB704" s="77">
        <f t="shared" ca="1" si="273"/>
        <v>241032.86515189917</v>
      </c>
      <c r="AC704">
        <f t="shared" ca="1" si="274"/>
        <v>218.81763478911887</v>
      </c>
      <c r="AD704" s="476">
        <v>220.20097383216662</v>
      </c>
    </row>
    <row r="705" spans="2:30" x14ac:dyDescent="0.2">
      <c r="B705">
        <v>627</v>
      </c>
      <c r="C705" s="193">
        <f t="shared" ca="1" si="280"/>
        <v>0.30314976230247048</v>
      </c>
      <c r="D705" s="193">
        <f t="shared" ca="1" si="280"/>
        <v>-0.16110315014398366</v>
      </c>
      <c r="E705" s="193">
        <f t="shared" ca="1" si="280"/>
        <v>0.11489480568507032</v>
      </c>
      <c r="F705" s="193">
        <f t="shared" ca="1" si="280"/>
        <v>8.5472183696243653E-2</v>
      </c>
      <c r="G705" s="193">
        <f t="shared" ca="1" si="280"/>
        <v>0.11507955370197231</v>
      </c>
      <c r="H705" s="193">
        <f t="shared" ca="1" si="280"/>
        <v>7.4159823852981116E-2</v>
      </c>
      <c r="I705" s="193">
        <f t="shared" ca="1" si="280"/>
        <v>5.938310532520108E-2</v>
      </c>
      <c r="J705" s="193">
        <f t="shared" ca="1" si="280"/>
        <v>8.404868768029837E-2</v>
      </c>
      <c r="K705" s="193">
        <f t="shared" ca="1" si="280"/>
        <v>5.4723509922323006E-2</v>
      </c>
      <c r="L705" s="193">
        <f t="shared" ca="1" si="280"/>
        <v>5.6853923004849871E-2</v>
      </c>
      <c r="M705" s="193">
        <f t="shared" ca="1" si="280"/>
        <v>5.5269715104208521E-2</v>
      </c>
      <c r="O705" s="473">
        <f t="shared" ca="1" si="275"/>
        <v>12766.958221277302</v>
      </c>
      <c r="P705" s="473">
        <f t="shared" ca="1" si="261"/>
        <v>10918.242500876053</v>
      </c>
      <c r="Q705" s="194">
        <f t="shared" ca="1" si="262"/>
        <v>12248.345481946462</v>
      </c>
      <c r="R705" s="194">
        <f t="shared" ca="1" si="263"/>
        <v>13234.867323579363</v>
      </c>
      <c r="S705" s="194">
        <f t="shared" ca="1" si="264"/>
        <v>14915.886346763709</v>
      </c>
      <c r="T705" s="194">
        <f t="shared" ca="1" si="265"/>
        <v>15782.875601214404</v>
      </c>
      <c r="U705" s="194">
        <f t="shared" ca="1" si="266"/>
        <v>16993.709967486939</v>
      </c>
      <c r="V705" s="194">
        <f t="shared" ca="1" si="267"/>
        <v>18772.616691107127</v>
      </c>
      <c r="W705" s="194">
        <f t="shared" ca="1" si="268"/>
        <v>19348.571255321076</v>
      </c>
      <c r="X705" s="194">
        <f t="shared" ca="1" si="269"/>
        <v>20537.192248905445</v>
      </c>
      <c r="Y705" s="194">
        <f t="shared" ca="1" si="270"/>
        <v>21514.053733893139</v>
      </c>
      <c r="Z705" s="194">
        <f t="shared" ca="1" si="271"/>
        <v>381796.13189029909</v>
      </c>
      <c r="AA705" s="194">
        <f t="shared" ca="1" si="272"/>
        <v>403310.18562419224</v>
      </c>
      <c r="AB705" s="77">
        <f t="shared" ca="1" si="273"/>
        <v>246246.45710613107</v>
      </c>
      <c r="AC705">
        <f t="shared" ca="1" si="274"/>
        <v>224.29409692591707</v>
      </c>
      <c r="AD705" s="476">
        <v>221.32863504460451</v>
      </c>
    </row>
    <row r="706" spans="2:30" x14ac:dyDescent="0.2">
      <c r="B706">
        <v>628</v>
      </c>
      <c r="C706" s="193">
        <f t="shared" ca="1" si="280"/>
        <v>0.31556760938218587</v>
      </c>
      <c r="D706" s="193">
        <f t="shared" ca="1" si="280"/>
        <v>-0.13238602112629977</v>
      </c>
      <c r="E706" s="193">
        <f t="shared" ca="1" si="280"/>
        <v>0.11462353090883079</v>
      </c>
      <c r="F706" s="193">
        <f t="shared" ca="1" si="280"/>
        <v>9.3304046210692188E-2</v>
      </c>
      <c r="G706" s="193">
        <f t="shared" ca="1" si="280"/>
        <v>0.11109758157571786</v>
      </c>
      <c r="H706" s="193">
        <f t="shared" ca="1" si="280"/>
        <v>8.4452298086792832E-2</v>
      </c>
      <c r="I706" s="193">
        <f t="shared" ca="1" si="280"/>
        <v>0.1099657242850331</v>
      </c>
      <c r="J706" s="193">
        <f t="shared" ca="1" si="280"/>
        <v>4.0108562160270936E-2</v>
      </c>
      <c r="K706" s="193">
        <f t="shared" ca="1" si="280"/>
        <v>4.4321683437289157E-2</v>
      </c>
      <c r="L706" s="193">
        <f t="shared" ca="1" si="280"/>
        <v>4.4488752091087755E-2</v>
      </c>
      <c r="M706" s="193">
        <f t="shared" ca="1" si="280"/>
        <v>3.6088770568442549E-2</v>
      </c>
      <c r="O706" s="473">
        <f t="shared" ca="1" si="275"/>
        <v>12888.615869117273</v>
      </c>
      <c r="P706" s="473">
        <f t="shared" ca="1" si="261"/>
        <v>11291.99593504121</v>
      </c>
      <c r="Q706" s="194">
        <f t="shared" ca="1" si="262"/>
        <v>12245.365230210626</v>
      </c>
      <c r="R706" s="194">
        <f t="shared" ca="1" si="263"/>
        <v>13330.359094655689</v>
      </c>
      <c r="S706" s="194">
        <f t="shared" ca="1" si="264"/>
        <v>14862.621408424548</v>
      </c>
      <c r="T706" s="194">
        <f t="shared" ca="1" si="265"/>
        <v>15934.105275657328</v>
      </c>
      <c r="U706" s="194">
        <f t="shared" ca="1" si="266"/>
        <v>17805.112709024361</v>
      </c>
      <c r="V706" s="194">
        <f t="shared" ca="1" si="267"/>
        <v>18011.699637176913</v>
      </c>
      <c r="W706" s="194">
        <f t="shared" ca="1" si="268"/>
        <v>19157.753018088471</v>
      </c>
      <c r="X706" s="194">
        <f t="shared" ca="1" si="269"/>
        <v>20296.907487957131</v>
      </c>
      <c r="Y706" s="194">
        <f t="shared" ca="1" si="270"/>
        <v>21123.00690908348</v>
      </c>
      <c r="Z706" s="194">
        <f t="shared" ca="1" si="271"/>
        <v>374856.47435541509</v>
      </c>
      <c r="AA706" s="194">
        <f t="shared" ca="1" si="272"/>
        <v>395979.48126449855</v>
      </c>
      <c r="AB706" s="77">
        <f t="shared" ca="1" si="273"/>
        <v>243898.91159472891</v>
      </c>
      <c r="AC706">
        <f t="shared" ca="1" si="274"/>
        <v>221.82818777528456</v>
      </c>
      <c r="AD706" s="476">
        <v>220.46292765429644</v>
      </c>
    </row>
    <row r="707" spans="2:30" x14ac:dyDescent="0.2">
      <c r="B707">
        <v>629</v>
      </c>
      <c r="C707" s="193">
        <f t="shared" ca="1" si="280"/>
        <v>0.30708288377666321</v>
      </c>
      <c r="D707" s="193">
        <f t="shared" ca="1" si="280"/>
        <v>-0.13346029056705552</v>
      </c>
      <c r="E707" s="193">
        <f t="shared" ca="1" si="280"/>
        <v>0.11070614875792782</v>
      </c>
      <c r="F707" s="193">
        <f t="shared" ca="1" si="280"/>
        <v>0.11789527159839058</v>
      </c>
      <c r="G707" s="193">
        <f t="shared" ca="1" si="280"/>
        <v>0.11051827173172248</v>
      </c>
      <c r="H707" s="193">
        <f t="shared" ca="1" si="280"/>
        <v>9.8906227422050033E-2</v>
      </c>
      <c r="I707" s="193">
        <f t="shared" ca="1" si="280"/>
        <v>8.1025763352796293E-2</v>
      </c>
      <c r="J707" s="193">
        <f t="shared" ca="1" si="280"/>
        <v>5.6756024487812105E-2</v>
      </c>
      <c r="K707" s="193">
        <f t="shared" ca="1" si="280"/>
        <v>9.5705696890327596E-2</v>
      </c>
      <c r="L707" s="193">
        <f t="shared" ca="1" si="280"/>
        <v>1.8874706048877182E-2</v>
      </c>
      <c r="M707" s="193">
        <f t="shared" ca="1" si="280"/>
        <v>4.1025321616529796E-2</v>
      </c>
      <c r="O707" s="473">
        <f t="shared" ca="1" si="275"/>
        <v>12805.491012359969</v>
      </c>
      <c r="P707" s="473">
        <f t="shared" ca="1" si="261"/>
        <v>11278.014318269772</v>
      </c>
      <c r="Q707" s="194">
        <f t="shared" ca="1" si="262"/>
        <v>12202.328479367043</v>
      </c>
      <c r="R707" s="194">
        <f t="shared" ca="1" si="263"/>
        <v>13630.193222345781</v>
      </c>
      <c r="S707" s="194">
        <f t="shared" ca="1" si="264"/>
        <v>14854.87225746585</v>
      </c>
      <c r="T707" s="194">
        <f t="shared" ca="1" si="265"/>
        <v>16146.480160270712</v>
      </c>
      <c r="U707" s="194">
        <f t="shared" ca="1" si="266"/>
        <v>17340.882818930095</v>
      </c>
      <c r="V707" s="194">
        <f t="shared" ca="1" si="267"/>
        <v>18299.9859777317</v>
      </c>
      <c r="W707" s="194">
        <f t="shared" ca="1" si="268"/>
        <v>20100.376593203157</v>
      </c>
      <c r="X707" s="194">
        <f t="shared" ca="1" si="269"/>
        <v>19799.165485594542</v>
      </c>
      <c r="Y707" s="194">
        <f t="shared" ca="1" si="270"/>
        <v>21223.649638604216</v>
      </c>
      <c r="Z707" s="194">
        <f t="shared" ca="1" si="271"/>
        <v>376642.51641467441</v>
      </c>
      <c r="AA707" s="194">
        <f t="shared" ca="1" si="272"/>
        <v>397866.1660532786</v>
      </c>
      <c r="AB707" s="77">
        <f t="shared" ca="1" si="273"/>
        <v>244932.56528665463</v>
      </c>
      <c r="AC707">
        <f t="shared" ca="1" si="274"/>
        <v>222.91395846008049</v>
      </c>
      <c r="AD707" s="476">
        <v>222.30618253657579</v>
      </c>
    </row>
    <row r="708" spans="2:30" x14ac:dyDescent="0.2">
      <c r="B708">
        <v>630</v>
      </c>
      <c r="C708" s="193">
        <f t="shared" ca="1" si="280"/>
        <v>0.3451006904180946</v>
      </c>
      <c r="D708" s="193">
        <f t="shared" ca="1" si="280"/>
        <v>-0.1355585994453111</v>
      </c>
      <c r="E708" s="193">
        <f t="shared" ca="1" si="280"/>
        <v>0.13707474371349845</v>
      </c>
      <c r="F708" s="193">
        <f t="shared" ca="1" si="280"/>
        <v>0.12510181537478265</v>
      </c>
      <c r="G708" s="193">
        <f t="shared" ca="1" si="280"/>
        <v>9.171285798981621E-2</v>
      </c>
      <c r="H708" s="193">
        <f t="shared" ca="1" si="280"/>
        <v>0.11948743484593283</v>
      </c>
      <c r="I708" s="193">
        <f t="shared" ca="1" si="280"/>
        <v>0.10834182389597301</v>
      </c>
      <c r="J708" s="193">
        <f t="shared" ca="1" si="280"/>
        <v>8.0933915234605913E-2</v>
      </c>
      <c r="K708" s="193">
        <f t="shared" ca="1" si="280"/>
        <v>1.5320004048544833E-2</v>
      </c>
      <c r="L708" s="193">
        <f t="shared" ca="1" si="280"/>
        <v>2.5044937494137116E-2</v>
      </c>
      <c r="M708" s="193">
        <f t="shared" ca="1" si="280"/>
        <v>7.1597638135719788E-2</v>
      </c>
      <c r="O708" s="473">
        <f t="shared" ca="1" si="275"/>
        <v>13177.951464026073</v>
      </c>
      <c r="P708" s="473">
        <f t="shared" ca="1" si="261"/>
        <v>11250.704828219275</v>
      </c>
      <c r="Q708" s="194">
        <f t="shared" ca="1" si="262"/>
        <v>12492.01649230104</v>
      </c>
      <c r="R708" s="194">
        <f t="shared" ca="1" si="263"/>
        <v>13718.060651999609</v>
      </c>
      <c r="S708" s="194">
        <f t="shared" ca="1" si="264"/>
        <v>14603.321224046837</v>
      </c>
      <c r="T708" s="194">
        <f t="shared" ca="1" si="265"/>
        <v>16448.884541146526</v>
      </c>
      <c r="U708" s="194">
        <f t="shared" ca="1" si="266"/>
        <v>17779.063499735425</v>
      </c>
      <c r="V708" s="194">
        <f t="shared" ca="1" si="267"/>
        <v>18718.677758412017</v>
      </c>
      <c r="W708" s="194">
        <f t="shared" ca="1" si="268"/>
        <v>18625.726325881311</v>
      </c>
      <c r="X708" s="194">
        <f t="shared" ca="1" si="269"/>
        <v>19919.067798159416</v>
      </c>
      <c r="Y708" s="194">
        <f t="shared" ca="1" si="270"/>
        <v>21846.935279184254</v>
      </c>
      <c r="Z708" s="194">
        <f t="shared" ca="1" si="271"/>
        <v>387703.56746435788</v>
      </c>
      <c r="AA708" s="194">
        <f t="shared" ca="1" si="272"/>
        <v>409550.50274354214</v>
      </c>
      <c r="AB708" s="77">
        <f t="shared" ca="1" si="273"/>
        <v>249789.3982842793</v>
      </c>
      <c r="AC708">
        <f t="shared" ca="1" si="274"/>
        <v>228.01567379371986</v>
      </c>
      <c r="AD708" s="476">
        <v>223.26819332547754</v>
      </c>
    </row>
    <row r="709" spans="2:30" x14ac:dyDescent="0.2">
      <c r="B709">
        <v>631</v>
      </c>
      <c r="C709" s="193">
        <f t="shared" ref="C709:M724" ca="1" si="281">C$75+_xlfn.NORM.INV(RAND(),0, $AH$80)</f>
        <v>0.29749905570273877</v>
      </c>
      <c r="D709" s="193">
        <f t="shared" ca="1" si="281"/>
        <v>-0.19422731757661338</v>
      </c>
      <c r="E709" s="193">
        <f t="shared" ca="1" si="281"/>
        <v>9.2235976672497388E-2</v>
      </c>
      <c r="F709" s="193">
        <f t="shared" ca="1" si="281"/>
        <v>8.8856443988377651E-2</v>
      </c>
      <c r="G709" s="193">
        <f t="shared" ca="1" si="281"/>
        <v>9.1905147112042895E-2</v>
      </c>
      <c r="H709" s="193">
        <f t="shared" ca="1" si="281"/>
        <v>7.2891828978061152E-2</v>
      </c>
      <c r="I709" s="193">
        <f t="shared" ca="1" si="280"/>
        <v>0.1344561582024926</v>
      </c>
      <c r="J709" s="193">
        <f t="shared" ca="1" si="280"/>
        <v>8.0748899560252621E-2</v>
      </c>
      <c r="K709" s="193">
        <f t="shared" ca="1" si="280"/>
        <v>5.4263041873995145E-2</v>
      </c>
      <c r="L709" s="193">
        <f t="shared" ca="1" si="280"/>
        <v>4.7174263749069419E-2</v>
      </c>
      <c r="M709" s="193">
        <f t="shared" ca="1" si="280"/>
        <v>4.561369389921674E-3</v>
      </c>
      <c r="O709" s="473">
        <f t="shared" ca="1" si="275"/>
        <v>12711.598248719733</v>
      </c>
      <c r="P709" s="473">
        <f t="shared" ca="1" si="261"/>
        <v>10487.131461740377</v>
      </c>
      <c r="Q709" s="194">
        <f t="shared" ca="1" si="262"/>
        <v>11999.413327498214</v>
      </c>
      <c r="R709" s="194">
        <f t="shared" ca="1" si="263"/>
        <v>13276.130689538988</v>
      </c>
      <c r="S709" s="194">
        <f t="shared" ca="1" si="264"/>
        <v>14605.8933837491</v>
      </c>
      <c r="T709" s="194">
        <f t="shared" ca="1" si="265"/>
        <v>15764.244662941128</v>
      </c>
      <c r="U709" s="194">
        <f t="shared" ca="1" si="266"/>
        <v>18197.967124843512</v>
      </c>
      <c r="V709" s="194">
        <f t="shared" ca="1" si="267"/>
        <v>18715.473817135255</v>
      </c>
      <c r="W709" s="194">
        <f t="shared" ca="1" si="268"/>
        <v>19340.124113714712</v>
      </c>
      <c r="X709" s="194">
        <f t="shared" ca="1" si="269"/>
        <v>20349.093384234868</v>
      </c>
      <c r="Y709" s="194">
        <f t="shared" ca="1" si="270"/>
        <v>20480.249713139765</v>
      </c>
      <c r="Z709" s="194">
        <f t="shared" ca="1" si="271"/>
        <v>363449.87408419978</v>
      </c>
      <c r="AA709" s="194">
        <f t="shared" ca="1" si="272"/>
        <v>383930.12379733956</v>
      </c>
      <c r="AB709" s="77">
        <f t="shared" ca="1" si="273"/>
        <v>238683.03976326546</v>
      </c>
      <c r="AC709">
        <f t="shared" ca="1" si="274"/>
        <v>216.34933080946163</v>
      </c>
      <c r="AD709" s="476">
        <v>224.32717594508435</v>
      </c>
    </row>
    <row r="710" spans="2:30" x14ac:dyDescent="0.2">
      <c r="B710">
        <v>632</v>
      </c>
      <c r="C710" s="193">
        <f t="shared" ca="1" si="281"/>
        <v>0.28540817993481332</v>
      </c>
      <c r="D710" s="193">
        <f t="shared" ca="1" si="281"/>
        <v>-0.13757096590033105</v>
      </c>
      <c r="E710" s="193">
        <f t="shared" ca="1" si="281"/>
        <v>9.5649888531400495E-2</v>
      </c>
      <c r="F710" s="193">
        <f t="shared" ca="1" si="281"/>
        <v>6.9251817228393769E-2</v>
      </c>
      <c r="G710" s="193">
        <f t="shared" ca="1" si="281"/>
        <v>0.10578029425963718</v>
      </c>
      <c r="H710" s="193">
        <f t="shared" ca="1" si="281"/>
        <v>9.3814244302576177E-2</v>
      </c>
      <c r="I710" s="193">
        <f t="shared" ca="1" si="280"/>
        <v>6.5729900995572854E-2</v>
      </c>
      <c r="J710" s="193">
        <f t="shared" ca="1" si="280"/>
        <v>7.5293703718673097E-2</v>
      </c>
      <c r="K710" s="193">
        <f t="shared" ca="1" si="280"/>
        <v>5.9372502647019432E-2</v>
      </c>
      <c r="L710" s="193">
        <f t="shared" ca="1" si="280"/>
        <v>6.0814758378978907E-2</v>
      </c>
      <c r="M710" s="193">
        <f t="shared" ca="1" si="280"/>
        <v>5.1846813709356385E-2</v>
      </c>
      <c r="O710" s="473">
        <f t="shared" ca="1" si="275"/>
        <v>12593.143938821368</v>
      </c>
      <c r="P710" s="473">
        <f t="shared" ca="1" si="261"/>
        <v>11224.513878807191</v>
      </c>
      <c r="Q710" s="194">
        <f t="shared" ca="1" si="262"/>
        <v>12036.918903521655</v>
      </c>
      <c r="R710" s="194">
        <f t="shared" ca="1" si="263"/>
        <v>13037.096803646902</v>
      </c>
      <c r="S710" s="194">
        <f t="shared" ca="1" si="264"/>
        <v>14791.49459687425</v>
      </c>
      <c r="T710" s="194">
        <f t="shared" ca="1" si="265"/>
        <v>16071.662489423679</v>
      </c>
      <c r="U710" s="194">
        <f t="shared" ca="1" si="266"/>
        <v>17095.51978897932</v>
      </c>
      <c r="V710" s="194">
        <f t="shared" ca="1" si="267"/>
        <v>18621.005458220461</v>
      </c>
      <c r="W710" s="194">
        <f t="shared" ca="1" si="268"/>
        <v>19433.855565524682</v>
      </c>
      <c r="X710" s="194">
        <f t="shared" ca="1" si="269"/>
        <v>20614.160726548478</v>
      </c>
      <c r="Y710" s="194">
        <f t="shared" ca="1" si="270"/>
        <v>21444.270167208113</v>
      </c>
      <c r="Z710" s="194">
        <f t="shared" ca="1" si="271"/>
        <v>380557.72762862901</v>
      </c>
      <c r="AA710" s="194">
        <f t="shared" ca="1" si="272"/>
        <v>402001.99779583712</v>
      </c>
      <c r="AB710" s="77">
        <f t="shared" ca="1" si="273"/>
        <v>245689.24738763113</v>
      </c>
      <c r="AC710">
        <f t="shared" ca="1" si="274"/>
        <v>223.70879259976167</v>
      </c>
      <c r="AD710" s="476">
        <v>224.84539840418799</v>
      </c>
    </row>
    <row r="711" spans="2:30" x14ac:dyDescent="0.2">
      <c r="B711">
        <v>633</v>
      </c>
      <c r="C711" s="193">
        <f t="shared" ca="1" si="281"/>
        <v>0.30519511713717118</v>
      </c>
      <c r="D711" s="193">
        <f t="shared" ca="1" si="281"/>
        <v>-0.14577060337805683</v>
      </c>
      <c r="E711" s="193">
        <f t="shared" ca="1" si="281"/>
        <v>8.9732936647848149E-2</v>
      </c>
      <c r="F711" s="193">
        <f t="shared" ca="1" si="281"/>
        <v>8.8070214667494692E-2</v>
      </c>
      <c r="G711" s="193">
        <f t="shared" ca="1" si="281"/>
        <v>0.12297695028116389</v>
      </c>
      <c r="H711" s="193">
        <f t="shared" ca="1" si="281"/>
        <v>7.3531390712831837E-2</v>
      </c>
      <c r="I711" s="193">
        <f t="shared" ca="1" si="280"/>
        <v>5.8456821974878066E-2</v>
      </c>
      <c r="J711" s="193">
        <f t="shared" ca="1" si="280"/>
        <v>1.7344861182393215E-2</v>
      </c>
      <c r="K711" s="193">
        <f t="shared" ca="1" si="280"/>
        <v>5.0624295528249208E-2</v>
      </c>
      <c r="L711" s="193">
        <f t="shared" ca="1" si="280"/>
        <v>6.0383148337192674E-2</v>
      </c>
      <c r="M711" s="193">
        <f t="shared" ca="1" si="280"/>
        <v>2.1592423030752365E-2</v>
      </c>
      <c r="O711" s="473">
        <f t="shared" ca="1" si="275"/>
        <v>12786.996562592865</v>
      </c>
      <c r="P711" s="473">
        <f t="shared" ca="1" si="261"/>
        <v>11117.79559703459</v>
      </c>
      <c r="Q711" s="194">
        <f t="shared" ca="1" si="262"/>
        <v>11971.91468025301</v>
      </c>
      <c r="R711" s="194">
        <f t="shared" ca="1" si="263"/>
        <v>13266.54440911275</v>
      </c>
      <c r="S711" s="194">
        <f t="shared" ca="1" si="264"/>
        <v>15021.526047016005</v>
      </c>
      <c r="T711" s="194">
        <f t="shared" ca="1" si="265"/>
        <v>15773.641889568891</v>
      </c>
      <c r="U711" s="194">
        <f t="shared" ca="1" si="266"/>
        <v>16978.851328979326</v>
      </c>
      <c r="V711" s="194">
        <f t="shared" ca="1" si="267"/>
        <v>17617.497570622952</v>
      </c>
      <c r="W711" s="194">
        <f t="shared" ca="1" si="268"/>
        <v>19273.372455779365</v>
      </c>
      <c r="X711" s="194">
        <f t="shared" ca="1" si="269"/>
        <v>20605.773514075896</v>
      </c>
      <c r="Y711" s="194">
        <f t="shared" ca="1" si="270"/>
        <v>20827.466162099892</v>
      </c>
      <c r="Z711" s="194">
        <f t="shared" ca="1" si="271"/>
        <v>369611.70201218431</v>
      </c>
      <c r="AA711" s="194">
        <f t="shared" ca="1" si="272"/>
        <v>390439.16817428422</v>
      </c>
      <c r="AB711" s="77">
        <f t="shared" ca="1" si="273"/>
        <v>240862.00442675783</v>
      </c>
      <c r="AC711">
        <f t="shared" ca="1" si="274"/>
        <v>218.63815923749982</v>
      </c>
      <c r="AD711" s="476">
        <v>223.00818393006327</v>
      </c>
    </row>
    <row r="712" spans="2:30" x14ac:dyDescent="0.2">
      <c r="B712">
        <v>634</v>
      </c>
      <c r="C712" s="193">
        <f t="shared" ca="1" si="281"/>
        <v>0.34579062092932145</v>
      </c>
      <c r="D712" s="193">
        <f t="shared" ca="1" si="281"/>
        <v>-0.14856983274256094</v>
      </c>
      <c r="E712" s="193">
        <f t="shared" ca="1" si="281"/>
        <v>9.5192933700779955E-2</v>
      </c>
      <c r="F712" s="193">
        <f t="shared" ca="1" si="281"/>
        <v>0.14093094725335298</v>
      </c>
      <c r="G712" s="193">
        <f t="shared" ca="1" si="281"/>
        <v>7.0073594515621521E-2</v>
      </c>
      <c r="H712" s="193">
        <f t="shared" ca="1" si="281"/>
        <v>8.4874008716714744E-2</v>
      </c>
      <c r="I712" s="193">
        <f t="shared" ca="1" si="280"/>
        <v>6.7483122679379559E-2</v>
      </c>
      <c r="J712" s="193">
        <f t="shared" ca="1" si="280"/>
        <v>5.2604560917412044E-2</v>
      </c>
      <c r="K712" s="193">
        <f t="shared" ca="1" si="280"/>
        <v>5.9394349344591667E-2</v>
      </c>
      <c r="L712" s="193">
        <f t="shared" ca="1" si="280"/>
        <v>6.1194504432855915E-2</v>
      </c>
      <c r="M712" s="193">
        <f t="shared" ca="1" si="280"/>
        <v>2.8693467353431583E-2</v>
      </c>
      <c r="O712" s="473">
        <f t="shared" ca="1" si="275"/>
        <v>13184.710713244562</v>
      </c>
      <c r="P712" s="473">
        <f t="shared" ca="1" si="261"/>
        <v>11081.363626855569</v>
      </c>
      <c r="Q712" s="194">
        <f t="shared" ca="1" si="262"/>
        <v>12031.89875219747</v>
      </c>
      <c r="R712" s="194">
        <f t="shared" ca="1" si="263"/>
        <v>13911.060954915658</v>
      </c>
      <c r="S712" s="194">
        <f t="shared" ca="1" si="264"/>
        <v>14313.863136920048</v>
      </c>
      <c r="T712" s="194">
        <f t="shared" ca="1" si="265"/>
        <v>15940.301566250189</v>
      </c>
      <c r="U712" s="194">
        <f t="shared" ca="1" si="266"/>
        <v>17123.643458927949</v>
      </c>
      <c r="V712" s="194">
        <f t="shared" ca="1" si="267"/>
        <v>18228.094525622681</v>
      </c>
      <c r="W712" s="194">
        <f t="shared" ca="1" si="268"/>
        <v>19434.256336324514</v>
      </c>
      <c r="X712" s="194">
        <f t="shared" ca="1" si="269"/>
        <v>20621.54009804389</v>
      </c>
      <c r="Y712" s="194">
        <f t="shared" ca="1" si="270"/>
        <v>20972.236969921087</v>
      </c>
      <c r="Z712" s="194">
        <f t="shared" ca="1" si="271"/>
        <v>372180.85681306163</v>
      </c>
      <c r="AA712" s="194">
        <f t="shared" ca="1" si="272"/>
        <v>393153.09378298273</v>
      </c>
      <c r="AB712" s="77">
        <f t="shared" ca="1" si="273"/>
        <v>242819.67574452425</v>
      </c>
      <c r="AC712">
        <f t="shared" ca="1" si="274"/>
        <v>220.69453667212841</v>
      </c>
      <c r="AD712" s="476">
        <v>226.72406649287566</v>
      </c>
    </row>
    <row r="713" spans="2:30" x14ac:dyDescent="0.2">
      <c r="B713">
        <v>635</v>
      </c>
      <c r="C713" s="193">
        <f t="shared" ca="1" si="281"/>
        <v>0.31139784206467985</v>
      </c>
      <c r="D713" s="193">
        <f t="shared" ca="1" si="281"/>
        <v>-0.16142981860673294</v>
      </c>
      <c r="E713" s="193">
        <f t="shared" ca="1" si="281"/>
        <v>0.1222384117980047</v>
      </c>
      <c r="F713" s="193">
        <f t="shared" ca="1" si="281"/>
        <v>0.10943590056053436</v>
      </c>
      <c r="G713" s="193">
        <f t="shared" ca="1" si="281"/>
        <v>0.11688832542166586</v>
      </c>
      <c r="H713" s="193">
        <f t="shared" ca="1" si="281"/>
        <v>3.2739839329488311E-2</v>
      </c>
      <c r="I713" s="193">
        <f t="shared" ca="1" si="280"/>
        <v>7.1583695825569213E-2</v>
      </c>
      <c r="J713" s="193">
        <f t="shared" ca="1" si="280"/>
        <v>6.0429439928816955E-2</v>
      </c>
      <c r="K713" s="193">
        <f t="shared" ca="1" si="280"/>
        <v>9.9711324028267712E-2</v>
      </c>
      <c r="L713" s="193">
        <f t="shared" ca="1" si="280"/>
        <v>6.805215172602877E-2</v>
      </c>
      <c r="M713" s="193">
        <f t="shared" ca="1" si="280"/>
        <v>4.4232654206900812E-2</v>
      </c>
      <c r="O713" s="473">
        <f t="shared" ca="1" si="275"/>
        <v>12847.764658707669</v>
      </c>
      <c r="P713" s="473">
        <f t="shared" ca="1" si="261"/>
        <v>10913.990910833372</v>
      </c>
      <c r="Q713" s="194">
        <f t="shared" ca="1" si="262"/>
        <v>12329.023070805873</v>
      </c>
      <c r="R713" s="194">
        <f t="shared" ca="1" si="263"/>
        <v>13527.050410389314</v>
      </c>
      <c r="S713" s="194">
        <f t="shared" ca="1" si="264"/>
        <v>14940.081421732682</v>
      </c>
      <c r="T713" s="194">
        <f t="shared" ca="1" si="265"/>
        <v>15174.282309395301</v>
      </c>
      <c r="U713" s="194">
        <f t="shared" ca="1" si="266"/>
        <v>17189.4213162456</v>
      </c>
      <c r="V713" s="194">
        <f t="shared" ca="1" si="267"/>
        <v>18363.599006191467</v>
      </c>
      <c r="W713" s="194">
        <f t="shared" ca="1" si="268"/>
        <v>20173.858563948634</v>
      </c>
      <c r="X713" s="194">
        <f t="shared" ca="1" si="269"/>
        <v>20754.80053997389</v>
      </c>
      <c r="Y713" s="194">
        <f t="shared" ca="1" si="270"/>
        <v>21289.038348906484</v>
      </c>
      <c r="Z713" s="194">
        <f t="shared" ca="1" si="271"/>
        <v>377802.92797501979</v>
      </c>
      <c r="AA713" s="194">
        <f t="shared" ca="1" si="272"/>
        <v>399091.96632392629</v>
      </c>
      <c r="AB713" s="77">
        <f t="shared" ca="1" si="273"/>
        <v>245014.33873423145</v>
      </c>
      <c r="AC713">
        <f t="shared" ca="1" si="274"/>
        <v>222.99985493862758</v>
      </c>
      <c r="AD713" s="476">
        <v>217.70010603825935</v>
      </c>
    </row>
    <row r="714" spans="2:30" x14ac:dyDescent="0.2">
      <c r="B714">
        <v>636</v>
      </c>
      <c r="C714" s="193">
        <f t="shared" ca="1" si="281"/>
        <v>0.341904568394167</v>
      </c>
      <c r="D714" s="193">
        <f t="shared" ca="1" si="281"/>
        <v>-0.16634602656665454</v>
      </c>
      <c r="E714" s="193">
        <f t="shared" ca="1" si="281"/>
        <v>9.8217347409650796E-2</v>
      </c>
      <c r="F714" s="193">
        <f t="shared" ca="1" si="281"/>
        <v>0.12505844451130288</v>
      </c>
      <c r="G714" s="193">
        <f t="shared" ca="1" si="281"/>
        <v>0.11258353440344361</v>
      </c>
      <c r="H714" s="193">
        <f t="shared" ca="1" si="281"/>
        <v>0.11295469624422395</v>
      </c>
      <c r="I714" s="193">
        <f t="shared" ca="1" si="280"/>
        <v>6.1126857438628016E-2</v>
      </c>
      <c r="J714" s="193">
        <f t="shared" ca="1" si="280"/>
        <v>6.2087147056565088E-2</v>
      </c>
      <c r="K714" s="193">
        <f t="shared" ca="1" si="280"/>
        <v>3.0515416386326207E-2</v>
      </c>
      <c r="L714" s="193">
        <f t="shared" ca="1" si="280"/>
        <v>4.3231080647401103E-2</v>
      </c>
      <c r="M714" s="193">
        <f t="shared" ca="1" si="280"/>
        <v>3.4288365243050567E-2</v>
      </c>
      <c r="O714" s="473">
        <f t="shared" ca="1" si="275"/>
        <v>13146.639056557655</v>
      </c>
      <c r="P714" s="473">
        <f t="shared" ca="1" si="261"/>
        <v>10850.006464234992</v>
      </c>
      <c r="Q714" s="194">
        <f t="shared" ca="1" si="262"/>
        <v>12065.125262714599</v>
      </c>
      <c r="R714" s="194">
        <f t="shared" ca="1" si="263"/>
        <v>13717.531842848639</v>
      </c>
      <c r="S714" s="194">
        <f t="shared" ca="1" si="264"/>
        <v>14882.498289335354</v>
      </c>
      <c r="T714" s="194">
        <f t="shared" ca="1" si="265"/>
        <v>16352.897520969038</v>
      </c>
      <c r="U714" s="194">
        <f t="shared" ca="1" si="266"/>
        <v>17021.68173475585</v>
      </c>
      <c r="V714" s="194">
        <f t="shared" ca="1" si="267"/>
        <v>18392.305743120345</v>
      </c>
      <c r="W714" s="194">
        <f t="shared" ca="1" si="268"/>
        <v>18904.481388801261</v>
      </c>
      <c r="X714" s="194">
        <f t="shared" ca="1" si="269"/>
        <v>20272.467932345211</v>
      </c>
      <c r="Y714" s="194">
        <f t="shared" ca="1" si="270"/>
        <v>21086.301584976416</v>
      </c>
      <c r="Z714" s="194">
        <f t="shared" ca="1" si="271"/>
        <v>374205.08847820217</v>
      </c>
      <c r="AA714" s="194">
        <f t="shared" ca="1" si="272"/>
        <v>395291.39006317861</v>
      </c>
      <c r="AB714" s="77">
        <f t="shared" ca="1" si="273"/>
        <v>243539.1120882323</v>
      </c>
      <c r="AC714">
        <f t="shared" ca="1" si="274"/>
        <v>221.45024711719989</v>
      </c>
      <c r="AD714" s="476">
        <v>222.48793558492503</v>
      </c>
    </row>
    <row r="715" spans="2:30" x14ac:dyDescent="0.2">
      <c r="B715">
        <v>637</v>
      </c>
      <c r="C715" s="193">
        <f t="shared" ca="1" si="281"/>
        <v>0.35746316892986707</v>
      </c>
      <c r="D715" s="193">
        <f t="shared" ca="1" si="281"/>
        <v>-0.16917795639289995</v>
      </c>
      <c r="E715" s="193">
        <f t="shared" ca="1" si="281"/>
        <v>6.4420253082276516E-2</v>
      </c>
      <c r="F715" s="193">
        <f t="shared" ca="1" si="281"/>
        <v>8.9367224066693507E-2</v>
      </c>
      <c r="G715" s="193">
        <f t="shared" ca="1" si="281"/>
        <v>9.9346923265678039E-2</v>
      </c>
      <c r="H715" s="193">
        <f t="shared" ca="1" si="281"/>
        <v>9.6019621757451046E-2</v>
      </c>
      <c r="I715" s="193">
        <f t="shared" ca="1" si="281"/>
        <v>8.7700432118704805E-2</v>
      </c>
      <c r="J715" s="193">
        <f t="shared" ca="1" si="281"/>
        <v>6.2750611361659006E-2</v>
      </c>
      <c r="K715" s="193">
        <f t="shared" ca="1" si="281"/>
        <v>5.0218870817545051E-2</v>
      </c>
      <c r="L715" s="193">
        <f t="shared" ca="1" si="281"/>
        <v>5.6052916809882468E-2</v>
      </c>
      <c r="M715" s="193">
        <f t="shared" ca="1" si="281"/>
        <v>5.212699841718952E-2</v>
      </c>
      <c r="O715" s="473">
        <f t="shared" ca="1" si="275"/>
        <v>13299.066666005907</v>
      </c>
      <c r="P715" s="473">
        <f t="shared" ca="1" si="261"/>
        <v>10813.148897546407</v>
      </c>
      <c r="Q715" s="194">
        <f t="shared" ca="1" si="262"/>
        <v>11693.82701511603</v>
      </c>
      <c r="R715" s="194">
        <f t="shared" ca="1" si="263"/>
        <v>13282.358492212859</v>
      </c>
      <c r="S715" s="194">
        <f t="shared" ca="1" si="264"/>
        <v>14705.438467287908</v>
      </c>
      <c r="T715" s="194">
        <f t="shared" ca="1" si="265"/>
        <v>16104.066604017315</v>
      </c>
      <c r="U715" s="194">
        <f t="shared" ca="1" si="266"/>
        <v>17447.952097802608</v>
      </c>
      <c r="V715" s="194">
        <f t="shared" ca="1" si="267"/>
        <v>18403.79504358194</v>
      </c>
      <c r="W715" s="194">
        <f t="shared" ca="1" si="268"/>
        <v>19265.935066899787</v>
      </c>
      <c r="X715" s="194">
        <f t="shared" ca="1" si="269"/>
        <v>20521.626788191781</v>
      </c>
      <c r="Y715" s="194">
        <f t="shared" ca="1" si="270"/>
        <v>21449.982364548239</v>
      </c>
      <c r="Z715" s="194">
        <f t="shared" ca="1" si="271"/>
        <v>380659.0983361688</v>
      </c>
      <c r="AA715" s="194">
        <f t="shared" ca="1" si="272"/>
        <v>402109.08070071705</v>
      </c>
      <c r="AB715" s="77">
        <f t="shared" ca="1" si="273"/>
        <v>245872.81071125937</v>
      </c>
      <c r="AC715">
        <f t="shared" ca="1" si="274"/>
        <v>223.90161121701826</v>
      </c>
      <c r="AD715" s="476">
        <v>222.26809534462788</v>
      </c>
    </row>
    <row r="716" spans="2:30" x14ac:dyDescent="0.2">
      <c r="B716">
        <v>638</v>
      </c>
      <c r="C716" s="193">
        <f t="shared" ca="1" si="281"/>
        <v>0.33181726650498344</v>
      </c>
      <c r="D716" s="193">
        <f t="shared" ca="1" si="281"/>
        <v>-0.14416098264097085</v>
      </c>
      <c r="E716" s="193">
        <f t="shared" ca="1" si="281"/>
        <v>0.11634428653752873</v>
      </c>
      <c r="F716" s="193">
        <f t="shared" ca="1" si="281"/>
        <v>6.1338853572097618E-2</v>
      </c>
      <c r="G716" s="193">
        <f t="shared" ca="1" si="281"/>
        <v>0.10577059828133484</v>
      </c>
      <c r="H716" s="193">
        <f t="shared" ca="1" si="281"/>
        <v>8.7448346431048374E-2</v>
      </c>
      <c r="I716" s="193">
        <f t="shared" ca="1" si="281"/>
        <v>7.5713673850692706E-2</v>
      </c>
      <c r="J716" s="193">
        <f t="shared" ca="1" si="281"/>
        <v>5.8455628851546863E-2</v>
      </c>
      <c r="K716" s="193">
        <f t="shared" ca="1" si="281"/>
        <v>7.5748812184389058E-2</v>
      </c>
      <c r="L716" s="193">
        <f t="shared" ca="1" si="281"/>
        <v>6.7253011740233681E-2</v>
      </c>
      <c r="M716" s="193">
        <f t="shared" ca="1" si="281"/>
        <v>4.9975363982870849E-2</v>
      </c>
      <c r="O716" s="473">
        <f t="shared" ca="1" si="275"/>
        <v>13047.813759949322</v>
      </c>
      <c r="P716" s="473">
        <f t="shared" ca="1" si="261"/>
        <v>11138.744810927765</v>
      </c>
      <c r="Q716" s="194">
        <f t="shared" ca="1" si="262"/>
        <v>12264.269623093993</v>
      </c>
      <c r="R716" s="194">
        <f t="shared" ca="1" si="263"/>
        <v>12940.616188389891</v>
      </c>
      <c r="S716" s="194">
        <f t="shared" ca="1" si="264"/>
        <v>14791.364898405745</v>
      </c>
      <c r="T716" s="194">
        <f t="shared" ca="1" si="265"/>
        <v>15978.126898196699</v>
      </c>
      <c r="U716" s="194">
        <f t="shared" ca="1" si="266"/>
        <v>17255.670861266899</v>
      </c>
      <c r="V716" s="194">
        <f t="shared" ca="1" si="267"/>
        <v>18329.418254722135</v>
      </c>
      <c r="W716" s="194">
        <f t="shared" ca="1" si="268"/>
        <v>19734.273816376346</v>
      </c>
      <c r="X716" s="194">
        <f t="shared" ca="1" si="269"/>
        <v>20739.271344155226</v>
      </c>
      <c r="Y716" s="194">
        <f t="shared" ca="1" si="270"/>
        <v>21406.116442715112</v>
      </c>
      <c r="Z716" s="194">
        <f t="shared" ca="1" si="271"/>
        <v>379880.63791746565</v>
      </c>
      <c r="AA716" s="194">
        <f t="shared" ca="1" si="272"/>
        <v>401286.75436018076</v>
      </c>
      <c r="AB716" s="77">
        <f t="shared" ca="1" si="273"/>
        <v>245944.60356930853</v>
      </c>
      <c r="AC716">
        <f t="shared" ca="1" si="274"/>
        <v>223.97702388303628</v>
      </c>
      <c r="AD716" s="476">
        <v>224.54964960490815</v>
      </c>
    </row>
    <row r="717" spans="2:30" x14ac:dyDescent="0.2">
      <c r="B717">
        <v>639</v>
      </c>
      <c r="C717" s="193">
        <f t="shared" ca="1" si="281"/>
        <v>0.35193878210068719</v>
      </c>
      <c r="D717" s="193">
        <f t="shared" ca="1" si="281"/>
        <v>-0.18898257751852746</v>
      </c>
      <c r="E717" s="193">
        <f t="shared" ca="1" si="281"/>
        <v>9.90048186419933E-2</v>
      </c>
      <c r="F717" s="193">
        <f t="shared" ca="1" si="281"/>
        <v>0.10071086541126432</v>
      </c>
      <c r="G717" s="193">
        <f t="shared" ca="1" si="281"/>
        <v>0.11395790263700964</v>
      </c>
      <c r="H717" s="193">
        <f t="shared" ca="1" si="281"/>
        <v>0.14604996955003047</v>
      </c>
      <c r="I717" s="193">
        <f t="shared" ca="1" si="281"/>
        <v>9.567936026119464E-2</v>
      </c>
      <c r="J717" s="193">
        <f t="shared" ca="1" si="281"/>
        <v>4.9616020564313308E-2</v>
      </c>
      <c r="K717" s="193">
        <f t="shared" ca="1" si="281"/>
        <v>5.6953834874977669E-2</v>
      </c>
      <c r="L717" s="193">
        <f t="shared" ca="1" si="281"/>
        <v>2.7884792918952506E-2</v>
      </c>
      <c r="M717" s="193">
        <f t="shared" ca="1" si="281"/>
        <v>3.9645051155967864E-2</v>
      </c>
      <c r="O717" s="473">
        <f t="shared" ca="1" si="275"/>
        <v>13244.944248240432</v>
      </c>
      <c r="P717" s="473">
        <f t="shared" ca="1" si="261"/>
        <v>10555.391753596365</v>
      </c>
      <c r="Q717" s="194">
        <f t="shared" ca="1" si="262"/>
        <v>12073.776500178117</v>
      </c>
      <c r="R717" s="194">
        <f t="shared" ca="1" si="263"/>
        <v>13420.668428125207</v>
      </c>
      <c r="S717" s="194">
        <f t="shared" ca="1" si="264"/>
        <v>14900.882556451019</v>
      </c>
      <c r="T717" s="194">
        <f t="shared" ca="1" si="265"/>
        <v>16839.173929725534</v>
      </c>
      <c r="U717" s="194">
        <f t="shared" ca="1" si="266"/>
        <v>17575.943180559469</v>
      </c>
      <c r="V717" s="194">
        <f t="shared" ca="1" si="267"/>
        <v>18176.341571025521</v>
      </c>
      <c r="W717" s="194">
        <f t="shared" ca="1" si="268"/>
        <v>19389.485865513216</v>
      </c>
      <c r="X717" s="194">
        <f t="shared" ca="1" si="269"/>
        <v>19974.252961926144</v>
      </c>
      <c r="Y717" s="194">
        <f t="shared" ca="1" si="270"/>
        <v>21195.509711502356</v>
      </c>
      <c r="Z717" s="194">
        <f t="shared" ca="1" si="271"/>
        <v>376143.13515198656</v>
      </c>
      <c r="AA717" s="194">
        <f t="shared" ca="1" si="272"/>
        <v>397338.64486348891</v>
      </c>
      <c r="AB717" s="77">
        <f t="shared" ca="1" si="273"/>
        <v>244538.79147433749</v>
      </c>
      <c r="AC717">
        <f t="shared" ca="1" si="274"/>
        <v>222.50033050596585</v>
      </c>
      <c r="AD717" s="476">
        <v>222.4523512874238</v>
      </c>
    </row>
    <row r="718" spans="2:30" x14ac:dyDescent="0.2">
      <c r="B718">
        <v>640</v>
      </c>
      <c r="C718" s="193">
        <f t="shared" ca="1" si="281"/>
        <v>0.29626031694650723</v>
      </c>
      <c r="D718" s="193">
        <f t="shared" ca="1" si="281"/>
        <v>-0.16483226892763353</v>
      </c>
      <c r="E718" s="193">
        <f t="shared" ca="1" si="281"/>
        <v>0.10745914844269626</v>
      </c>
      <c r="F718" s="193">
        <f t="shared" ca="1" si="281"/>
        <v>0.12308118698553729</v>
      </c>
      <c r="G718" s="193">
        <f t="shared" ca="1" si="281"/>
        <v>8.0628837756230198E-2</v>
      </c>
      <c r="H718" s="193">
        <f t="shared" ca="1" si="281"/>
        <v>0.10382356586448098</v>
      </c>
      <c r="I718" s="193">
        <f t="shared" ca="1" si="281"/>
        <v>0.10078431732130438</v>
      </c>
      <c r="J718" s="193">
        <f t="shared" ca="1" si="281"/>
        <v>4.8993569389638593E-2</v>
      </c>
      <c r="K718" s="193">
        <f t="shared" ca="1" si="281"/>
        <v>7.030912031128686E-2</v>
      </c>
      <c r="L718" s="193">
        <f t="shared" ca="1" si="281"/>
        <v>1.952216733392205E-2</v>
      </c>
      <c r="M718" s="193">
        <f t="shared" ca="1" si="281"/>
        <v>6.7958732429842364E-2</v>
      </c>
      <c r="O718" s="473">
        <f t="shared" ca="1" si="275"/>
        <v>12699.46232512493</v>
      </c>
      <c r="P718" s="473">
        <f t="shared" ca="1" si="261"/>
        <v>10869.70801990685</v>
      </c>
      <c r="Q718" s="194">
        <f t="shared" ca="1" si="262"/>
        <v>12166.656610202215</v>
      </c>
      <c r="R718" s="194">
        <f t="shared" ca="1" si="263"/>
        <v>13693.423679220761</v>
      </c>
      <c r="S718" s="194">
        <f t="shared" ca="1" si="264"/>
        <v>14455.055581904511</v>
      </c>
      <c r="T718" s="194">
        <f t="shared" ca="1" si="265"/>
        <v>16218.731736993786</v>
      </c>
      <c r="U718" s="194">
        <f t="shared" ca="1" si="266"/>
        <v>17657.832498257569</v>
      </c>
      <c r="V718" s="194">
        <f t="shared" ca="1" si="267"/>
        <v>18165.562500450655</v>
      </c>
      <c r="W718" s="194">
        <f t="shared" ca="1" si="268"/>
        <v>19634.484378837918</v>
      </c>
      <c r="X718" s="194">
        <f t="shared" ca="1" si="269"/>
        <v>19811.747202514212</v>
      </c>
      <c r="Y718" s="194">
        <f t="shared" ca="1" si="270"/>
        <v>21772.7479773331</v>
      </c>
      <c r="Z718" s="194">
        <f t="shared" ca="1" si="271"/>
        <v>386387.0129352815</v>
      </c>
      <c r="AA718" s="194">
        <f t="shared" ca="1" si="272"/>
        <v>408159.76091261458</v>
      </c>
      <c r="AB718" s="77">
        <f t="shared" ca="1" si="273"/>
        <v>248082.63187899589</v>
      </c>
      <c r="AC718">
        <f t="shared" ca="1" si="274"/>
        <v>226.22285193943054</v>
      </c>
      <c r="AD718" s="476">
        <v>228.53123422212292</v>
      </c>
    </row>
    <row r="719" spans="2:30" x14ac:dyDescent="0.2">
      <c r="B719">
        <v>641</v>
      </c>
      <c r="C719" s="193">
        <f t="shared" ref="C719:M734" ca="1" si="282">C$75+_xlfn.NORM.INV(RAND(),0, $AH$80)</f>
        <v>0.29517237367643046</v>
      </c>
      <c r="D719" s="193">
        <f t="shared" ca="1" si="282"/>
        <v>-0.16762759145148573</v>
      </c>
      <c r="E719" s="193">
        <f t="shared" ca="1" si="282"/>
        <v>8.7622614307768687E-2</v>
      </c>
      <c r="F719" s="193">
        <f t="shared" ca="1" si="282"/>
        <v>9.9045723633839025E-2</v>
      </c>
      <c r="G719" s="193">
        <f t="shared" ca="1" si="282"/>
        <v>6.7685683689842166E-2</v>
      </c>
      <c r="H719" s="193">
        <f t="shared" ca="1" si="282"/>
        <v>8.670936792531303E-2</v>
      </c>
      <c r="I719" s="193">
        <f t="shared" ca="1" si="281"/>
        <v>6.2300190658759073E-2</v>
      </c>
      <c r="J719" s="193">
        <f t="shared" ca="1" si="281"/>
        <v>3.4841979915536121E-2</v>
      </c>
      <c r="K719" s="193">
        <f t="shared" ca="1" si="281"/>
        <v>6.2227170961246393E-2</v>
      </c>
      <c r="L719" s="193">
        <f t="shared" ca="1" si="281"/>
        <v>6.4962919462547689E-2</v>
      </c>
      <c r="M719" s="193">
        <f t="shared" ca="1" si="281"/>
        <v>2.7773490625196483E-2</v>
      </c>
      <c r="O719" s="473">
        <f t="shared" ca="1" si="275"/>
        <v>12688.803744907989</v>
      </c>
      <c r="P719" s="473">
        <f t="shared" ref="P719:P782" ca="1" si="283">$C$74*(1+$D719)</f>
        <v>10833.326897258912</v>
      </c>
      <c r="Q719" s="194">
        <f t="shared" ref="Q719:Q782" ca="1" si="284">$D$74*(1+$E719)</f>
        <v>11948.730468641514</v>
      </c>
      <c r="R719" s="194">
        <f t="shared" ref="R719:R782" ca="1" si="285">$E$74*(1+$F719)</f>
        <v>13400.365806989281</v>
      </c>
      <c r="S719" s="194">
        <f t="shared" ref="S719:S782" ca="1" si="286">$F$74*(1+$G719)</f>
        <v>14281.921194871802</v>
      </c>
      <c r="T719" s="194">
        <f t="shared" ref="T719:T782" ca="1" si="287">$G$74*(1+$H719)</f>
        <v>15967.268918249023</v>
      </c>
      <c r="U719" s="194">
        <f t="shared" ca="1" si="266"/>
        <v>17040.503334173372</v>
      </c>
      <c r="V719" s="194">
        <f t="shared" ca="1" si="267"/>
        <v>17920.497525245795</v>
      </c>
      <c r="W719" s="194">
        <f t="shared" ca="1" si="268"/>
        <v>19486.223558433267</v>
      </c>
      <c r="X719" s="194">
        <f t="shared" ca="1" si="269"/>
        <v>20694.769389485038</v>
      </c>
      <c r="Y719" s="194">
        <f t="shared" ca="1" si="270"/>
        <v>20953.481168933067</v>
      </c>
      <c r="Z719" s="194">
        <f t="shared" ca="1" si="271"/>
        <v>371848.00962599489</v>
      </c>
      <c r="AA719" s="194">
        <f t="shared" ca="1" si="272"/>
        <v>392801.49079492793</v>
      </c>
      <c r="AB719" s="77">
        <f t="shared" ca="1" si="273"/>
        <v>241455.82460815745</v>
      </c>
      <c r="AC719">
        <f t="shared" ca="1" si="274"/>
        <v>219.26191993224734</v>
      </c>
      <c r="AD719" s="476">
        <v>221.91228090366502</v>
      </c>
    </row>
    <row r="720" spans="2:30" x14ac:dyDescent="0.2">
      <c r="B720">
        <v>642</v>
      </c>
      <c r="C720" s="193">
        <f t="shared" ca="1" si="282"/>
        <v>0.34568827513648043</v>
      </c>
      <c r="D720" s="193">
        <f t="shared" ca="1" si="282"/>
        <v>-0.16385039191956985</v>
      </c>
      <c r="E720" s="193">
        <f t="shared" ca="1" si="282"/>
        <v>0.11243185977909018</v>
      </c>
      <c r="F720" s="193">
        <f t="shared" ca="1" si="282"/>
        <v>0.11665408223551307</v>
      </c>
      <c r="G720" s="193">
        <f t="shared" ca="1" si="282"/>
        <v>0.11116963475889871</v>
      </c>
      <c r="H720" s="193">
        <f t="shared" ca="1" si="282"/>
        <v>7.2422529663388774E-2</v>
      </c>
      <c r="I720" s="193">
        <f t="shared" ca="1" si="281"/>
        <v>7.8096694115631957E-2</v>
      </c>
      <c r="J720" s="193">
        <f t="shared" ca="1" si="281"/>
        <v>3.1670428565566316E-2</v>
      </c>
      <c r="K720" s="193">
        <f t="shared" ca="1" si="281"/>
        <v>2.9966560436952675E-2</v>
      </c>
      <c r="L720" s="193">
        <f t="shared" ca="1" si="281"/>
        <v>1.2041438543325123E-2</v>
      </c>
      <c r="M720" s="193">
        <f t="shared" ca="1" si="281"/>
        <v>1.2186730642806717E-2</v>
      </c>
      <c r="O720" s="473">
        <f t="shared" ca="1" si="275"/>
        <v>13183.708031512098</v>
      </c>
      <c r="P720" s="473">
        <f t="shared" ca="1" si="283"/>
        <v>10882.487149166798</v>
      </c>
      <c r="Q720" s="194">
        <f t="shared" ca="1" si="284"/>
        <v>12221.287312686041</v>
      </c>
      <c r="R720" s="194">
        <f t="shared" ca="1" si="285"/>
        <v>13615.059737777634</v>
      </c>
      <c r="S720" s="194">
        <f t="shared" ca="1" si="286"/>
        <v>14863.585229425193</v>
      </c>
      <c r="T720" s="194">
        <f t="shared" ca="1" si="287"/>
        <v>15757.349140935248</v>
      </c>
      <c r="U720" s="194">
        <f t="shared" ref="U720:U783" ca="1" si="288">$H$74*(1+$I720)</f>
        <v>17293.897216799149</v>
      </c>
      <c r="V720" s="194">
        <f t="shared" ref="V720:V783" ca="1" si="289">$I$74*(1+$J720)</f>
        <v>17865.57534464102</v>
      </c>
      <c r="W720" s="194">
        <f t="shared" ref="W720:W783" ca="1" si="290">$J$74*(1+$K720)</f>
        <v>18894.412798933437</v>
      </c>
      <c r="X720" s="194">
        <f t="shared" ref="X720:X783" ca="1" si="291">$K$74*(1+$L720)</f>
        <v>19666.378801082155</v>
      </c>
      <c r="Y720" s="194">
        <f t="shared" ref="Y720:Y783" ca="1" si="292">$L$74*(1+$M720)</f>
        <v>20635.709904394014</v>
      </c>
      <c r="Z720" s="194">
        <f t="shared" ref="Z720:Z783" ca="1" si="293">($Y720*(1+$AH$79))/($AH$73-$AH$79)</f>
        <v>366208.72652632656</v>
      </c>
      <c r="AA720" s="194">
        <f t="shared" ref="AA720:AA783" ca="1" si="294">SUM(Y720:Z720)</f>
        <v>386844.43643072055</v>
      </c>
      <c r="AB720" s="77">
        <f t="shared" ref="AB720:AB783" ca="1" si="295">NPV($AH$73,O720:X720,AA720)</f>
        <v>239728.65384169796</v>
      </c>
      <c r="AC720">
        <f t="shared" ref="AC720:AC783" ca="1" si="296">((AB720+$AH$82-$AH$83)-$AH$85)/($AH$87-($AH$87*$AH$85/(AB720+$AH$82-$AH$83)))</f>
        <v>217.44766492546213</v>
      </c>
      <c r="AD720" s="476">
        <v>225.59286930676822</v>
      </c>
    </row>
    <row r="721" spans="2:30" x14ac:dyDescent="0.2">
      <c r="B721">
        <v>643</v>
      </c>
      <c r="C721" s="193">
        <f t="shared" ca="1" si="282"/>
        <v>0.34638826632500053</v>
      </c>
      <c r="D721" s="193">
        <f t="shared" ca="1" si="282"/>
        <v>-0.14978792011250211</v>
      </c>
      <c r="E721" s="193">
        <f t="shared" ca="1" si="282"/>
        <v>8.4920376004007092E-2</v>
      </c>
      <c r="F721" s="193">
        <f t="shared" ca="1" si="282"/>
        <v>8.879825818394603E-2</v>
      </c>
      <c r="G721" s="193">
        <f t="shared" ca="1" si="282"/>
        <v>0.12473240492850969</v>
      </c>
      <c r="H721" s="193">
        <f t="shared" ca="1" si="282"/>
        <v>0.10063667170964158</v>
      </c>
      <c r="I721" s="193">
        <f t="shared" ca="1" si="281"/>
        <v>6.4507553489462216E-2</v>
      </c>
      <c r="J721" s="193">
        <f t="shared" ca="1" si="281"/>
        <v>6.1532365366014363E-2</v>
      </c>
      <c r="K721" s="193">
        <f t="shared" ca="1" si="281"/>
        <v>2.634852984738472E-2</v>
      </c>
      <c r="L721" s="193">
        <f t="shared" ca="1" si="281"/>
        <v>7.5588292457876349E-2</v>
      </c>
      <c r="M721" s="193">
        <f t="shared" ca="1" si="281"/>
        <v>7.2589343751032293E-2</v>
      </c>
      <c r="O721" s="473">
        <f t="shared" ref="O721:O784" ca="1" si="297">$B$74*(1+$C721)</f>
        <v>13190.565845186029</v>
      </c>
      <c r="P721" s="473">
        <f t="shared" ca="1" si="283"/>
        <v>11065.510219735785</v>
      </c>
      <c r="Q721" s="194">
        <f t="shared" ca="1" si="284"/>
        <v>11919.043409243399</v>
      </c>
      <c r="R721" s="194">
        <f t="shared" ca="1" si="285"/>
        <v>13275.421245839429</v>
      </c>
      <c r="S721" s="194">
        <f t="shared" ca="1" si="286"/>
        <v>15045.007924985857</v>
      </c>
      <c r="T721" s="194">
        <f t="shared" ca="1" si="287"/>
        <v>16171.905973375437</v>
      </c>
      <c r="U721" s="194">
        <f t="shared" ca="1" si="288"/>
        <v>17075.911944665102</v>
      </c>
      <c r="V721" s="194">
        <f t="shared" ca="1" si="289"/>
        <v>18382.698514088741</v>
      </c>
      <c r="W721" s="194">
        <f t="shared" ca="1" si="290"/>
        <v>18828.04116503353</v>
      </c>
      <c r="X721" s="194">
        <f t="shared" ca="1" si="291"/>
        <v>20901.245727578163</v>
      </c>
      <c r="Y721" s="194">
        <f t="shared" ca="1" si="292"/>
        <v>21867.15343534913</v>
      </c>
      <c r="Z721" s="194">
        <f t="shared" ca="1" si="293"/>
        <v>388062.36613211158</v>
      </c>
      <c r="AA721" s="194">
        <f t="shared" ca="1" si="294"/>
        <v>409929.51956746069</v>
      </c>
      <c r="AB721" s="77">
        <f t="shared" ca="1" si="295"/>
        <v>249112.42943382965</v>
      </c>
      <c r="AC721">
        <f t="shared" ca="1" si="296"/>
        <v>227.30457206005426</v>
      </c>
      <c r="AD721" s="476">
        <v>222.47261370293214</v>
      </c>
    </row>
    <row r="722" spans="2:30" x14ac:dyDescent="0.2">
      <c r="B722">
        <v>644</v>
      </c>
      <c r="C722" s="193">
        <f t="shared" ca="1" si="282"/>
        <v>0.3050780696570039</v>
      </c>
      <c r="D722" s="193">
        <f t="shared" ca="1" si="282"/>
        <v>-0.18146622197094495</v>
      </c>
      <c r="E722" s="193">
        <f t="shared" ca="1" si="282"/>
        <v>0.13148486875045612</v>
      </c>
      <c r="F722" s="193">
        <f t="shared" ca="1" si="282"/>
        <v>0.13425619879130862</v>
      </c>
      <c r="G722" s="193">
        <f t="shared" ca="1" si="282"/>
        <v>0.1368350059626682</v>
      </c>
      <c r="H722" s="193">
        <f t="shared" ca="1" si="282"/>
        <v>8.9546001062348571E-2</v>
      </c>
      <c r="I722" s="193">
        <f t="shared" ca="1" si="281"/>
        <v>2.5044539413512569E-2</v>
      </c>
      <c r="J722" s="193">
        <f t="shared" ca="1" si="281"/>
        <v>7.2696397820651557E-2</v>
      </c>
      <c r="K722" s="193">
        <f t="shared" ca="1" si="281"/>
        <v>5.9976556860069419E-2</v>
      </c>
      <c r="L722" s="193">
        <f t="shared" ca="1" si="281"/>
        <v>3.6567391550216835E-2</v>
      </c>
      <c r="M722" s="193">
        <f t="shared" ca="1" si="281"/>
        <v>6.3699117242483297E-2</v>
      </c>
      <c r="O722" s="473">
        <f t="shared" ca="1" si="297"/>
        <v>12785.849848429667</v>
      </c>
      <c r="P722" s="473">
        <f t="shared" ca="1" si="283"/>
        <v>10653.217121048152</v>
      </c>
      <c r="Q722" s="194">
        <f t="shared" ca="1" si="284"/>
        <v>12430.605568688246</v>
      </c>
      <c r="R722" s="194">
        <f t="shared" ca="1" si="285"/>
        <v>13829.677560997068</v>
      </c>
      <c r="S722" s="194">
        <f t="shared" ca="1" si="286"/>
        <v>15206.898635766463</v>
      </c>
      <c r="T722" s="194">
        <f t="shared" ca="1" si="287"/>
        <v>16008.948216742543</v>
      </c>
      <c r="U722" s="194">
        <f t="shared" ca="1" si="288"/>
        <v>16442.880313068828</v>
      </c>
      <c r="V722" s="194">
        <f t="shared" ca="1" si="289"/>
        <v>18576.027563217016</v>
      </c>
      <c r="W722" s="194">
        <f t="shared" ca="1" si="290"/>
        <v>19444.93675018903</v>
      </c>
      <c r="X722" s="194">
        <f t="shared" ca="1" si="291"/>
        <v>20142.976560740419</v>
      </c>
      <c r="Y722" s="194">
        <f t="shared" ca="1" si="292"/>
        <v>21685.906112438399</v>
      </c>
      <c r="Z722" s="194">
        <f t="shared" ca="1" si="293"/>
        <v>384845.88598110352</v>
      </c>
      <c r="AA722" s="194">
        <f t="shared" ca="1" si="294"/>
        <v>406531.79209354194</v>
      </c>
      <c r="AB722" s="77">
        <f t="shared" ca="1" si="295"/>
        <v>247622.81976705638</v>
      </c>
      <c r="AC722">
        <f t="shared" ca="1" si="296"/>
        <v>225.73985602352769</v>
      </c>
      <c r="AD722" s="476">
        <v>219.50465999238779</v>
      </c>
    </row>
    <row r="723" spans="2:30" x14ac:dyDescent="0.2">
      <c r="B723">
        <v>645</v>
      </c>
      <c r="C723" s="193">
        <f t="shared" ca="1" si="282"/>
        <v>0.29022361027686649</v>
      </c>
      <c r="D723" s="193">
        <f t="shared" ca="1" si="282"/>
        <v>-0.1605620764953406</v>
      </c>
      <c r="E723" s="193">
        <f t="shared" ca="1" si="282"/>
        <v>0.12242495107250521</v>
      </c>
      <c r="F723" s="193">
        <f t="shared" ca="1" si="282"/>
        <v>7.7465396958406041E-2</v>
      </c>
      <c r="G723" s="193">
        <f t="shared" ca="1" si="282"/>
        <v>9.3818185015394281E-2</v>
      </c>
      <c r="H723" s="193">
        <f t="shared" ca="1" si="282"/>
        <v>0.10133000966775936</v>
      </c>
      <c r="I723" s="193">
        <f t="shared" ca="1" si="281"/>
        <v>7.5071618910282939E-2</v>
      </c>
      <c r="J723" s="193">
        <f t="shared" ca="1" si="281"/>
        <v>1.7067832500907404E-2</v>
      </c>
      <c r="K723" s="193">
        <f t="shared" ca="1" si="281"/>
        <v>7.0286840829081113E-2</v>
      </c>
      <c r="L723" s="193">
        <f t="shared" ca="1" si="281"/>
        <v>6.5154481801796837E-2</v>
      </c>
      <c r="M723" s="193">
        <f t="shared" ca="1" si="281"/>
        <v>6.5988326367374672E-2</v>
      </c>
      <c r="O723" s="473">
        <f t="shared" ca="1" si="297"/>
        <v>12640.320709882461</v>
      </c>
      <c r="P723" s="473">
        <f t="shared" ca="1" si="283"/>
        <v>10925.284574413143</v>
      </c>
      <c r="Q723" s="194">
        <f t="shared" ca="1" si="284"/>
        <v>12331.072409872111</v>
      </c>
      <c r="R723" s="194">
        <f t="shared" ca="1" si="285"/>
        <v>13137.242748988578</v>
      </c>
      <c r="S723" s="194">
        <f t="shared" ca="1" si="286"/>
        <v>14631.48317763305</v>
      </c>
      <c r="T723" s="194">
        <f t="shared" ca="1" si="287"/>
        <v>16182.093346333886</v>
      </c>
      <c r="U723" s="194">
        <f t="shared" ca="1" si="288"/>
        <v>17245.371569739906</v>
      </c>
      <c r="V723" s="194">
        <f t="shared" ca="1" si="289"/>
        <v>17612.700227746129</v>
      </c>
      <c r="W723" s="194">
        <f t="shared" ca="1" si="290"/>
        <v>19634.075668740024</v>
      </c>
      <c r="X723" s="194">
        <f t="shared" ca="1" si="291"/>
        <v>20698.491902599835</v>
      </c>
      <c r="Y723" s="194">
        <f t="shared" ca="1" si="292"/>
        <v>21732.576804694709</v>
      </c>
      <c r="Z723" s="194">
        <f t="shared" ca="1" si="293"/>
        <v>385674.12086405494</v>
      </c>
      <c r="AA723" s="194">
        <f t="shared" ca="1" si="294"/>
        <v>407406.69766874966</v>
      </c>
      <c r="AB723" s="77">
        <f t="shared" ca="1" si="295"/>
        <v>247489.67292275283</v>
      </c>
      <c r="AC723">
        <f t="shared" ca="1" si="296"/>
        <v>225.59999589295674</v>
      </c>
      <c r="AD723" s="476">
        <v>218.27391141175428</v>
      </c>
    </row>
    <row r="724" spans="2:30" x14ac:dyDescent="0.2">
      <c r="B724">
        <v>646</v>
      </c>
      <c r="C724" s="193">
        <f t="shared" ca="1" si="282"/>
        <v>0.31317819604597591</v>
      </c>
      <c r="D724" s="193">
        <f t="shared" ca="1" si="282"/>
        <v>-0.15112474664775977</v>
      </c>
      <c r="E724" s="193">
        <f t="shared" ca="1" si="282"/>
        <v>0.10135348790531051</v>
      </c>
      <c r="F724" s="193">
        <f t="shared" ca="1" si="282"/>
        <v>0.11168525386071404</v>
      </c>
      <c r="G724" s="193">
        <f t="shared" ca="1" si="282"/>
        <v>0.10546721667535833</v>
      </c>
      <c r="H724" s="193">
        <f t="shared" ca="1" si="282"/>
        <v>8.6003634962275283E-2</v>
      </c>
      <c r="I724" s="193">
        <f t="shared" ca="1" si="281"/>
        <v>0.13567277959431251</v>
      </c>
      <c r="J724" s="193">
        <f t="shared" ca="1" si="281"/>
        <v>9.9099270624009417E-2</v>
      </c>
      <c r="K724" s="193">
        <f t="shared" ca="1" si="281"/>
        <v>4.528378751722998E-2</v>
      </c>
      <c r="L724" s="193">
        <f t="shared" ca="1" si="281"/>
        <v>7.231463870936955E-2</v>
      </c>
      <c r="M724" s="193">
        <f t="shared" ca="1" si="281"/>
        <v>1.1279608697037553E-2</v>
      </c>
      <c r="O724" s="473">
        <f t="shared" ca="1" si="297"/>
        <v>12865.206786662426</v>
      </c>
      <c r="P724" s="473">
        <f t="shared" ca="1" si="283"/>
        <v>11048.111422379407</v>
      </c>
      <c r="Q724" s="194">
        <f t="shared" ca="1" si="284"/>
        <v>12099.579214849713</v>
      </c>
      <c r="R724" s="194">
        <f t="shared" ca="1" si="285"/>
        <v>13554.476163843781</v>
      </c>
      <c r="S724" s="194">
        <f t="shared" ca="1" si="286"/>
        <v>14787.306707634136</v>
      </c>
      <c r="T724" s="194">
        <f t="shared" ca="1" si="287"/>
        <v>15956.899422652597</v>
      </c>
      <c r="U724" s="194">
        <f t="shared" ca="1" si="288"/>
        <v>18217.483115771534</v>
      </c>
      <c r="V724" s="194">
        <f t="shared" ca="1" si="289"/>
        <v>19033.249656942447</v>
      </c>
      <c r="W724" s="194">
        <f t="shared" ca="1" si="290"/>
        <v>19175.402515014106</v>
      </c>
      <c r="X724" s="194">
        <f t="shared" ca="1" si="291"/>
        <v>20837.630827802535</v>
      </c>
      <c r="Y724" s="194">
        <f t="shared" ca="1" si="292"/>
        <v>20617.216177145769</v>
      </c>
      <c r="Z724" s="194">
        <f t="shared" ca="1" si="293"/>
        <v>365880.53019406163</v>
      </c>
      <c r="AA724" s="194">
        <f t="shared" ca="1" si="294"/>
        <v>386497.74637120741</v>
      </c>
      <c r="AB724" s="77">
        <f t="shared" ca="1" si="295"/>
        <v>241059.35403279544</v>
      </c>
      <c r="AC724">
        <f t="shared" ca="1" si="296"/>
        <v>218.84545924384184</v>
      </c>
      <c r="AD724" s="476">
        <v>227.40372490229294</v>
      </c>
    </row>
    <row r="725" spans="2:30" x14ac:dyDescent="0.2">
      <c r="B725">
        <v>647</v>
      </c>
      <c r="C725" s="193">
        <f t="shared" ca="1" si="282"/>
        <v>0.32474925843433505</v>
      </c>
      <c r="D725" s="193">
        <f t="shared" ca="1" si="282"/>
        <v>-0.15108794094254158</v>
      </c>
      <c r="E725" s="193">
        <f t="shared" ca="1" si="282"/>
        <v>0.10193837387789606</v>
      </c>
      <c r="F725" s="193">
        <f t="shared" ca="1" si="282"/>
        <v>0.10036815414201586</v>
      </c>
      <c r="G725" s="193">
        <f t="shared" ca="1" si="282"/>
        <v>0.13851004495550881</v>
      </c>
      <c r="H725" s="193">
        <f t="shared" ca="1" si="282"/>
        <v>9.5423791332512567E-2</v>
      </c>
      <c r="I725" s="193">
        <f t="shared" ca="1" si="282"/>
        <v>8.6737913566602806E-2</v>
      </c>
      <c r="J725" s="193">
        <f t="shared" ca="1" si="282"/>
        <v>4.2175641639161723E-3</v>
      </c>
      <c r="K725" s="193">
        <f t="shared" ca="1" si="282"/>
        <v>2.9401194276600123E-2</v>
      </c>
      <c r="L725" s="193">
        <f t="shared" ca="1" si="282"/>
        <v>5.8670199585125961E-2</v>
      </c>
      <c r="M725" s="193">
        <f t="shared" ca="1" si="282"/>
        <v>1.4049764240533304E-2</v>
      </c>
      <c r="O725" s="473">
        <f t="shared" ca="1" si="297"/>
        <v>12978.56848488118</v>
      </c>
      <c r="P725" s="473">
        <f t="shared" ca="1" si="283"/>
        <v>11048.59044863282</v>
      </c>
      <c r="Q725" s="194">
        <f t="shared" ca="1" si="284"/>
        <v>12106.004830453305</v>
      </c>
      <c r="R725" s="194">
        <f t="shared" ca="1" si="285"/>
        <v>13416.48984276215</v>
      </c>
      <c r="S725" s="194">
        <f t="shared" ca="1" si="286"/>
        <v>15229.30483195279</v>
      </c>
      <c r="T725" s="194">
        <f t="shared" ca="1" si="287"/>
        <v>16095.31193151198</v>
      </c>
      <c r="U725" s="194">
        <f t="shared" ca="1" si="288"/>
        <v>17432.512205444007</v>
      </c>
      <c r="V725" s="194">
        <f t="shared" ca="1" si="289"/>
        <v>17390.170405414614</v>
      </c>
      <c r="W725" s="194">
        <f t="shared" ca="1" si="290"/>
        <v>18884.041334434904</v>
      </c>
      <c r="X725" s="194">
        <f t="shared" ca="1" si="291"/>
        <v>20572.486834556657</v>
      </c>
      <c r="Y725" s="194">
        <f t="shared" ca="1" si="292"/>
        <v>20673.692047116248</v>
      </c>
      <c r="Z725" s="194">
        <f t="shared" ca="1" si="293"/>
        <v>366882.77128570213</v>
      </c>
      <c r="AA725" s="194">
        <f t="shared" ca="1" si="294"/>
        <v>387556.46333281836</v>
      </c>
      <c r="AB725" s="77">
        <f t="shared" ca="1" si="295"/>
        <v>240364.36624649406</v>
      </c>
      <c r="AC725">
        <f t="shared" ca="1" si="296"/>
        <v>218.11543005655045</v>
      </c>
      <c r="AD725" s="476">
        <v>220.02126863041846</v>
      </c>
    </row>
    <row r="726" spans="2:30" x14ac:dyDescent="0.2">
      <c r="B726">
        <v>648</v>
      </c>
      <c r="C726" s="193">
        <f t="shared" ca="1" si="282"/>
        <v>0.34360090884162214</v>
      </c>
      <c r="D726" s="193">
        <f t="shared" ca="1" si="282"/>
        <v>-0.13084683447910506</v>
      </c>
      <c r="E726" s="193">
        <f t="shared" ca="1" si="282"/>
        <v>0.10124603470575644</v>
      </c>
      <c r="F726" s="193">
        <f t="shared" ca="1" si="282"/>
        <v>9.4626779016386137E-2</v>
      </c>
      <c r="G726" s="193">
        <f t="shared" ca="1" si="282"/>
        <v>8.3468389764149026E-2</v>
      </c>
      <c r="H726" s="193">
        <f t="shared" ca="1" si="282"/>
        <v>0.11179436624566677</v>
      </c>
      <c r="I726" s="193">
        <f t="shared" ca="1" si="282"/>
        <v>6.6230861415961434E-2</v>
      </c>
      <c r="J726" s="193">
        <f t="shared" ca="1" si="282"/>
        <v>5.9100782574611294E-2</v>
      </c>
      <c r="K726" s="193">
        <f t="shared" ca="1" si="282"/>
        <v>0.10672312720663771</v>
      </c>
      <c r="L726" s="193">
        <f t="shared" ca="1" si="282"/>
        <v>4.8445309637015467E-2</v>
      </c>
      <c r="M726" s="193">
        <f t="shared" ca="1" si="282"/>
        <v>-4.9855324398068168E-3</v>
      </c>
      <c r="O726" s="473">
        <f t="shared" ca="1" si="297"/>
        <v>13163.258103921371</v>
      </c>
      <c r="P726" s="473">
        <f t="shared" ca="1" si="283"/>
        <v>11312.028449254447</v>
      </c>
      <c r="Q726" s="194">
        <f t="shared" ca="1" si="284"/>
        <v>12098.398723287131</v>
      </c>
      <c r="R726" s="194">
        <f t="shared" ca="1" si="285"/>
        <v>13346.486816260025</v>
      </c>
      <c r="S726" s="194">
        <f t="shared" ca="1" si="286"/>
        <v>14493.038912228549</v>
      </c>
      <c r="T726" s="194">
        <f t="shared" ca="1" si="287"/>
        <v>16335.848527311935</v>
      </c>
      <c r="U726" s="194">
        <f t="shared" ca="1" si="288"/>
        <v>17103.55576392217</v>
      </c>
      <c r="V726" s="194">
        <f t="shared" ca="1" si="289"/>
        <v>18340.590468375976</v>
      </c>
      <c r="W726" s="194">
        <f t="shared" ca="1" si="290"/>
        <v>20302.487889216041</v>
      </c>
      <c r="X726" s="194">
        <f t="shared" ca="1" si="291"/>
        <v>20373.792837195884</v>
      </c>
      <c r="Y726" s="194">
        <f t="shared" ca="1" si="292"/>
        <v>20285.614582407623</v>
      </c>
      <c r="Z726" s="194">
        <f t="shared" ca="1" si="293"/>
        <v>359995.8090826596</v>
      </c>
      <c r="AA726" s="194">
        <f t="shared" ca="1" si="294"/>
        <v>380281.42366506724</v>
      </c>
      <c r="AB726" s="77">
        <f t="shared" ca="1" si="295"/>
        <v>238468.98807180987</v>
      </c>
      <c r="AC726">
        <f t="shared" ca="1" si="296"/>
        <v>216.12448659574775</v>
      </c>
      <c r="AD726" s="476">
        <v>227.52247634956942</v>
      </c>
    </row>
    <row r="727" spans="2:30" x14ac:dyDescent="0.2">
      <c r="B727">
        <v>649</v>
      </c>
      <c r="C727" s="193">
        <f t="shared" ca="1" si="282"/>
        <v>0.32205605162740242</v>
      </c>
      <c r="D727" s="193">
        <f t="shared" ca="1" si="282"/>
        <v>-0.16372284673962256</v>
      </c>
      <c r="E727" s="193">
        <f t="shared" ca="1" si="282"/>
        <v>0.10005497709907844</v>
      </c>
      <c r="F727" s="193">
        <f t="shared" ca="1" si="282"/>
        <v>0.10106940583164446</v>
      </c>
      <c r="G727" s="193">
        <f t="shared" ca="1" si="282"/>
        <v>8.0820807033598216E-2</v>
      </c>
      <c r="H727" s="193">
        <f t="shared" ca="1" si="282"/>
        <v>0.1160964549936777</v>
      </c>
      <c r="I727" s="193">
        <f t="shared" ca="1" si="282"/>
        <v>5.9215160120488289E-2</v>
      </c>
      <c r="J727" s="193">
        <f t="shared" ca="1" si="282"/>
        <v>8.0808904362162481E-2</v>
      </c>
      <c r="K727" s="193">
        <f t="shared" ca="1" si="282"/>
        <v>7.6885116789772737E-2</v>
      </c>
      <c r="L727" s="193">
        <f t="shared" ca="1" si="282"/>
        <v>4.846088005493885E-2</v>
      </c>
      <c r="M727" s="193">
        <f t="shared" ca="1" si="282"/>
        <v>3.5983053465932509E-2</v>
      </c>
      <c r="O727" s="473">
        <f t="shared" ca="1" si="297"/>
        <v>12952.183137793661</v>
      </c>
      <c r="P727" s="473">
        <f t="shared" ca="1" si="283"/>
        <v>10884.147149683813</v>
      </c>
      <c r="Q727" s="194">
        <f t="shared" ca="1" si="284"/>
        <v>12085.313645680613</v>
      </c>
      <c r="R727" s="194">
        <f t="shared" ca="1" si="285"/>
        <v>13425.040014025928</v>
      </c>
      <c r="S727" s="194">
        <f t="shared" ca="1" si="286"/>
        <v>14457.623463194943</v>
      </c>
      <c r="T727" s="194">
        <f t="shared" ca="1" si="287"/>
        <v>16399.060099768336</v>
      </c>
      <c r="U727" s="194">
        <f t="shared" ca="1" si="288"/>
        <v>16991.015935379979</v>
      </c>
      <c r="V727" s="194">
        <f t="shared" ca="1" si="289"/>
        <v>18716.512928347402</v>
      </c>
      <c r="W727" s="194">
        <f t="shared" ca="1" si="290"/>
        <v>19755.118967184295</v>
      </c>
      <c r="X727" s="194">
        <f t="shared" ca="1" si="291"/>
        <v>20374.095407550529</v>
      </c>
      <c r="Y727" s="194">
        <f t="shared" ca="1" si="292"/>
        <v>21120.851627460746</v>
      </c>
      <c r="Z727" s="194">
        <f t="shared" ca="1" si="293"/>
        <v>374818.2259529116</v>
      </c>
      <c r="AA727" s="194">
        <f t="shared" ca="1" si="294"/>
        <v>395939.07758037234</v>
      </c>
      <c r="AB727" s="77">
        <f t="shared" ca="1" si="295"/>
        <v>243767.28233506755</v>
      </c>
      <c r="AC727">
        <f t="shared" ca="1" si="296"/>
        <v>221.68992174622849</v>
      </c>
      <c r="AD727" s="476">
        <v>221.90426996621929</v>
      </c>
    </row>
    <row r="728" spans="2:30" x14ac:dyDescent="0.2">
      <c r="B728">
        <v>650</v>
      </c>
      <c r="C728" s="193">
        <f t="shared" ca="1" si="282"/>
        <v>0.27903359073932726</v>
      </c>
      <c r="D728" s="193">
        <f t="shared" ca="1" si="282"/>
        <v>-0.15678433934695329</v>
      </c>
      <c r="E728" s="193">
        <f t="shared" ca="1" si="282"/>
        <v>0.10459887714181135</v>
      </c>
      <c r="F728" s="193">
        <f t="shared" ca="1" si="282"/>
        <v>7.3230215739101517E-2</v>
      </c>
      <c r="G728" s="193">
        <f t="shared" ca="1" si="282"/>
        <v>9.5456354465463744E-2</v>
      </c>
      <c r="H728" s="193">
        <f t="shared" ca="1" si="282"/>
        <v>9.0641925101666174E-2</v>
      </c>
      <c r="I728" s="193">
        <f t="shared" ca="1" si="282"/>
        <v>7.4784376424614329E-2</v>
      </c>
      <c r="J728" s="193">
        <f t="shared" ca="1" si="282"/>
        <v>6.1921029816397265E-2</v>
      </c>
      <c r="K728" s="193">
        <f t="shared" ca="1" si="282"/>
        <v>4.5275345066520957E-2</v>
      </c>
      <c r="L728" s="193">
        <f t="shared" ca="1" si="282"/>
        <v>4.27132244383681E-2</v>
      </c>
      <c r="M728" s="193">
        <f t="shared" ca="1" si="282"/>
        <v>5.5509317148513648E-2</v>
      </c>
      <c r="O728" s="473">
        <f t="shared" ca="1" si="297"/>
        <v>12530.69208847319</v>
      </c>
      <c r="P728" s="473">
        <f t="shared" ca="1" si="283"/>
        <v>10974.451823399404</v>
      </c>
      <c r="Q728" s="194">
        <f t="shared" ca="1" si="284"/>
        <v>12135.233384542995</v>
      </c>
      <c r="R728" s="194">
        <f t="shared" ca="1" si="285"/>
        <v>13085.604335429291</v>
      </c>
      <c r="S728" s="194">
        <f t="shared" ca="1" si="286"/>
        <v>14653.396187563914</v>
      </c>
      <c r="T728" s="194">
        <f t="shared" ca="1" si="287"/>
        <v>16025.050878931943</v>
      </c>
      <c r="U728" s="194">
        <f t="shared" ca="1" si="288"/>
        <v>17240.763873555912</v>
      </c>
      <c r="V728" s="194">
        <f t="shared" ca="1" si="289"/>
        <v>18389.42906856606</v>
      </c>
      <c r="W728" s="194">
        <f t="shared" ca="1" si="290"/>
        <v>19175.247640909583</v>
      </c>
      <c r="X728" s="194">
        <f t="shared" ca="1" si="291"/>
        <v>20262.404751151767</v>
      </c>
      <c r="Y728" s="194">
        <f t="shared" ca="1" si="292"/>
        <v>21518.938562086492</v>
      </c>
      <c r="Z728" s="194">
        <f t="shared" ca="1" si="293"/>
        <v>381882.81980752002</v>
      </c>
      <c r="AA728" s="194">
        <f t="shared" ca="1" si="294"/>
        <v>403401.75836960651</v>
      </c>
      <c r="AB728" s="77">
        <f t="shared" ca="1" si="295"/>
        <v>245646.89690081644</v>
      </c>
      <c r="AC728">
        <f t="shared" ca="1" si="296"/>
        <v>223.66430679428407</v>
      </c>
      <c r="AD728" s="476">
        <v>222.04190069755091</v>
      </c>
    </row>
    <row r="729" spans="2:30" x14ac:dyDescent="0.2">
      <c r="B729">
        <v>651</v>
      </c>
      <c r="C729" s="193">
        <f t="shared" ref="C729:M744" ca="1" si="298">C$75+_xlfn.NORM.INV(RAND(),0, $AH$80)</f>
        <v>0.30866868523865776</v>
      </c>
      <c r="D729" s="193">
        <f t="shared" ca="1" si="298"/>
        <v>-0.16572144789037357</v>
      </c>
      <c r="E729" s="193">
        <f t="shared" ca="1" si="298"/>
        <v>0.1189657897716771</v>
      </c>
      <c r="F729" s="193">
        <f t="shared" ca="1" si="298"/>
        <v>7.5532100574366837E-2</v>
      </c>
      <c r="G729" s="193">
        <f t="shared" ca="1" si="298"/>
        <v>9.1521026021453317E-2</v>
      </c>
      <c r="H729" s="193">
        <f t="shared" ca="1" si="298"/>
        <v>0.10923349319231986</v>
      </c>
      <c r="I729" s="193">
        <f t="shared" ca="1" si="282"/>
        <v>9.5477364194194142E-2</v>
      </c>
      <c r="J729" s="193">
        <f t="shared" ca="1" si="282"/>
        <v>7.0900868021136834E-2</v>
      </c>
      <c r="K729" s="193">
        <f t="shared" ca="1" si="282"/>
        <v>6.5167014840602361E-2</v>
      </c>
      <c r="L729" s="193">
        <f t="shared" ca="1" si="282"/>
        <v>1.0523510741793515E-2</v>
      </c>
      <c r="M729" s="193">
        <f t="shared" ca="1" si="282"/>
        <v>6.3227622444033127E-3</v>
      </c>
      <c r="O729" s="473">
        <f t="shared" ca="1" si="297"/>
        <v>12821.02710928313</v>
      </c>
      <c r="P729" s="473">
        <f t="shared" ca="1" si="283"/>
        <v>10858.135355706789</v>
      </c>
      <c r="Q729" s="194">
        <f t="shared" ca="1" si="284"/>
        <v>12293.069718968651</v>
      </c>
      <c r="R729" s="194">
        <f t="shared" ca="1" si="285"/>
        <v>13113.670591613907</v>
      </c>
      <c r="S729" s="194">
        <f t="shared" ca="1" si="286"/>
        <v>14600.755179473355</v>
      </c>
      <c r="T729" s="194">
        <f t="shared" ca="1" si="287"/>
        <v>16298.221034704269</v>
      </c>
      <c r="U729" s="194">
        <f t="shared" ca="1" si="288"/>
        <v>17572.702933891454</v>
      </c>
      <c r="V729" s="194">
        <f t="shared" ca="1" si="289"/>
        <v>18544.934132574264</v>
      </c>
      <c r="W729" s="194">
        <f t="shared" ca="1" si="290"/>
        <v>19540.154070310666</v>
      </c>
      <c r="X729" s="194">
        <f t="shared" ca="1" si="291"/>
        <v>19636.881843743551</v>
      </c>
      <c r="Y729" s="194">
        <f t="shared" ca="1" si="292"/>
        <v>20516.159680018776</v>
      </c>
      <c r="Z729" s="194">
        <f t="shared" ca="1" si="293"/>
        <v>364087.14526611171</v>
      </c>
      <c r="AA729" s="194">
        <f t="shared" ca="1" si="294"/>
        <v>384603.30494613049</v>
      </c>
      <c r="AB729" s="77">
        <f t="shared" ca="1" si="295"/>
        <v>239145.86143073862</v>
      </c>
      <c r="AC729">
        <f t="shared" ca="1" si="296"/>
        <v>216.8354880231939</v>
      </c>
      <c r="AD729" s="476">
        <v>219.54682998144793</v>
      </c>
    </row>
    <row r="730" spans="2:30" x14ac:dyDescent="0.2">
      <c r="B730">
        <v>652</v>
      </c>
      <c r="C730" s="193">
        <f t="shared" ca="1" si="298"/>
        <v>0.3467718030155037</v>
      </c>
      <c r="D730" s="193">
        <f t="shared" ca="1" si="298"/>
        <v>-0.11560360946083652</v>
      </c>
      <c r="E730" s="193">
        <f t="shared" ca="1" si="298"/>
        <v>0.1238884383716211</v>
      </c>
      <c r="F730" s="193">
        <f t="shared" ca="1" si="298"/>
        <v>8.5426988375798596E-2</v>
      </c>
      <c r="G730" s="193">
        <f t="shared" ca="1" si="298"/>
        <v>7.9262131227900851E-2</v>
      </c>
      <c r="H730" s="193">
        <f t="shared" ca="1" si="298"/>
        <v>8.6806267658570427E-2</v>
      </c>
      <c r="I730" s="193">
        <f t="shared" ca="1" si="282"/>
        <v>5.0801881381106639E-2</v>
      </c>
      <c r="J730" s="193">
        <f t="shared" ca="1" si="282"/>
        <v>5.5721999684102297E-2</v>
      </c>
      <c r="K730" s="193">
        <f t="shared" ca="1" si="282"/>
        <v>3.9880121439951899E-2</v>
      </c>
      <c r="L730" s="193">
        <f t="shared" ca="1" si="282"/>
        <v>5.8861187258438141E-2</v>
      </c>
      <c r="M730" s="193">
        <f t="shared" ca="1" si="282"/>
        <v>2.2217596555733767E-2</v>
      </c>
      <c r="O730" s="473">
        <f t="shared" ca="1" si="297"/>
        <v>13194.323354142891</v>
      </c>
      <c r="P730" s="473">
        <f t="shared" ca="1" si="283"/>
        <v>11510.419022867214</v>
      </c>
      <c r="Q730" s="194">
        <f t="shared" ca="1" si="284"/>
        <v>12347.150427238956</v>
      </c>
      <c r="R730" s="194">
        <f t="shared" ca="1" si="285"/>
        <v>13234.316269320467</v>
      </c>
      <c r="S730" s="194">
        <f t="shared" ca="1" si="286"/>
        <v>14436.773801758638</v>
      </c>
      <c r="T730" s="194">
        <f t="shared" ca="1" si="287"/>
        <v>15968.692688159079</v>
      </c>
      <c r="U730" s="194">
        <f t="shared" ca="1" si="288"/>
        <v>16856.057375012162</v>
      </c>
      <c r="V730" s="194">
        <f t="shared" ca="1" si="289"/>
        <v>18282.079631356541</v>
      </c>
      <c r="W730" s="194">
        <f t="shared" ca="1" si="290"/>
        <v>19076.27395937598</v>
      </c>
      <c r="X730" s="194">
        <f t="shared" ca="1" si="291"/>
        <v>20576.19818054176</v>
      </c>
      <c r="Y730" s="194">
        <f t="shared" ca="1" si="292"/>
        <v>20840.211734740657</v>
      </c>
      <c r="Z730" s="194">
        <f t="shared" ca="1" si="293"/>
        <v>369837.8895263162</v>
      </c>
      <c r="AA730" s="194">
        <f t="shared" ca="1" si="294"/>
        <v>390678.10126105684</v>
      </c>
      <c r="AB730" s="77">
        <f t="shared" ca="1" si="295"/>
        <v>241818.29426664667</v>
      </c>
      <c r="AC730">
        <f t="shared" ca="1" si="296"/>
        <v>219.64266537183684</v>
      </c>
      <c r="AD730" s="476">
        <v>222.68425036946246</v>
      </c>
    </row>
    <row r="731" spans="2:30" x14ac:dyDescent="0.2">
      <c r="B731">
        <v>653</v>
      </c>
      <c r="C731" s="193">
        <f t="shared" ca="1" si="298"/>
        <v>0.34545988302955477</v>
      </c>
      <c r="D731" s="193">
        <f t="shared" ca="1" si="298"/>
        <v>-0.14238647559832532</v>
      </c>
      <c r="E731" s="193">
        <f t="shared" ca="1" si="298"/>
        <v>0.10082787233371536</v>
      </c>
      <c r="F731" s="193">
        <f t="shared" ca="1" si="298"/>
        <v>6.2739466764335589E-2</v>
      </c>
      <c r="G731" s="193">
        <f t="shared" ca="1" si="298"/>
        <v>8.4076134046198306E-2</v>
      </c>
      <c r="H731" s="193">
        <f t="shared" ca="1" si="298"/>
        <v>0.123652321398002</v>
      </c>
      <c r="I731" s="193">
        <f t="shared" ca="1" si="282"/>
        <v>9.0405461524106015E-2</v>
      </c>
      <c r="J731" s="193">
        <f t="shared" ca="1" si="282"/>
        <v>4.0310144752754073E-2</v>
      </c>
      <c r="K731" s="193">
        <f t="shared" ca="1" si="282"/>
        <v>5.7926595786492376E-2</v>
      </c>
      <c r="L731" s="193">
        <f t="shared" ca="1" si="282"/>
        <v>4.3829003188162755E-2</v>
      </c>
      <c r="M731" s="193">
        <f t="shared" ca="1" si="282"/>
        <v>4.7092944639466693E-2</v>
      </c>
      <c r="O731" s="473">
        <f t="shared" ca="1" si="297"/>
        <v>13181.470474040549</v>
      </c>
      <c r="P731" s="473">
        <f t="shared" ca="1" si="283"/>
        <v>11161.840020087797</v>
      </c>
      <c r="Q731" s="194">
        <f t="shared" ca="1" si="284"/>
        <v>12093.80474978022</v>
      </c>
      <c r="R731" s="194">
        <f t="shared" ca="1" si="285"/>
        <v>12957.693484380841</v>
      </c>
      <c r="S731" s="194">
        <f t="shared" ca="1" si="286"/>
        <v>14501.168417077641</v>
      </c>
      <c r="T731" s="194">
        <f t="shared" ca="1" si="287"/>
        <v>16510.08017040465</v>
      </c>
      <c r="U731" s="194">
        <f t="shared" ca="1" si="288"/>
        <v>17491.343846205851</v>
      </c>
      <c r="V731" s="194">
        <f t="shared" ca="1" si="289"/>
        <v>18015.190469999543</v>
      </c>
      <c r="W731" s="194">
        <f t="shared" ca="1" si="290"/>
        <v>19407.330858664282</v>
      </c>
      <c r="X731" s="194">
        <f t="shared" ca="1" si="291"/>
        <v>20284.086993316916</v>
      </c>
      <c r="Y731" s="194">
        <f t="shared" ca="1" si="292"/>
        <v>21347.351821926688</v>
      </c>
      <c r="Z731" s="194">
        <f t="shared" ca="1" si="293"/>
        <v>378837.77983100119</v>
      </c>
      <c r="AA731" s="194">
        <f t="shared" ca="1" si="294"/>
        <v>400185.1316529279</v>
      </c>
      <c r="AB731" s="77">
        <f t="shared" ca="1" si="295"/>
        <v>245314.81000756015</v>
      </c>
      <c r="AC731">
        <f t="shared" ca="1" si="296"/>
        <v>223.31547602405686</v>
      </c>
      <c r="AD731" s="476">
        <v>221.81597730468474</v>
      </c>
    </row>
    <row r="732" spans="2:30" x14ac:dyDescent="0.2">
      <c r="B732">
        <v>654</v>
      </c>
      <c r="C732" s="193">
        <f t="shared" ca="1" si="298"/>
        <v>0.36547326625886151</v>
      </c>
      <c r="D732" s="193">
        <f t="shared" ca="1" si="298"/>
        <v>-0.14504439743045247</v>
      </c>
      <c r="E732" s="193">
        <f t="shared" ca="1" si="298"/>
        <v>0.1153052162474629</v>
      </c>
      <c r="F732" s="193">
        <f t="shared" ca="1" si="298"/>
        <v>6.1430666899106257E-2</v>
      </c>
      <c r="G732" s="193">
        <f t="shared" ca="1" si="298"/>
        <v>0.1304260970802445</v>
      </c>
      <c r="H732" s="193">
        <f t="shared" ca="1" si="298"/>
        <v>0.10879168731525758</v>
      </c>
      <c r="I732" s="193">
        <f t="shared" ca="1" si="282"/>
        <v>0.10718699294605985</v>
      </c>
      <c r="J732" s="193">
        <f t="shared" ca="1" si="282"/>
        <v>9.2695399224780234E-2</v>
      </c>
      <c r="K732" s="193">
        <f t="shared" ca="1" si="282"/>
        <v>8.1949196063456645E-2</v>
      </c>
      <c r="L732" s="193">
        <f t="shared" ca="1" si="282"/>
        <v>2.5719631832836692E-2</v>
      </c>
      <c r="M732" s="193">
        <f t="shared" ca="1" si="282"/>
        <v>-4.0655133815227854E-3</v>
      </c>
      <c r="O732" s="473">
        <f t="shared" ca="1" si="297"/>
        <v>13377.541589538067</v>
      </c>
      <c r="P732" s="473">
        <f t="shared" ca="1" si="283"/>
        <v>11127.247167442662</v>
      </c>
      <c r="Q732" s="194">
        <f t="shared" ca="1" si="284"/>
        <v>12252.854293299775</v>
      </c>
      <c r="R732" s="194">
        <f t="shared" ca="1" si="285"/>
        <v>12941.735643332862</v>
      </c>
      <c r="S732" s="194">
        <f t="shared" ca="1" si="286"/>
        <v>15121.169724156856</v>
      </c>
      <c r="T732" s="194">
        <f t="shared" ca="1" si="287"/>
        <v>16291.729480055963</v>
      </c>
      <c r="U732" s="194">
        <f t="shared" ca="1" si="288"/>
        <v>17760.538697776952</v>
      </c>
      <c r="V732" s="194">
        <f t="shared" ca="1" si="289"/>
        <v>18922.352956007253</v>
      </c>
      <c r="W732" s="194">
        <f t="shared" ca="1" si="290"/>
        <v>19848.017909653758</v>
      </c>
      <c r="X732" s="194">
        <f t="shared" ca="1" si="291"/>
        <v>19932.178718260588</v>
      </c>
      <c r="Y732" s="194">
        <f t="shared" ca="1" si="292"/>
        <v>20304.371246389182</v>
      </c>
      <c r="Z732" s="194">
        <f t="shared" ca="1" si="293"/>
        <v>360328.67158472002</v>
      </c>
      <c r="AA732" s="194">
        <f t="shared" ca="1" si="294"/>
        <v>380633.0428311092</v>
      </c>
      <c r="AB732" s="77">
        <f t="shared" ca="1" si="295"/>
        <v>239107.96363736689</v>
      </c>
      <c r="AC732">
        <f t="shared" ca="1" si="296"/>
        <v>216.79567941671101</v>
      </c>
      <c r="AD732" s="476">
        <v>219.79212145495904</v>
      </c>
    </row>
    <row r="733" spans="2:30" x14ac:dyDescent="0.2">
      <c r="B733">
        <v>655</v>
      </c>
      <c r="C733" s="193">
        <f t="shared" ca="1" si="298"/>
        <v>0.3203798631664232</v>
      </c>
      <c r="D733" s="193">
        <f t="shared" ca="1" si="298"/>
        <v>-0.15406899237966704</v>
      </c>
      <c r="E733" s="193">
        <f t="shared" ca="1" si="298"/>
        <v>8.03186070755669E-2</v>
      </c>
      <c r="F733" s="193">
        <f t="shared" ca="1" si="298"/>
        <v>6.2467538110846328E-2</v>
      </c>
      <c r="G733" s="193">
        <f t="shared" ca="1" si="298"/>
        <v>8.4199033292796793E-2</v>
      </c>
      <c r="H733" s="193">
        <f t="shared" ca="1" si="298"/>
        <v>0.12339804079372205</v>
      </c>
      <c r="I733" s="193">
        <f t="shared" ca="1" si="282"/>
        <v>8.6221350929049798E-2</v>
      </c>
      <c r="J733" s="193">
        <f t="shared" ca="1" si="282"/>
        <v>6.4627291546907314E-2</v>
      </c>
      <c r="K733" s="193">
        <f t="shared" ca="1" si="282"/>
        <v>7.7324065672756875E-2</v>
      </c>
      <c r="L733" s="193">
        <f t="shared" ca="1" si="282"/>
        <v>5.3466519815454402E-2</v>
      </c>
      <c r="M733" s="193">
        <f t="shared" ca="1" si="282"/>
        <v>1.8580758721568686E-2</v>
      </c>
      <c r="O733" s="473">
        <f t="shared" ca="1" si="297"/>
        <v>12935.761519441448</v>
      </c>
      <c r="P733" s="473">
        <f t="shared" ca="1" si="283"/>
        <v>11009.792064178635</v>
      </c>
      <c r="Q733" s="194">
        <f t="shared" ca="1" si="284"/>
        <v>11868.487917033541</v>
      </c>
      <c r="R733" s="194">
        <f t="shared" ca="1" si="285"/>
        <v>12954.377932214269</v>
      </c>
      <c r="S733" s="194">
        <f t="shared" ca="1" si="286"/>
        <v>14502.812381571726</v>
      </c>
      <c r="T733" s="194">
        <f t="shared" ca="1" si="287"/>
        <v>16506.343967415083</v>
      </c>
      <c r="U733" s="194">
        <f t="shared" ca="1" si="288"/>
        <v>17424.225953191642</v>
      </c>
      <c r="V733" s="194">
        <f t="shared" ca="1" si="289"/>
        <v>18436.293766351348</v>
      </c>
      <c r="W733" s="194">
        <f t="shared" ca="1" si="290"/>
        <v>19763.171346466603</v>
      </c>
      <c r="X733" s="194">
        <f t="shared" ca="1" si="291"/>
        <v>20471.366926208648</v>
      </c>
      <c r="Y733" s="194">
        <f t="shared" ca="1" si="292"/>
        <v>20766.066591119288</v>
      </c>
      <c r="Z733" s="194">
        <f t="shared" ca="1" si="293"/>
        <v>368522.0831523416</v>
      </c>
      <c r="AA733" s="194">
        <f t="shared" ca="1" si="294"/>
        <v>389288.14974346088</v>
      </c>
      <c r="AB733" s="77">
        <f t="shared" ca="1" si="295"/>
        <v>241080.47413858585</v>
      </c>
      <c r="AC733">
        <f t="shared" ca="1" si="296"/>
        <v>218.86764422891579</v>
      </c>
      <c r="AD733" s="476">
        <v>225.38254974961694</v>
      </c>
    </row>
    <row r="734" spans="2:30" x14ac:dyDescent="0.2">
      <c r="B734">
        <v>656</v>
      </c>
      <c r="C734" s="193">
        <f t="shared" ca="1" si="298"/>
        <v>0.31229463349008035</v>
      </c>
      <c r="D734" s="193">
        <f t="shared" ca="1" si="298"/>
        <v>-0.17251265542447333</v>
      </c>
      <c r="E734" s="193">
        <f t="shared" ca="1" si="298"/>
        <v>8.0203751512696764E-2</v>
      </c>
      <c r="F734" s="193">
        <f t="shared" ca="1" si="298"/>
        <v>6.0088666709906736E-2</v>
      </c>
      <c r="G734" s="193">
        <f t="shared" ca="1" si="298"/>
        <v>0.1262788983644785</v>
      </c>
      <c r="H734" s="193">
        <f t="shared" ca="1" si="298"/>
        <v>9.7941699030288043E-2</v>
      </c>
      <c r="I734" s="193">
        <f t="shared" ca="1" si="282"/>
        <v>9.4158298796779991E-2</v>
      </c>
      <c r="J734" s="193">
        <f t="shared" ca="1" si="282"/>
        <v>4.3772427523388703E-2</v>
      </c>
      <c r="K734" s="193">
        <f t="shared" ca="1" si="282"/>
        <v>6.415951968118272E-2</v>
      </c>
      <c r="L734" s="193">
        <f t="shared" ca="1" si="282"/>
        <v>5.5843954747418392E-2</v>
      </c>
      <c r="M734" s="193">
        <f t="shared" ca="1" si="282"/>
        <v>2.6342393662466879E-2</v>
      </c>
      <c r="O734" s="473">
        <f t="shared" ca="1" si="297"/>
        <v>12856.550524302318</v>
      </c>
      <c r="P734" s="473">
        <f t="shared" ca="1" si="283"/>
        <v>10769.747789650479</v>
      </c>
      <c r="Q734" s="194">
        <f t="shared" ca="1" si="284"/>
        <v>11867.226102369608</v>
      </c>
      <c r="R734" s="194">
        <f t="shared" ca="1" si="285"/>
        <v>12925.372999757976</v>
      </c>
      <c r="S734" s="194">
        <f t="shared" ca="1" si="286"/>
        <v>15065.694628683674</v>
      </c>
      <c r="T734" s="194">
        <f t="shared" ca="1" si="287"/>
        <v>16132.308124338093</v>
      </c>
      <c r="U734" s="194">
        <f t="shared" ca="1" si="288"/>
        <v>17551.543624592363</v>
      </c>
      <c r="V734" s="194">
        <f t="shared" ca="1" si="289"/>
        <v>18075.147285655516</v>
      </c>
      <c r="W734" s="194">
        <f t="shared" ca="1" si="290"/>
        <v>19521.671888299898</v>
      </c>
      <c r="X734" s="194">
        <f t="shared" ca="1" si="291"/>
        <v>20517.566156957761</v>
      </c>
      <c r="Y734" s="194">
        <f t="shared" ca="1" si="292"/>
        <v>20924.305028924598</v>
      </c>
      <c r="Z734" s="194">
        <f t="shared" ca="1" si="293"/>
        <v>371330.23935654655</v>
      </c>
      <c r="AA734" s="194">
        <f t="shared" ca="1" si="294"/>
        <v>392254.54438547115</v>
      </c>
      <c r="AB734" s="77">
        <f t="shared" ca="1" si="295"/>
        <v>241848.19975435443</v>
      </c>
      <c r="AC734">
        <f t="shared" ca="1" si="296"/>
        <v>219.67407869926095</v>
      </c>
      <c r="AD734" s="476">
        <v>222.10877268989836</v>
      </c>
    </row>
    <row r="735" spans="2:30" x14ac:dyDescent="0.2">
      <c r="B735">
        <v>657</v>
      </c>
      <c r="C735" s="193">
        <f t="shared" ca="1" si="298"/>
        <v>0.32271347707650533</v>
      </c>
      <c r="D735" s="193">
        <f t="shared" ca="1" si="298"/>
        <v>-0.14925808174404379</v>
      </c>
      <c r="E735" s="193">
        <f t="shared" ca="1" si="298"/>
        <v>0.10179254084404989</v>
      </c>
      <c r="F735" s="193">
        <f t="shared" ca="1" si="298"/>
        <v>8.0292959848900919E-2</v>
      </c>
      <c r="G735" s="193">
        <f t="shared" ca="1" si="298"/>
        <v>0.10971896954698145</v>
      </c>
      <c r="H735" s="193">
        <f t="shared" ca="1" si="298"/>
        <v>0.10157109917051894</v>
      </c>
      <c r="I735" s="193">
        <f t="shared" ca="1" si="298"/>
        <v>4.3552750258184197E-2</v>
      </c>
      <c r="J735" s="193">
        <f t="shared" ca="1" si="298"/>
        <v>6.4515290626912095E-2</v>
      </c>
      <c r="K735" s="193">
        <f t="shared" ca="1" si="298"/>
        <v>6.3803630636533173E-2</v>
      </c>
      <c r="L735" s="193">
        <f t="shared" ca="1" si="298"/>
        <v>3.164889980946517E-2</v>
      </c>
      <c r="M735" s="193">
        <f t="shared" ca="1" si="298"/>
        <v>7.3001819694062303E-2</v>
      </c>
      <c r="O735" s="473">
        <f t="shared" ca="1" si="297"/>
        <v>12958.623934918522</v>
      </c>
      <c r="P735" s="473">
        <f t="shared" ca="1" si="283"/>
        <v>11072.40606610127</v>
      </c>
      <c r="Q735" s="194">
        <f t="shared" ca="1" si="284"/>
        <v>12104.402694205006</v>
      </c>
      <c r="R735" s="194">
        <f t="shared" ca="1" si="285"/>
        <v>13171.718454830569</v>
      </c>
      <c r="S735" s="194">
        <f t="shared" ca="1" si="286"/>
        <v>14844.180374088794</v>
      </c>
      <c r="T735" s="194">
        <f t="shared" ca="1" si="287"/>
        <v>16185.63572945632</v>
      </c>
      <c r="U735" s="194">
        <f t="shared" ca="1" si="288"/>
        <v>16739.773066531136</v>
      </c>
      <c r="V735" s="194">
        <f t="shared" ca="1" si="289"/>
        <v>18434.354231380261</v>
      </c>
      <c r="W735" s="194">
        <f t="shared" ca="1" si="290"/>
        <v>19515.143215643406</v>
      </c>
      <c r="X735" s="194">
        <f t="shared" ca="1" si="291"/>
        <v>20047.398535948429</v>
      </c>
      <c r="Y735" s="194">
        <f t="shared" ca="1" si="292"/>
        <v>21875.562687955615</v>
      </c>
      <c r="Z735" s="194">
        <f t="shared" ca="1" si="293"/>
        <v>388211.59975200292</v>
      </c>
      <c r="AA735" s="194">
        <f t="shared" ca="1" si="294"/>
        <v>410087.16243995854</v>
      </c>
      <c r="AB735" s="77">
        <f t="shared" ca="1" si="295"/>
        <v>248715.88847800146</v>
      </c>
      <c r="AC735">
        <f t="shared" ca="1" si="296"/>
        <v>226.88803744258766</v>
      </c>
      <c r="AD735" s="476">
        <v>226.46156950858736</v>
      </c>
    </row>
    <row r="736" spans="2:30" x14ac:dyDescent="0.2">
      <c r="B736">
        <v>658</v>
      </c>
      <c r="C736" s="193">
        <f t="shared" ca="1" si="298"/>
        <v>0.35795177476013451</v>
      </c>
      <c r="D736" s="193">
        <f t="shared" ca="1" si="298"/>
        <v>-0.18458444815015862</v>
      </c>
      <c r="E736" s="193">
        <f t="shared" ca="1" si="298"/>
        <v>9.9663156884495632E-2</v>
      </c>
      <c r="F736" s="193">
        <f t="shared" ca="1" si="298"/>
        <v>8.7443246354169571E-2</v>
      </c>
      <c r="G736" s="193">
        <f t="shared" ca="1" si="298"/>
        <v>0.10893872167650039</v>
      </c>
      <c r="H736" s="193">
        <f t="shared" ca="1" si="298"/>
        <v>9.9008829883174734E-2</v>
      </c>
      <c r="I736" s="193">
        <f t="shared" ca="1" si="298"/>
        <v>8.8615860042688455E-2</v>
      </c>
      <c r="J736" s="193">
        <f t="shared" ca="1" si="298"/>
        <v>4.2758754261896084E-2</v>
      </c>
      <c r="K736" s="193">
        <f t="shared" ca="1" si="298"/>
        <v>5.6795532358775526E-2</v>
      </c>
      <c r="L736" s="193">
        <f t="shared" ca="1" si="298"/>
        <v>6.6056822051986069E-2</v>
      </c>
      <c r="M736" s="193">
        <f t="shared" ca="1" si="298"/>
        <v>4.4419364502643312E-2</v>
      </c>
      <c r="O736" s="473">
        <f t="shared" ca="1" si="297"/>
        <v>13303.85353732504</v>
      </c>
      <c r="P736" s="473">
        <f t="shared" ca="1" si="283"/>
        <v>10612.633407325686</v>
      </c>
      <c r="Q736" s="194">
        <f t="shared" ca="1" si="284"/>
        <v>12081.009069741656</v>
      </c>
      <c r="R736" s="194">
        <f t="shared" ca="1" si="285"/>
        <v>13258.899954867326</v>
      </c>
      <c r="S736" s="194">
        <f t="shared" ca="1" si="286"/>
        <v>14833.743371168453</v>
      </c>
      <c r="T736" s="194">
        <f t="shared" ca="1" si="287"/>
        <v>16147.987721663674</v>
      </c>
      <c r="U736" s="194">
        <f t="shared" ca="1" si="288"/>
        <v>17462.63660292462</v>
      </c>
      <c r="V736" s="194">
        <f t="shared" ca="1" si="289"/>
        <v>18057.593369669747</v>
      </c>
      <c r="W736" s="194">
        <f t="shared" ca="1" si="290"/>
        <v>19386.58185561316</v>
      </c>
      <c r="X736" s="194">
        <f t="shared" ca="1" si="291"/>
        <v>20716.026525681307</v>
      </c>
      <c r="Y736" s="194">
        <f t="shared" ca="1" si="292"/>
        <v>21292.844859486468</v>
      </c>
      <c r="Z736" s="194">
        <f t="shared" ca="1" si="293"/>
        <v>377870.47968021734</v>
      </c>
      <c r="AA736" s="194">
        <f t="shared" ca="1" si="294"/>
        <v>399163.32453970378</v>
      </c>
      <c r="AB736" s="77">
        <f t="shared" ca="1" si="295"/>
        <v>244957.50132046861</v>
      </c>
      <c r="AC736">
        <f t="shared" ca="1" si="296"/>
        <v>222.9401517729103</v>
      </c>
      <c r="AD736" s="476">
        <v>223.66918427481963</v>
      </c>
    </row>
    <row r="737" spans="2:30" x14ac:dyDescent="0.2">
      <c r="B737">
        <v>659</v>
      </c>
      <c r="C737" s="193">
        <f t="shared" ca="1" si="298"/>
        <v>0.36445484257360394</v>
      </c>
      <c r="D737" s="193">
        <f t="shared" ca="1" si="298"/>
        <v>-0.15556075734546945</v>
      </c>
      <c r="E737" s="193">
        <f t="shared" ca="1" si="298"/>
        <v>0.1346659931473741</v>
      </c>
      <c r="F737" s="193">
        <f t="shared" ca="1" si="298"/>
        <v>8.8280658654706995E-2</v>
      </c>
      <c r="G737" s="193">
        <f t="shared" ca="1" si="298"/>
        <v>7.8174847046872775E-2</v>
      </c>
      <c r="H737" s="193">
        <f t="shared" ca="1" si="298"/>
        <v>8.415274786544473E-2</v>
      </c>
      <c r="I737" s="193">
        <f t="shared" ca="1" si="298"/>
        <v>8.6432322476960546E-2</v>
      </c>
      <c r="J737" s="193">
        <f t="shared" ca="1" si="298"/>
        <v>4.5795500357673685E-2</v>
      </c>
      <c r="K737" s="193">
        <f t="shared" ca="1" si="298"/>
        <v>3.932967607418926E-2</v>
      </c>
      <c r="L737" s="193">
        <f t="shared" ca="1" si="298"/>
        <v>8.2192674783814493E-2</v>
      </c>
      <c r="M737" s="193">
        <f t="shared" ca="1" si="298"/>
        <v>4.2494683002691852E-2</v>
      </c>
      <c r="O737" s="473">
        <f t="shared" ca="1" si="297"/>
        <v>13367.564092693599</v>
      </c>
      <c r="P737" s="473">
        <f t="shared" ca="1" si="283"/>
        <v>10990.376743148714</v>
      </c>
      <c r="Q737" s="194">
        <f t="shared" ca="1" si="284"/>
        <v>12465.553718447145</v>
      </c>
      <c r="R737" s="194">
        <f t="shared" ca="1" si="285"/>
        <v>13269.110295453856</v>
      </c>
      <c r="S737" s="194">
        <f t="shared" ca="1" si="286"/>
        <v>14422.229720830055</v>
      </c>
      <c r="T737" s="194">
        <f t="shared" ca="1" si="287"/>
        <v>15929.703915845812</v>
      </c>
      <c r="U737" s="194">
        <f t="shared" ca="1" si="288"/>
        <v>17427.610176782302</v>
      </c>
      <c r="V737" s="194">
        <f t="shared" ca="1" si="289"/>
        <v>18110.181109585967</v>
      </c>
      <c r="W737" s="194">
        <f t="shared" ca="1" si="290"/>
        <v>19066.1762121641</v>
      </c>
      <c r="X737" s="194">
        <f t="shared" ca="1" si="291"/>
        <v>21029.58462717502</v>
      </c>
      <c r="Y737" s="194">
        <f t="shared" ca="1" si="292"/>
        <v>21253.605885205376</v>
      </c>
      <c r="Z737" s="194">
        <f t="shared" ca="1" si="293"/>
        <v>377174.13073616585</v>
      </c>
      <c r="AA737" s="194">
        <f t="shared" ca="1" si="294"/>
        <v>398427.73662137124</v>
      </c>
      <c r="AB737" s="77">
        <f t="shared" ca="1" si="295"/>
        <v>244955.84668996496</v>
      </c>
      <c r="AC737">
        <f t="shared" ca="1" si="296"/>
        <v>222.93841371565856</v>
      </c>
      <c r="AD737" s="476">
        <v>219.17471079712746</v>
      </c>
    </row>
    <row r="738" spans="2:30" x14ac:dyDescent="0.2">
      <c r="B738">
        <v>660</v>
      </c>
      <c r="C738" s="193">
        <f t="shared" ca="1" si="298"/>
        <v>0.33826492241422729</v>
      </c>
      <c r="D738" s="193">
        <f t="shared" ca="1" si="298"/>
        <v>-0.15482760344775909</v>
      </c>
      <c r="E738" s="193">
        <f t="shared" ca="1" si="298"/>
        <v>9.6900503873092639E-2</v>
      </c>
      <c r="F738" s="193">
        <f t="shared" ca="1" si="298"/>
        <v>9.5822716600087704E-2</v>
      </c>
      <c r="G738" s="193">
        <f t="shared" ca="1" si="298"/>
        <v>8.0873405844818308E-2</v>
      </c>
      <c r="H738" s="193">
        <f t="shared" ca="1" si="298"/>
        <v>0.11459943489425226</v>
      </c>
      <c r="I738" s="193">
        <f t="shared" ca="1" si="298"/>
        <v>7.2491708546440825E-2</v>
      </c>
      <c r="J738" s="193">
        <f t="shared" ca="1" si="298"/>
        <v>3.7547509528100639E-2</v>
      </c>
      <c r="K738" s="193">
        <f t="shared" ca="1" si="298"/>
        <v>7.005500308789861E-2</v>
      </c>
      <c r="L738" s="193">
        <f t="shared" ca="1" si="298"/>
        <v>5.4884967910519791E-2</v>
      </c>
      <c r="M738" s="193">
        <f t="shared" ca="1" si="298"/>
        <v>2.8368888266203568E-2</v>
      </c>
      <c r="O738" s="473">
        <f t="shared" ca="1" si="297"/>
        <v>13110.981444892186</v>
      </c>
      <c r="P738" s="473">
        <f t="shared" ca="1" si="283"/>
        <v>10999.918741127414</v>
      </c>
      <c r="Q738" s="194">
        <f t="shared" ca="1" si="284"/>
        <v>12050.658288342498</v>
      </c>
      <c r="R738" s="194">
        <f t="shared" ca="1" si="285"/>
        <v>13361.06855818332</v>
      </c>
      <c r="S738" s="194">
        <f t="shared" ca="1" si="286"/>
        <v>14458.327052358181</v>
      </c>
      <c r="T738" s="194">
        <f t="shared" ca="1" si="287"/>
        <v>16377.064041568172</v>
      </c>
      <c r="U738" s="194">
        <f t="shared" ca="1" si="288"/>
        <v>17203.986873075533</v>
      </c>
      <c r="V738" s="194">
        <f t="shared" ca="1" si="289"/>
        <v>17967.349544846315</v>
      </c>
      <c r="W738" s="194">
        <f t="shared" ca="1" si="290"/>
        <v>19629.82267825224</v>
      </c>
      <c r="X738" s="194">
        <f t="shared" ca="1" si="291"/>
        <v>20498.930755598263</v>
      </c>
      <c r="Y738" s="194">
        <f t="shared" ca="1" si="292"/>
        <v>20965.619693007357</v>
      </c>
      <c r="Z738" s="194">
        <f t="shared" ca="1" si="293"/>
        <v>372063.4242380315</v>
      </c>
      <c r="AA738" s="194">
        <f t="shared" ca="1" si="294"/>
        <v>393029.04393103888</v>
      </c>
      <c r="AB738" s="77">
        <f t="shared" ca="1" si="295"/>
        <v>242567.48236378978</v>
      </c>
      <c r="AC738">
        <f t="shared" ca="1" si="296"/>
        <v>220.42962765875185</v>
      </c>
      <c r="AD738" s="476">
        <v>225.05325198834061</v>
      </c>
    </row>
    <row r="739" spans="2:30" x14ac:dyDescent="0.2">
      <c r="B739">
        <v>661</v>
      </c>
      <c r="C739" s="193">
        <f t="shared" ref="C739:M754" ca="1" si="299">C$75+_xlfn.NORM.INV(RAND(),0, $AH$80)</f>
        <v>0.32180247253912997</v>
      </c>
      <c r="D739" s="193">
        <f t="shared" ca="1" si="299"/>
        <v>-0.1558969787951226</v>
      </c>
      <c r="E739" s="193">
        <f t="shared" ca="1" si="299"/>
        <v>0.10698571330423595</v>
      </c>
      <c r="F739" s="193">
        <f t="shared" ca="1" si="299"/>
        <v>0.11753538331791213</v>
      </c>
      <c r="G739" s="193">
        <f t="shared" ca="1" si="299"/>
        <v>5.7858685033523503E-2</v>
      </c>
      <c r="H739" s="193">
        <f t="shared" ca="1" si="299"/>
        <v>7.6861470020986034E-2</v>
      </c>
      <c r="I739" s="193">
        <f t="shared" ca="1" si="298"/>
        <v>6.5702854546187697E-2</v>
      </c>
      <c r="J739" s="193">
        <f t="shared" ca="1" si="298"/>
        <v>7.5289036956040764E-2</v>
      </c>
      <c r="K739" s="193">
        <f t="shared" ca="1" si="298"/>
        <v>7.3240596077981876E-2</v>
      </c>
      <c r="L739" s="193">
        <f t="shared" ca="1" si="298"/>
        <v>2.9744442121513393E-2</v>
      </c>
      <c r="M739" s="193">
        <f t="shared" ca="1" si="298"/>
        <v>3.3558793341513654E-2</v>
      </c>
      <c r="O739" s="473">
        <f t="shared" ca="1" si="297"/>
        <v>12949.698823465857</v>
      </c>
      <c r="P739" s="473">
        <f t="shared" ca="1" si="283"/>
        <v>10986.000820981481</v>
      </c>
      <c r="Q739" s="194">
        <f t="shared" ca="1" si="284"/>
        <v>12161.455404573142</v>
      </c>
      <c r="R739" s="194">
        <f t="shared" ca="1" si="285"/>
        <v>13625.805202353207</v>
      </c>
      <c r="S739" s="194">
        <f t="shared" ca="1" si="286"/>
        <v>14150.470129698184</v>
      </c>
      <c r="T739" s="194">
        <f t="shared" ca="1" si="287"/>
        <v>15822.571505344547</v>
      </c>
      <c r="U739" s="194">
        <f t="shared" ca="1" si="288"/>
        <v>17095.085933168149</v>
      </c>
      <c r="V739" s="194">
        <f t="shared" ca="1" si="289"/>
        <v>18620.924643265302</v>
      </c>
      <c r="W739" s="194">
        <f t="shared" ca="1" si="290"/>
        <v>19688.261380318923</v>
      </c>
      <c r="X739" s="194">
        <f t="shared" ca="1" si="291"/>
        <v>20010.390381069112</v>
      </c>
      <c r="Y739" s="194">
        <f t="shared" ca="1" si="292"/>
        <v>21071.427615916426</v>
      </c>
      <c r="Z739" s="194">
        <f t="shared" ca="1" si="293"/>
        <v>373941.12967605353</v>
      </c>
      <c r="AA739" s="194">
        <f t="shared" ca="1" si="294"/>
        <v>395012.55729196995</v>
      </c>
      <c r="AB739" s="77">
        <f t="shared" ca="1" si="295"/>
        <v>242992.27940319938</v>
      </c>
      <c r="AC739">
        <f t="shared" ca="1" si="296"/>
        <v>220.87584303628296</v>
      </c>
      <c r="AD739" s="476">
        <v>221.61396265576832</v>
      </c>
    </row>
    <row r="740" spans="2:30" x14ac:dyDescent="0.2">
      <c r="B740">
        <v>662</v>
      </c>
      <c r="C740" s="193">
        <f t="shared" ca="1" si="299"/>
        <v>0.35779595077381771</v>
      </c>
      <c r="D740" s="193">
        <f t="shared" ca="1" si="299"/>
        <v>-0.1527463096862571</v>
      </c>
      <c r="E740" s="193">
        <f t="shared" ca="1" si="299"/>
        <v>0.12405189237974069</v>
      </c>
      <c r="F740" s="193">
        <f t="shared" ca="1" si="299"/>
        <v>0.10331413231454376</v>
      </c>
      <c r="G740" s="193">
        <f t="shared" ca="1" si="299"/>
        <v>0.1168578069495648</v>
      </c>
      <c r="H740" s="193">
        <f t="shared" ca="1" si="299"/>
        <v>0.11770065556573139</v>
      </c>
      <c r="I740" s="193">
        <f t="shared" ca="1" si="298"/>
        <v>5.435644516812977E-2</v>
      </c>
      <c r="J740" s="193">
        <f t="shared" ca="1" si="298"/>
        <v>2.788135454737075E-2</v>
      </c>
      <c r="K740" s="193">
        <f t="shared" ca="1" si="298"/>
        <v>7.0862430107022423E-2</v>
      </c>
      <c r="L740" s="193">
        <f t="shared" ca="1" si="298"/>
        <v>4.7235886432392675E-2</v>
      </c>
      <c r="M740" s="193">
        <f t="shared" ca="1" si="298"/>
        <v>4.2933690293268496E-2</v>
      </c>
      <c r="O740" s="473">
        <f t="shared" ca="1" si="297"/>
        <v>13302.326929731093</v>
      </c>
      <c r="P740" s="473">
        <f t="shared" ca="1" si="283"/>
        <v>11027.006779433363</v>
      </c>
      <c r="Q740" s="194">
        <f t="shared" ca="1" si="284"/>
        <v>12348.946149267304</v>
      </c>
      <c r="R740" s="194">
        <f t="shared" ca="1" si="285"/>
        <v>13452.409353954781</v>
      </c>
      <c r="S740" s="194">
        <f t="shared" ca="1" si="286"/>
        <v>14939.6731907147</v>
      </c>
      <c r="T740" s="194">
        <f t="shared" ca="1" si="287"/>
        <v>16422.630985129981</v>
      </c>
      <c r="U740" s="194">
        <f t="shared" ca="1" si="288"/>
        <v>16913.076621169632</v>
      </c>
      <c r="V740" s="194">
        <f t="shared" ca="1" si="289"/>
        <v>17799.959441069361</v>
      </c>
      <c r="W740" s="194">
        <f t="shared" ca="1" si="290"/>
        <v>19644.634673117263</v>
      </c>
      <c r="X740" s="194">
        <f t="shared" ca="1" si="291"/>
        <v>20350.290859937755</v>
      </c>
      <c r="Y740" s="194">
        <f t="shared" ca="1" si="292"/>
        <v>21262.556039183881</v>
      </c>
      <c r="Z740" s="194">
        <f t="shared" ca="1" si="293"/>
        <v>377332.96338625968</v>
      </c>
      <c r="AA740" s="194">
        <f t="shared" ca="1" si="294"/>
        <v>398595.51942544355</v>
      </c>
      <c r="AB740" s="77">
        <f t="shared" ca="1" si="295"/>
        <v>245202.40543198134</v>
      </c>
      <c r="AC740">
        <f t="shared" ca="1" si="296"/>
        <v>223.19740399088585</v>
      </c>
      <c r="AD740" s="476">
        <v>215.10680127233741</v>
      </c>
    </row>
    <row r="741" spans="2:30" x14ac:dyDescent="0.2">
      <c r="B741">
        <v>663</v>
      </c>
      <c r="C741" s="193">
        <f t="shared" ca="1" si="299"/>
        <v>0.34125498852270825</v>
      </c>
      <c r="D741" s="193">
        <f t="shared" ca="1" si="299"/>
        <v>-0.15255583718252624</v>
      </c>
      <c r="E741" s="193">
        <f t="shared" ca="1" si="299"/>
        <v>0.10623408939847348</v>
      </c>
      <c r="F741" s="193">
        <f t="shared" ca="1" si="299"/>
        <v>8.859973050578486E-2</v>
      </c>
      <c r="G741" s="193">
        <f t="shared" ca="1" si="299"/>
        <v>0.11452360450116589</v>
      </c>
      <c r="H741" s="193">
        <f t="shared" ca="1" si="299"/>
        <v>7.7508886547826616E-2</v>
      </c>
      <c r="I741" s="193">
        <f t="shared" ca="1" si="298"/>
        <v>7.2514780769988185E-2</v>
      </c>
      <c r="J741" s="193">
        <f t="shared" ca="1" si="298"/>
        <v>3.7723627868542102E-2</v>
      </c>
      <c r="K741" s="193">
        <f t="shared" ca="1" si="298"/>
        <v>6.7210204043036958E-2</v>
      </c>
      <c r="L741" s="193">
        <f t="shared" ca="1" si="298"/>
        <v>4.979852966991874E-2</v>
      </c>
      <c r="M741" s="193">
        <f t="shared" ca="1" si="298"/>
        <v>2.1760018633452657E-2</v>
      </c>
      <c r="O741" s="473">
        <f t="shared" ca="1" si="297"/>
        <v>13140.275122556974</v>
      </c>
      <c r="P741" s="473">
        <f t="shared" ca="1" si="283"/>
        <v>11029.485779069422</v>
      </c>
      <c r="Q741" s="194">
        <f t="shared" ca="1" si="284"/>
        <v>12153.197989413142</v>
      </c>
      <c r="R741" s="194">
        <f t="shared" ca="1" si="285"/>
        <v>13273.000651815939</v>
      </c>
      <c r="S741" s="194">
        <f t="shared" ca="1" si="286"/>
        <v>14908.449679966014</v>
      </c>
      <c r="T741" s="194">
        <f t="shared" ca="1" si="287"/>
        <v>15832.084144226017</v>
      </c>
      <c r="U741" s="194">
        <f t="shared" ca="1" si="288"/>
        <v>17204.356977783918</v>
      </c>
      <c r="V741" s="194">
        <f t="shared" ca="1" si="289"/>
        <v>17970.399409796988</v>
      </c>
      <c r="W741" s="194">
        <f t="shared" ca="1" si="290"/>
        <v>19577.635733987929</v>
      </c>
      <c r="X741" s="194">
        <f t="shared" ca="1" si="291"/>
        <v>20400.089129773187</v>
      </c>
      <c r="Y741" s="194">
        <f t="shared" ca="1" si="292"/>
        <v>20830.882976541216</v>
      </c>
      <c r="Z741" s="194">
        <f t="shared" ca="1" si="293"/>
        <v>369672.33802960895</v>
      </c>
      <c r="AA741" s="194">
        <f t="shared" ca="1" si="294"/>
        <v>390503.22100615018</v>
      </c>
      <c r="AB741" s="77">
        <f t="shared" ca="1" si="295"/>
        <v>241588.24158279545</v>
      </c>
      <c r="AC741">
        <f t="shared" ca="1" si="296"/>
        <v>219.40101339300151</v>
      </c>
      <c r="AD741" s="476">
        <v>220.27956972001866</v>
      </c>
    </row>
    <row r="742" spans="2:30" x14ac:dyDescent="0.2">
      <c r="B742">
        <v>664</v>
      </c>
      <c r="C742" s="193">
        <f t="shared" ca="1" si="299"/>
        <v>0.35789050236035025</v>
      </c>
      <c r="D742" s="193">
        <f t="shared" ca="1" si="299"/>
        <v>-0.14715808383590459</v>
      </c>
      <c r="E742" s="193">
        <f t="shared" ca="1" si="299"/>
        <v>0.14433826537814395</v>
      </c>
      <c r="F742" s="193">
        <f t="shared" ca="1" si="299"/>
        <v>0.10171515565323107</v>
      </c>
      <c r="G742" s="193">
        <f t="shared" ca="1" si="299"/>
        <v>8.4414321814646712E-2</v>
      </c>
      <c r="H742" s="193">
        <f t="shared" ca="1" si="299"/>
        <v>6.1706800138839057E-2</v>
      </c>
      <c r="I742" s="193">
        <f t="shared" ca="1" si="298"/>
        <v>9.683070057128576E-2</v>
      </c>
      <c r="J742" s="193">
        <f t="shared" ca="1" si="298"/>
        <v>5.3885455331589532E-2</v>
      </c>
      <c r="K742" s="193">
        <f t="shared" ca="1" si="298"/>
        <v>9.2987620517452935E-2</v>
      </c>
      <c r="L742" s="193">
        <f t="shared" ca="1" si="298"/>
        <v>4.7042745424955748E-2</v>
      </c>
      <c r="M742" s="193">
        <f t="shared" ca="1" si="298"/>
        <v>6.7719876464070849E-2</v>
      </c>
      <c r="O742" s="473">
        <f t="shared" ca="1" si="297"/>
        <v>13303.253251624352</v>
      </c>
      <c r="P742" s="473">
        <f t="shared" ca="1" si="283"/>
        <v>11099.737538875703</v>
      </c>
      <c r="Q742" s="194">
        <f t="shared" ca="1" si="284"/>
        <v>12571.814265427727</v>
      </c>
      <c r="R742" s="194">
        <f t="shared" ca="1" si="285"/>
        <v>13432.913466097101</v>
      </c>
      <c r="S742" s="194">
        <f t="shared" ca="1" si="286"/>
        <v>14505.692193252438</v>
      </c>
      <c r="T742" s="194">
        <f t="shared" ca="1" si="287"/>
        <v>15599.900479845335</v>
      </c>
      <c r="U742" s="194">
        <f t="shared" ca="1" si="288"/>
        <v>17594.411988684889</v>
      </c>
      <c r="V742" s="194">
        <f t="shared" ca="1" si="289"/>
        <v>18250.275946192072</v>
      </c>
      <c r="W742" s="194">
        <f t="shared" ca="1" si="290"/>
        <v>20050.514336523353</v>
      </c>
      <c r="X742" s="194">
        <f t="shared" ca="1" si="291"/>
        <v>20346.537669535053</v>
      </c>
      <c r="Y742" s="194">
        <f t="shared" ca="1" si="292"/>
        <v>21767.878359633745</v>
      </c>
      <c r="Z742" s="194">
        <f t="shared" ca="1" si="293"/>
        <v>386300.59494895523</v>
      </c>
      <c r="AA742" s="194">
        <f t="shared" ca="1" si="294"/>
        <v>408068.47330858896</v>
      </c>
      <c r="AB742" s="77">
        <f t="shared" ca="1" si="295"/>
        <v>249005.80321591496</v>
      </c>
      <c r="AC742">
        <f t="shared" ca="1" si="296"/>
        <v>227.1925697303119</v>
      </c>
      <c r="AD742" s="476">
        <v>224.78704732893601</v>
      </c>
    </row>
    <row r="743" spans="2:30" x14ac:dyDescent="0.2">
      <c r="B743">
        <v>665</v>
      </c>
      <c r="C743" s="193">
        <f t="shared" ca="1" si="299"/>
        <v>0.30855007613228241</v>
      </c>
      <c r="D743" s="193">
        <f t="shared" ca="1" si="299"/>
        <v>-0.15404941387690374</v>
      </c>
      <c r="E743" s="193">
        <f t="shared" ca="1" si="299"/>
        <v>7.7890489262737575E-2</v>
      </c>
      <c r="F743" s="193">
        <f t="shared" ca="1" si="299"/>
        <v>7.9050501003508966E-2</v>
      </c>
      <c r="G743" s="193">
        <f t="shared" ca="1" si="299"/>
        <v>9.5069757110071013E-2</v>
      </c>
      <c r="H743" s="193">
        <f t="shared" ca="1" si="299"/>
        <v>7.5548498855399424E-2</v>
      </c>
      <c r="I743" s="193">
        <f t="shared" ca="1" si="298"/>
        <v>3.9651722128734419E-2</v>
      </c>
      <c r="J743" s="193">
        <f t="shared" ca="1" si="298"/>
        <v>6.1016280524277752E-2</v>
      </c>
      <c r="K743" s="193">
        <f t="shared" ca="1" si="298"/>
        <v>7.3435961035762359E-2</v>
      </c>
      <c r="L743" s="193">
        <f t="shared" ca="1" si="298"/>
        <v>1.4111796127294615E-2</v>
      </c>
      <c r="M743" s="193">
        <f t="shared" ca="1" si="298"/>
        <v>4.1573575609276339E-2</v>
      </c>
      <c r="O743" s="473">
        <f t="shared" ca="1" si="297"/>
        <v>12819.86509586797</v>
      </c>
      <c r="P743" s="473">
        <f t="shared" ca="1" si="283"/>
        <v>11010.046878392097</v>
      </c>
      <c r="Q743" s="194">
        <f t="shared" ca="1" si="284"/>
        <v>11841.812372676577</v>
      </c>
      <c r="R743" s="194">
        <f t="shared" ca="1" si="285"/>
        <v>13156.569491807146</v>
      </c>
      <c r="S743" s="194">
        <f t="shared" ca="1" si="286"/>
        <v>14648.224859477185</v>
      </c>
      <c r="T743" s="194">
        <f t="shared" ca="1" si="287"/>
        <v>15803.279720161125</v>
      </c>
      <c r="U743" s="194">
        <f t="shared" ca="1" si="288"/>
        <v>16677.196138247455</v>
      </c>
      <c r="V743" s="194">
        <f t="shared" ca="1" si="289"/>
        <v>18373.761403584282</v>
      </c>
      <c r="W743" s="194">
        <f t="shared" ca="1" si="290"/>
        <v>19691.845289059791</v>
      </c>
      <c r="X743" s="194">
        <f t="shared" ca="1" si="291"/>
        <v>19706.61078660109</v>
      </c>
      <c r="Y743" s="194">
        <f t="shared" ca="1" si="292"/>
        <v>21234.827033056976</v>
      </c>
      <c r="Z743" s="194">
        <f t="shared" ca="1" si="293"/>
        <v>376840.87447492004</v>
      </c>
      <c r="AA743" s="194">
        <f t="shared" ca="1" si="294"/>
        <v>398075.70150797704</v>
      </c>
      <c r="AB743" s="77">
        <f t="shared" ca="1" si="295"/>
        <v>243313.95495129644</v>
      </c>
      <c r="AC743">
        <f t="shared" ca="1" si="296"/>
        <v>221.21373751957816</v>
      </c>
      <c r="AD743" s="476">
        <v>223.49892241042747</v>
      </c>
    </row>
    <row r="744" spans="2:30" x14ac:dyDescent="0.2">
      <c r="B744">
        <v>666</v>
      </c>
      <c r="C744" s="193">
        <f t="shared" ca="1" si="299"/>
        <v>0.32657284413592602</v>
      </c>
      <c r="D744" s="193">
        <f t="shared" ca="1" si="299"/>
        <v>-0.13764434323956262</v>
      </c>
      <c r="E744" s="193">
        <f t="shared" ca="1" si="299"/>
        <v>0.10881989399104838</v>
      </c>
      <c r="F744" s="193">
        <f t="shared" ca="1" si="299"/>
        <v>0.1166079935467193</v>
      </c>
      <c r="G744" s="193">
        <f t="shared" ca="1" si="299"/>
        <v>9.286998303816027E-2</v>
      </c>
      <c r="H744" s="193">
        <f t="shared" ca="1" si="299"/>
        <v>0.10397144260284098</v>
      </c>
      <c r="I744" s="193">
        <f t="shared" ca="1" si="298"/>
        <v>4.9520210225176525E-2</v>
      </c>
      <c r="J744" s="193">
        <f t="shared" ca="1" si="298"/>
        <v>5.4478775336071886E-2</v>
      </c>
      <c r="K744" s="193">
        <f t="shared" ca="1" si="298"/>
        <v>6.5806970248547675E-2</v>
      </c>
      <c r="L744" s="193">
        <f t="shared" ca="1" si="298"/>
        <v>-1.9228438955986374E-3</v>
      </c>
      <c r="M744" s="193">
        <f t="shared" ca="1" si="298"/>
        <v>1.7978009390927412E-2</v>
      </c>
      <c r="O744" s="473">
        <f t="shared" ca="1" si="297"/>
        <v>12996.434153999668</v>
      </c>
      <c r="P744" s="473">
        <f t="shared" ca="1" si="283"/>
        <v>11223.558872737092</v>
      </c>
      <c r="Q744" s="194">
        <f t="shared" ca="1" si="284"/>
        <v>12181.605896452586</v>
      </c>
      <c r="R744" s="194">
        <f t="shared" ca="1" si="285"/>
        <v>13614.497790921265</v>
      </c>
      <c r="S744" s="194">
        <f t="shared" ca="1" si="286"/>
        <v>14618.799532883899</v>
      </c>
      <c r="T744" s="194">
        <f t="shared" ca="1" si="287"/>
        <v>16220.904523681598</v>
      </c>
      <c r="U744" s="194">
        <f t="shared" ca="1" si="288"/>
        <v>16835.497911879247</v>
      </c>
      <c r="V744" s="194">
        <f t="shared" ca="1" si="289"/>
        <v>18260.550548380972</v>
      </c>
      <c r="W744" s="194">
        <f t="shared" ca="1" si="290"/>
        <v>19551.893851110446</v>
      </c>
      <c r="X744" s="194">
        <f t="shared" ca="1" si="291"/>
        <v>19395.019489427432</v>
      </c>
      <c r="Y744" s="194">
        <f t="shared" ca="1" si="292"/>
        <v>20753.778186267071</v>
      </c>
      <c r="Z744" s="194">
        <f t="shared" ca="1" si="293"/>
        <v>368304.00870213757</v>
      </c>
      <c r="AA744" s="194">
        <f t="shared" ca="1" si="294"/>
        <v>389057.78688840463</v>
      </c>
      <c r="AB744" s="77">
        <f t="shared" ca="1" si="295"/>
        <v>240895.49438323543</v>
      </c>
      <c r="AC744">
        <f t="shared" ca="1" si="296"/>
        <v>218.67333776321158</v>
      </c>
      <c r="AD744" s="476">
        <v>225.45078814934766</v>
      </c>
    </row>
    <row r="745" spans="2:30" x14ac:dyDescent="0.2">
      <c r="B745">
        <v>667</v>
      </c>
      <c r="C745" s="193">
        <f t="shared" ca="1" si="299"/>
        <v>0.32640665535281027</v>
      </c>
      <c r="D745" s="193">
        <f t="shared" ca="1" si="299"/>
        <v>-0.14257703995574064</v>
      </c>
      <c r="E745" s="193">
        <f t="shared" ca="1" si="299"/>
        <v>9.4813413487740111E-2</v>
      </c>
      <c r="F745" s="193">
        <f t="shared" ca="1" si="299"/>
        <v>9.7157858073778899E-2</v>
      </c>
      <c r="G745" s="193">
        <f t="shared" ca="1" si="299"/>
        <v>9.7719045705856628E-2</v>
      </c>
      <c r="H745" s="193">
        <f t="shared" ca="1" si="299"/>
        <v>6.2721362817962159E-2</v>
      </c>
      <c r="I745" s="193">
        <f t="shared" ca="1" si="299"/>
        <v>8.5307186217848455E-2</v>
      </c>
      <c r="J745" s="193">
        <f t="shared" ca="1" si="299"/>
        <v>2.6048536162155418E-2</v>
      </c>
      <c r="K745" s="193">
        <f t="shared" ca="1" si="299"/>
        <v>5.7132830195464827E-2</v>
      </c>
      <c r="L745" s="193">
        <f t="shared" ca="1" si="299"/>
        <v>5.3516160795974058E-2</v>
      </c>
      <c r="M745" s="193">
        <f t="shared" ca="1" si="299"/>
        <v>5.1687180138930533E-2</v>
      </c>
      <c r="O745" s="473">
        <f t="shared" ca="1" si="297"/>
        <v>12994.806002491481</v>
      </c>
      <c r="P745" s="473">
        <f t="shared" ca="1" si="283"/>
        <v>11159.359824976034</v>
      </c>
      <c r="Q745" s="194">
        <f t="shared" ca="1" si="284"/>
        <v>12027.729305301682</v>
      </c>
      <c r="R745" s="194">
        <f t="shared" ca="1" si="285"/>
        <v>13377.347575304089</v>
      </c>
      <c r="S745" s="194">
        <f t="shared" ca="1" si="286"/>
        <v>14683.663127054888</v>
      </c>
      <c r="T745" s="194">
        <f t="shared" ca="1" si="287"/>
        <v>15614.807680988642</v>
      </c>
      <c r="U745" s="194">
        <f t="shared" ca="1" si="288"/>
        <v>17409.561711439459</v>
      </c>
      <c r="V745" s="194">
        <f t="shared" ca="1" si="289"/>
        <v>17768.220278980902</v>
      </c>
      <c r="W745" s="194">
        <f t="shared" ca="1" si="290"/>
        <v>19392.76947840345</v>
      </c>
      <c r="X745" s="194">
        <f t="shared" ca="1" si="291"/>
        <v>20472.331568850514</v>
      </c>
      <c r="Y745" s="194">
        <f t="shared" ca="1" si="292"/>
        <v>21441.015676756313</v>
      </c>
      <c r="Z745" s="194">
        <f t="shared" ca="1" si="293"/>
        <v>380499.97227107803</v>
      </c>
      <c r="AA745" s="194">
        <f t="shared" ca="1" si="294"/>
        <v>401940.98794783436</v>
      </c>
      <c r="AB745" s="77">
        <f t="shared" ca="1" si="295"/>
        <v>245545.11085974783</v>
      </c>
      <c r="AC745">
        <f t="shared" ca="1" si="296"/>
        <v>223.55738868391788</v>
      </c>
      <c r="AD745" s="476">
        <v>222.76997851061319</v>
      </c>
    </row>
    <row r="746" spans="2:30" x14ac:dyDescent="0.2">
      <c r="B746">
        <v>668</v>
      </c>
      <c r="C746" s="193">
        <f t="shared" ca="1" si="299"/>
        <v>0.31895101819517785</v>
      </c>
      <c r="D746" s="193">
        <f t="shared" ca="1" si="299"/>
        <v>-0.19641068820539168</v>
      </c>
      <c r="E746" s="193">
        <f t="shared" ca="1" si="299"/>
        <v>7.7544612746039659E-2</v>
      </c>
      <c r="F746" s="193">
        <f t="shared" ca="1" si="299"/>
        <v>0.11454664549253901</v>
      </c>
      <c r="G746" s="193">
        <f t="shared" ca="1" si="299"/>
        <v>9.368248931852946E-2</v>
      </c>
      <c r="H746" s="193">
        <f t="shared" ca="1" si="299"/>
        <v>9.2539607033632634E-2</v>
      </c>
      <c r="I746" s="193">
        <f t="shared" ca="1" si="299"/>
        <v>0.10110740134982882</v>
      </c>
      <c r="J746" s="193">
        <f t="shared" ca="1" si="299"/>
        <v>4.9124487430803977E-2</v>
      </c>
      <c r="K746" s="193">
        <f t="shared" ca="1" si="299"/>
        <v>6.1453809120543545E-2</v>
      </c>
      <c r="L746" s="193">
        <f t="shared" ca="1" si="299"/>
        <v>3.0655595633591836E-2</v>
      </c>
      <c r="M746" s="193">
        <f t="shared" ca="1" si="299"/>
        <v>3.3264464661288046E-2</v>
      </c>
      <c r="O746" s="473">
        <f t="shared" ca="1" si="297"/>
        <v>12921.763125258158</v>
      </c>
      <c r="P746" s="473">
        <f t="shared" ca="1" si="283"/>
        <v>10458.714893006827</v>
      </c>
      <c r="Q746" s="194">
        <f t="shared" ca="1" si="284"/>
        <v>11838.012538782827</v>
      </c>
      <c r="R746" s="194">
        <f t="shared" ca="1" si="285"/>
        <v>13589.364334334754</v>
      </c>
      <c r="S746" s="194">
        <f t="shared" ca="1" si="286"/>
        <v>14629.668041138564</v>
      </c>
      <c r="T746" s="194">
        <f t="shared" ca="1" si="287"/>
        <v>16052.933952938069</v>
      </c>
      <c r="U746" s="194">
        <f t="shared" ca="1" si="288"/>
        <v>17663.015133555673</v>
      </c>
      <c r="V746" s="194">
        <f t="shared" ca="1" si="289"/>
        <v>18167.829625749247</v>
      </c>
      <c r="W746" s="194">
        <f t="shared" ca="1" si="290"/>
        <v>19472.036478558577</v>
      </c>
      <c r="X746" s="194">
        <f t="shared" ca="1" si="291"/>
        <v>20028.096266848122</v>
      </c>
      <c r="Y746" s="194">
        <f t="shared" ca="1" si="292"/>
        <v>21065.427061791575</v>
      </c>
      <c r="Z746" s="194">
        <f t="shared" ca="1" si="293"/>
        <v>373834.64168534742</v>
      </c>
      <c r="AA746" s="194">
        <f t="shared" ca="1" si="294"/>
        <v>394900.06874713901</v>
      </c>
      <c r="AB746" s="77">
        <f t="shared" ca="1" si="295"/>
        <v>242644.45591225405</v>
      </c>
      <c r="AC746">
        <f t="shared" ca="1" si="296"/>
        <v>220.51048222646642</v>
      </c>
      <c r="AD746" s="476">
        <v>224.24400576544843</v>
      </c>
    </row>
    <row r="747" spans="2:30" x14ac:dyDescent="0.2">
      <c r="B747">
        <v>669</v>
      </c>
      <c r="C747" s="193">
        <f t="shared" ca="1" si="299"/>
        <v>0.30374635203170824</v>
      </c>
      <c r="D747" s="193">
        <f t="shared" ca="1" si="299"/>
        <v>-0.14563052668743201</v>
      </c>
      <c r="E747" s="193">
        <f t="shared" ca="1" si="299"/>
        <v>0.10887745436042881</v>
      </c>
      <c r="F747" s="193">
        <f t="shared" ca="1" si="299"/>
        <v>9.1043534702817647E-2</v>
      </c>
      <c r="G747" s="193">
        <f t="shared" ca="1" si="299"/>
        <v>9.5087986908179725E-2</v>
      </c>
      <c r="H747" s="193">
        <f t="shared" ca="1" si="299"/>
        <v>0.11657255261046634</v>
      </c>
      <c r="I747" s="193">
        <f t="shared" ca="1" si="299"/>
        <v>3.9358890713621648E-2</v>
      </c>
      <c r="J747" s="193">
        <f t="shared" ca="1" si="299"/>
        <v>7.98613217345992E-2</v>
      </c>
      <c r="K747" s="193">
        <f t="shared" ca="1" si="299"/>
        <v>0.12079431873151027</v>
      </c>
      <c r="L747" s="193">
        <f t="shared" ca="1" si="299"/>
        <v>2.8676419687221257E-2</v>
      </c>
      <c r="M747" s="193">
        <f t="shared" ca="1" si="299"/>
        <v>4.0540019243031439E-2</v>
      </c>
      <c r="O747" s="473">
        <f t="shared" ca="1" si="297"/>
        <v>12772.803010854646</v>
      </c>
      <c r="P747" s="473">
        <f t="shared" ca="1" si="283"/>
        <v>11119.618695163072</v>
      </c>
      <c r="Q747" s="194">
        <f t="shared" ca="1" si="284"/>
        <v>12182.238260408938</v>
      </c>
      <c r="R747" s="194">
        <f t="shared" ca="1" si="285"/>
        <v>13302.797292207402</v>
      </c>
      <c r="S747" s="194">
        <f t="shared" ca="1" si="286"/>
        <v>14648.46871077534</v>
      </c>
      <c r="T747" s="194">
        <f t="shared" ca="1" si="287"/>
        <v>16406.055510779763</v>
      </c>
      <c r="U747" s="194">
        <f t="shared" ca="1" si="288"/>
        <v>16672.498789278248</v>
      </c>
      <c r="V747" s="194">
        <f t="shared" ca="1" si="289"/>
        <v>18700.103512744063</v>
      </c>
      <c r="W747" s="194">
        <f t="shared" ca="1" si="290"/>
        <v>20560.619474702668</v>
      </c>
      <c r="X747" s="194">
        <f t="shared" ca="1" si="291"/>
        <v>19989.636158009755</v>
      </c>
      <c r="Y747" s="194">
        <f t="shared" ca="1" si="292"/>
        <v>21213.755654922898</v>
      </c>
      <c r="Z747" s="194">
        <f t="shared" ca="1" si="293"/>
        <v>376466.93422336649</v>
      </c>
      <c r="AA747" s="194">
        <f t="shared" ca="1" si="294"/>
        <v>397680.68987828941</v>
      </c>
      <c r="AB747" s="77">
        <f t="shared" ca="1" si="295"/>
        <v>244598.23237413884</v>
      </c>
      <c r="AC747">
        <f t="shared" ca="1" si="296"/>
        <v>222.56276842592524</v>
      </c>
      <c r="AD747" s="476">
        <v>220.65084111530288</v>
      </c>
    </row>
    <row r="748" spans="2:30" x14ac:dyDescent="0.2">
      <c r="B748">
        <v>670</v>
      </c>
      <c r="C748" s="193">
        <f t="shared" ca="1" si="299"/>
        <v>0.30793973102378602</v>
      </c>
      <c r="D748" s="193">
        <f t="shared" ca="1" si="299"/>
        <v>-0.10165393416008137</v>
      </c>
      <c r="E748" s="193">
        <f t="shared" ca="1" si="299"/>
        <v>7.6940414929751219E-2</v>
      </c>
      <c r="F748" s="193">
        <f t="shared" ca="1" si="299"/>
        <v>7.7736662666638798E-2</v>
      </c>
      <c r="G748" s="193">
        <f t="shared" ca="1" si="299"/>
        <v>6.0806542483900952E-2</v>
      </c>
      <c r="H748" s="193">
        <f t="shared" ca="1" si="299"/>
        <v>8.4162826788151832E-2</v>
      </c>
      <c r="I748" s="193">
        <f t="shared" ca="1" si="299"/>
        <v>9.6867104345620403E-2</v>
      </c>
      <c r="J748" s="193">
        <f t="shared" ca="1" si="299"/>
        <v>3.6830037296457507E-2</v>
      </c>
      <c r="K748" s="193">
        <f t="shared" ca="1" si="299"/>
        <v>4.667455792986043E-2</v>
      </c>
      <c r="L748" s="193">
        <f t="shared" ca="1" si="299"/>
        <v>4.352153635669985E-2</v>
      </c>
      <c r="M748" s="193">
        <f t="shared" ca="1" si="299"/>
        <v>5.6754929742960522E-2</v>
      </c>
      <c r="O748" s="473">
        <f t="shared" ca="1" si="297"/>
        <v>12813.885544840034</v>
      </c>
      <c r="P748" s="473">
        <f t="shared" ca="1" si="283"/>
        <v>11691.97404690654</v>
      </c>
      <c r="Q748" s="194">
        <f t="shared" ca="1" si="284"/>
        <v>11831.37476133907</v>
      </c>
      <c r="R748" s="194">
        <f t="shared" ca="1" si="285"/>
        <v>13140.550218043814</v>
      </c>
      <c r="S748" s="194">
        <f t="shared" ca="1" si="286"/>
        <v>14189.902210172009</v>
      </c>
      <c r="T748" s="194">
        <f t="shared" ca="1" si="287"/>
        <v>15929.852007758904</v>
      </c>
      <c r="U748" s="194">
        <f t="shared" ca="1" si="288"/>
        <v>17594.99594663141</v>
      </c>
      <c r="V748" s="194">
        <f t="shared" ca="1" si="289"/>
        <v>17954.924981868455</v>
      </c>
      <c r="W748" s="194">
        <f t="shared" ca="1" si="290"/>
        <v>19200.915761069038</v>
      </c>
      <c r="X748" s="194">
        <f t="shared" ca="1" si="291"/>
        <v>20278.112179494052</v>
      </c>
      <c r="Y748" s="194">
        <f t="shared" ca="1" si="292"/>
        <v>21544.333184811829</v>
      </c>
      <c r="Z748" s="194">
        <f t="shared" ca="1" si="293"/>
        <v>382333.48191180179</v>
      </c>
      <c r="AA748" s="194">
        <f t="shared" ca="1" si="294"/>
        <v>403877.8150966136</v>
      </c>
      <c r="AB748" s="77">
        <f t="shared" ca="1" si="295"/>
        <v>246133.51281518242</v>
      </c>
      <c r="AC748">
        <f t="shared" ca="1" si="296"/>
        <v>224.17545796483654</v>
      </c>
      <c r="AD748" s="476">
        <v>224.24796327757295</v>
      </c>
    </row>
    <row r="749" spans="2:30" x14ac:dyDescent="0.2">
      <c r="B749">
        <v>671</v>
      </c>
      <c r="C749" s="193">
        <f t="shared" ref="C749:M764" ca="1" si="300">C$75+_xlfn.NORM.INV(RAND(),0, $AH$80)</f>
        <v>0.33961810766194628</v>
      </c>
      <c r="D749" s="193">
        <f t="shared" ca="1" si="300"/>
        <v>-0.14033753406414445</v>
      </c>
      <c r="E749" s="193">
        <f t="shared" ca="1" si="300"/>
        <v>0.11877972961435423</v>
      </c>
      <c r="F749" s="193">
        <f t="shared" ca="1" si="300"/>
        <v>0.11131680443283909</v>
      </c>
      <c r="G749" s="193">
        <f t="shared" ca="1" si="300"/>
        <v>7.6445507362976353E-2</v>
      </c>
      <c r="H749" s="193">
        <f t="shared" ca="1" si="300"/>
        <v>9.314771995431799E-2</v>
      </c>
      <c r="I749" s="193">
        <f t="shared" ca="1" si="299"/>
        <v>7.5544652672855206E-2</v>
      </c>
      <c r="J749" s="193">
        <f t="shared" ca="1" si="299"/>
        <v>4.5279461124304511E-2</v>
      </c>
      <c r="K749" s="193">
        <f t="shared" ca="1" si="299"/>
        <v>7.9199867547068536E-2</v>
      </c>
      <c r="L749" s="193">
        <f t="shared" ca="1" si="299"/>
        <v>9.1564866567980602E-2</v>
      </c>
      <c r="M749" s="193">
        <f t="shared" ca="1" si="299"/>
        <v>4.4798903036077579E-2</v>
      </c>
      <c r="O749" s="473">
        <f t="shared" ca="1" si="297"/>
        <v>13124.238600764087</v>
      </c>
      <c r="P749" s="473">
        <f t="shared" ca="1" si="283"/>
        <v>11188.506994155161</v>
      </c>
      <c r="Q749" s="194">
        <f t="shared" ca="1" si="284"/>
        <v>12291.025643531493</v>
      </c>
      <c r="R749" s="194">
        <f t="shared" ca="1" si="285"/>
        <v>13549.983760107767</v>
      </c>
      <c r="S749" s="194">
        <f t="shared" ca="1" si="286"/>
        <v>14399.097170247174</v>
      </c>
      <c r="T749" s="194">
        <f t="shared" ca="1" si="287"/>
        <v>16061.869094958407</v>
      </c>
      <c r="U749" s="194">
        <f t="shared" ca="1" si="288"/>
        <v>17252.959569327188</v>
      </c>
      <c r="V749" s="194">
        <f t="shared" ca="1" si="289"/>
        <v>18101.244788887729</v>
      </c>
      <c r="W749" s="194">
        <f t="shared" ca="1" si="290"/>
        <v>19797.582342224774</v>
      </c>
      <c r="X749" s="194">
        <f t="shared" ca="1" si="291"/>
        <v>21211.708665583072</v>
      </c>
      <c r="Y749" s="194">
        <f t="shared" ca="1" si="292"/>
        <v>21300.582608694574</v>
      </c>
      <c r="Z749" s="194">
        <f t="shared" ca="1" si="293"/>
        <v>378007.79655939469</v>
      </c>
      <c r="AA749" s="194">
        <f t="shared" ca="1" si="294"/>
        <v>399308.37916808925</v>
      </c>
      <c r="AB749" s="77">
        <f t="shared" ca="1" si="295"/>
        <v>245664.23247261919</v>
      </c>
      <c r="AC749">
        <f t="shared" ca="1" si="296"/>
        <v>223.68251642853065</v>
      </c>
      <c r="AD749" s="476">
        <v>219.0053945849053</v>
      </c>
    </row>
    <row r="750" spans="2:30" x14ac:dyDescent="0.2">
      <c r="B750">
        <v>672</v>
      </c>
      <c r="C750" s="193">
        <f t="shared" ca="1" si="300"/>
        <v>0.35626980208011638</v>
      </c>
      <c r="D750" s="193">
        <f t="shared" ca="1" si="300"/>
        <v>-0.14382830892206511</v>
      </c>
      <c r="E750" s="193">
        <f t="shared" ca="1" si="300"/>
        <v>0.13865197862226264</v>
      </c>
      <c r="F750" s="193">
        <f t="shared" ca="1" si="300"/>
        <v>0.12928418448590867</v>
      </c>
      <c r="G750" s="193">
        <f t="shared" ca="1" si="300"/>
        <v>0.13046162553722049</v>
      </c>
      <c r="H750" s="193">
        <f t="shared" ca="1" si="300"/>
        <v>0.12680592362945522</v>
      </c>
      <c r="I750" s="193">
        <f t="shared" ca="1" si="299"/>
        <v>6.0057307645943109E-2</v>
      </c>
      <c r="J750" s="193">
        <f t="shared" ca="1" si="299"/>
        <v>8.3018984163003351E-2</v>
      </c>
      <c r="K750" s="193">
        <f t="shared" ca="1" si="299"/>
        <v>6.7512753777117782E-2</v>
      </c>
      <c r="L750" s="193">
        <f t="shared" ca="1" si="299"/>
        <v>2.9832419456204531E-2</v>
      </c>
      <c r="M750" s="193">
        <f t="shared" ca="1" si="299"/>
        <v>5.3216949948657194E-2</v>
      </c>
      <c r="O750" s="473">
        <f t="shared" ca="1" si="297"/>
        <v>13287.375250978899</v>
      </c>
      <c r="P750" s="473">
        <f t="shared" ca="1" si="283"/>
        <v>11143.074559379322</v>
      </c>
      <c r="Q750" s="194">
        <f t="shared" ca="1" si="284"/>
        <v>12509.344152247269</v>
      </c>
      <c r="R750" s="194">
        <f t="shared" ca="1" si="285"/>
        <v>13769.055141877279</v>
      </c>
      <c r="S750" s="194">
        <f t="shared" ca="1" si="286"/>
        <v>15121.644971348476</v>
      </c>
      <c r="T750" s="194">
        <f t="shared" ca="1" si="287"/>
        <v>16556.416768189702</v>
      </c>
      <c r="U750" s="194">
        <f t="shared" ca="1" si="288"/>
        <v>17004.524939559375</v>
      </c>
      <c r="V750" s="194">
        <f t="shared" ca="1" si="289"/>
        <v>18754.785177029076</v>
      </c>
      <c r="W750" s="194">
        <f t="shared" ca="1" si="290"/>
        <v>19583.185913758334</v>
      </c>
      <c r="X750" s="194">
        <f t="shared" ca="1" si="291"/>
        <v>20012.099990502138</v>
      </c>
      <c r="Y750" s="194">
        <f t="shared" ca="1" si="292"/>
        <v>21472.203485347694</v>
      </c>
      <c r="Z750" s="194">
        <f t="shared" ca="1" si="293"/>
        <v>381053.44233439607</v>
      </c>
      <c r="AA750" s="194">
        <f t="shared" ca="1" si="294"/>
        <v>402525.64581974375</v>
      </c>
      <c r="AB750" s="77">
        <f t="shared" ca="1" si="295"/>
        <v>247662.94780771856</v>
      </c>
      <c r="AC750">
        <f t="shared" ca="1" si="296"/>
        <v>225.78200732674426</v>
      </c>
      <c r="AD750" s="476">
        <v>224.83908536990668</v>
      </c>
    </row>
    <row r="751" spans="2:30" x14ac:dyDescent="0.2">
      <c r="B751">
        <v>673</v>
      </c>
      <c r="C751" s="193">
        <f t="shared" ca="1" si="300"/>
        <v>0.32320227043819372</v>
      </c>
      <c r="D751" s="193">
        <f t="shared" ca="1" si="300"/>
        <v>-0.18522638845802175</v>
      </c>
      <c r="E751" s="193">
        <f t="shared" ca="1" si="300"/>
        <v>0.12888885944823739</v>
      </c>
      <c r="F751" s="193">
        <f t="shared" ca="1" si="300"/>
        <v>9.3936997692466787E-2</v>
      </c>
      <c r="G751" s="193">
        <f t="shared" ca="1" si="300"/>
        <v>7.7628308510149457E-2</v>
      </c>
      <c r="H751" s="193">
        <f t="shared" ca="1" si="300"/>
        <v>5.9490383348637488E-2</v>
      </c>
      <c r="I751" s="193">
        <f t="shared" ca="1" si="299"/>
        <v>8.4832727373073194E-2</v>
      </c>
      <c r="J751" s="193">
        <f t="shared" ca="1" si="299"/>
        <v>7.6899470677201556E-2</v>
      </c>
      <c r="K751" s="193">
        <f t="shared" ca="1" si="299"/>
        <v>5.0264919058908321E-2</v>
      </c>
      <c r="L751" s="193">
        <f t="shared" ca="1" si="299"/>
        <v>6.9719574709798532E-2</v>
      </c>
      <c r="M751" s="193">
        <f t="shared" ca="1" si="299"/>
        <v>5.2650466803316497E-2</v>
      </c>
      <c r="O751" s="473">
        <f t="shared" ca="1" si="297"/>
        <v>12963.412643482985</v>
      </c>
      <c r="P751" s="473">
        <f t="shared" ca="1" si="283"/>
        <v>10604.278554218847</v>
      </c>
      <c r="Q751" s="194">
        <f t="shared" ca="1" si="284"/>
        <v>12402.08555169132</v>
      </c>
      <c r="R751" s="194">
        <f t="shared" ca="1" si="285"/>
        <v>13338.076500047897</v>
      </c>
      <c r="S751" s="194">
        <f t="shared" ca="1" si="286"/>
        <v>14414.918935988895</v>
      </c>
      <c r="T751" s="194">
        <f t="shared" ca="1" si="287"/>
        <v>15567.334161776656</v>
      </c>
      <c r="U751" s="194">
        <f t="shared" ca="1" si="288"/>
        <v>17401.95085191273</v>
      </c>
      <c r="V751" s="194">
        <f t="shared" ca="1" si="289"/>
        <v>18648.81274026441</v>
      </c>
      <c r="W751" s="194">
        <f t="shared" ca="1" si="290"/>
        <v>19266.779807413124</v>
      </c>
      <c r="X751" s="194">
        <f t="shared" ca="1" si="291"/>
        <v>20787.202545239248</v>
      </c>
      <c r="Y751" s="194">
        <f t="shared" ca="1" si="292"/>
        <v>21460.65444849601</v>
      </c>
      <c r="Z751" s="194">
        <f t="shared" ca="1" si="293"/>
        <v>380848.48897453322</v>
      </c>
      <c r="AA751" s="194">
        <f t="shared" ca="1" si="294"/>
        <v>402309.14342302922</v>
      </c>
      <c r="AB751" s="77">
        <f t="shared" ca="1" si="295"/>
        <v>245752.03831263763</v>
      </c>
      <c r="AC751">
        <f t="shared" ca="1" si="296"/>
        <v>223.77474945376008</v>
      </c>
      <c r="AD751" s="476">
        <v>222.26854675386207</v>
      </c>
    </row>
    <row r="752" spans="2:30" x14ac:dyDescent="0.2">
      <c r="B752">
        <v>674</v>
      </c>
      <c r="C752" s="193">
        <f t="shared" ca="1" si="300"/>
        <v>0.32515103796449596</v>
      </c>
      <c r="D752" s="193">
        <f t="shared" ca="1" si="300"/>
        <v>-0.14866962829950789</v>
      </c>
      <c r="E752" s="193">
        <f t="shared" ca="1" si="300"/>
        <v>0.12554536166362301</v>
      </c>
      <c r="F752" s="193">
        <f t="shared" ca="1" si="300"/>
        <v>8.3193319504049401E-2</v>
      </c>
      <c r="G752" s="193">
        <f t="shared" ca="1" si="300"/>
        <v>0.10042726223136857</v>
      </c>
      <c r="H752" s="193">
        <f t="shared" ca="1" si="300"/>
        <v>7.7646488407706007E-2</v>
      </c>
      <c r="I752" s="193">
        <f t="shared" ca="1" si="299"/>
        <v>4.3804941247943784E-2</v>
      </c>
      <c r="J752" s="193">
        <f t="shared" ca="1" si="299"/>
        <v>8.2886079993308923E-2</v>
      </c>
      <c r="K752" s="193">
        <f t="shared" ca="1" si="299"/>
        <v>9.5570237133065367E-2</v>
      </c>
      <c r="L752" s="193">
        <f t="shared" ca="1" si="299"/>
        <v>2.9025081956157578E-2</v>
      </c>
      <c r="M752" s="193">
        <f t="shared" ca="1" si="299"/>
        <v>2.1139335086033894E-2</v>
      </c>
      <c r="O752" s="473">
        <f t="shared" ca="1" si="297"/>
        <v>12982.504718938168</v>
      </c>
      <c r="P752" s="473">
        <f t="shared" ca="1" si="283"/>
        <v>11080.064787681904</v>
      </c>
      <c r="Q752" s="194">
        <f t="shared" ca="1" si="284"/>
        <v>12365.353551707776</v>
      </c>
      <c r="R752" s="194">
        <f t="shared" ca="1" si="285"/>
        <v>13207.081751839105</v>
      </c>
      <c r="S752" s="194">
        <f t="shared" ca="1" si="286"/>
        <v>14719.889645389707</v>
      </c>
      <c r="T752" s="194">
        <f t="shared" ca="1" si="287"/>
        <v>15834.105959777804</v>
      </c>
      <c r="U752" s="194">
        <f t="shared" ca="1" si="288"/>
        <v>16743.818496852651</v>
      </c>
      <c r="V752" s="194">
        <f t="shared" ca="1" si="289"/>
        <v>18752.483657676046</v>
      </c>
      <c r="W752" s="194">
        <f t="shared" ca="1" si="290"/>
        <v>20097.891626535624</v>
      </c>
      <c r="X752" s="194">
        <f t="shared" ca="1" si="291"/>
        <v>19996.411497431047</v>
      </c>
      <c r="Y752" s="194">
        <f t="shared" ca="1" si="292"/>
        <v>20818.228942222046</v>
      </c>
      <c r="Z752" s="194">
        <f t="shared" ca="1" si="293"/>
        <v>369447.77498744015</v>
      </c>
      <c r="AA752" s="194">
        <f t="shared" ca="1" si="294"/>
        <v>390266.00392966217</v>
      </c>
      <c r="AB752" s="77">
        <f t="shared" ca="1" si="295"/>
        <v>241598.44320134673</v>
      </c>
      <c r="AC752">
        <f t="shared" ca="1" si="296"/>
        <v>219.4117293788747</v>
      </c>
      <c r="AD752" s="476">
        <v>221.04910794148824</v>
      </c>
    </row>
    <row r="753" spans="2:30" x14ac:dyDescent="0.2">
      <c r="B753">
        <v>675</v>
      </c>
      <c r="C753" s="193">
        <f t="shared" ca="1" si="300"/>
        <v>0.2993244312905271</v>
      </c>
      <c r="D753" s="193">
        <f t="shared" ca="1" si="300"/>
        <v>-0.18845305525936173</v>
      </c>
      <c r="E753" s="193">
        <f t="shared" ca="1" si="300"/>
        <v>0.12685754397883475</v>
      </c>
      <c r="F753" s="193">
        <f t="shared" ca="1" si="300"/>
        <v>0.13196874276572124</v>
      </c>
      <c r="G753" s="193">
        <f t="shared" ca="1" si="300"/>
        <v>6.7588706784906805E-2</v>
      </c>
      <c r="H753" s="193">
        <f t="shared" ca="1" si="300"/>
        <v>7.7909859431303449E-2</v>
      </c>
      <c r="I753" s="193">
        <f t="shared" ca="1" si="299"/>
        <v>0.10136809403215381</v>
      </c>
      <c r="J753" s="193">
        <f t="shared" ca="1" si="299"/>
        <v>6.7561888392409647E-2</v>
      </c>
      <c r="K753" s="193">
        <f t="shared" ca="1" si="299"/>
        <v>2.3464460585578072E-2</v>
      </c>
      <c r="L753" s="193">
        <f t="shared" ca="1" si="299"/>
        <v>8.2558533569723966E-2</v>
      </c>
      <c r="M753" s="193">
        <f t="shared" ca="1" si="299"/>
        <v>3.222390007455174E-2</v>
      </c>
      <c r="O753" s="473">
        <f t="shared" ca="1" si="297"/>
        <v>12729.481453353295</v>
      </c>
      <c r="P753" s="473">
        <f t="shared" ca="1" si="283"/>
        <v>10562.283485799408</v>
      </c>
      <c r="Q753" s="194">
        <f t="shared" ca="1" si="284"/>
        <v>12379.769317437473</v>
      </c>
      <c r="R753" s="194">
        <f t="shared" ca="1" si="285"/>
        <v>13801.787231367356</v>
      </c>
      <c r="S753" s="194">
        <f t="shared" ca="1" si="286"/>
        <v>14280.623981155102</v>
      </c>
      <c r="T753" s="194">
        <f t="shared" ca="1" si="287"/>
        <v>15837.975730374414</v>
      </c>
      <c r="U753" s="194">
        <f t="shared" ca="1" si="288"/>
        <v>17667.196940695892</v>
      </c>
      <c r="V753" s="194">
        <f t="shared" ca="1" si="289"/>
        <v>18487.112573983901</v>
      </c>
      <c r="W753" s="194">
        <f t="shared" ca="1" si="290"/>
        <v>18775.133820983283</v>
      </c>
      <c r="X753" s="194">
        <f t="shared" ca="1" si="291"/>
        <v>21036.694135933631</v>
      </c>
      <c r="Y753" s="194">
        <f t="shared" ca="1" si="292"/>
        <v>21044.21280527288</v>
      </c>
      <c r="Z753" s="194">
        <f t="shared" ca="1" si="293"/>
        <v>373458.16586261545</v>
      </c>
      <c r="AA753" s="194">
        <f t="shared" ca="1" si="294"/>
        <v>394502.37866788835</v>
      </c>
      <c r="AB753" s="77">
        <f t="shared" ca="1" si="295"/>
        <v>242880.41890290903</v>
      </c>
      <c r="AC753">
        <f t="shared" ca="1" si="296"/>
        <v>220.75834251076787</v>
      </c>
      <c r="AD753" s="476">
        <v>225.00214170455743</v>
      </c>
    </row>
    <row r="754" spans="2:30" x14ac:dyDescent="0.2">
      <c r="B754">
        <v>676</v>
      </c>
      <c r="C754" s="193">
        <f t="shared" ca="1" si="300"/>
        <v>0.33081166113406074</v>
      </c>
      <c r="D754" s="193">
        <f t="shared" ca="1" si="300"/>
        <v>-0.18440920048470835</v>
      </c>
      <c r="E754" s="193">
        <f t="shared" ca="1" si="300"/>
        <v>8.4728355557407459E-2</v>
      </c>
      <c r="F754" s="193">
        <f t="shared" ca="1" si="300"/>
        <v>9.0238475176306635E-2</v>
      </c>
      <c r="G754" s="193">
        <f t="shared" ca="1" si="300"/>
        <v>7.7613604050733392E-2</v>
      </c>
      <c r="H754" s="193">
        <f t="shared" ca="1" si="300"/>
        <v>0.10726548172618176</v>
      </c>
      <c r="I754" s="193">
        <f t="shared" ca="1" si="299"/>
        <v>4.6567675933060194E-2</v>
      </c>
      <c r="J754" s="193">
        <f t="shared" ca="1" si="299"/>
        <v>5.0344044381750414E-2</v>
      </c>
      <c r="K754" s="193">
        <f t="shared" ca="1" si="299"/>
        <v>2.6567207349773414E-2</v>
      </c>
      <c r="L754" s="193">
        <f t="shared" ca="1" si="299"/>
        <v>6.8954760137532628E-2</v>
      </c>
      <c r="M754" s="193">
        <f t="shared" ca="1" si="299"/>
        <v>6.4867840330752533E-2</v>
      </c>
      <c r="O754" s="473">
        <f t="shared" ca="1" si="297"/>
        <v>13037.961844130394</v>
      </c>
      <c r="P754" s="473">
        <f t="shared" ca="1" si="283"/>
        <v>10614.914255691521</v>
      </c>
      <c r="Q754" s="194">
        <f t="shared" ca="1" si="284"/>
        <v>11916.933853474049</v>
      </c>
      <c r="R754" s="194">
        <f t="shared" ca="1" si="285"/>
        <v>13292.981420201659</v>
      </c>
      <c r="S754" s="194">
        <f t="shared" ca="1" si="286"/>
        <v>14414.722241461843</v>
      </c>
      <c r="T754" s="194">
        <f t="shared" ca="1" si="287"/>
        <v>16269.304592791179</v>
      </c>
      <c r="U754" s="194">
        <f t="shared" ca="1" si="288"/>
        <v>16788.135903577364</v>
      </c>
      <c r="V754" s="194">
        <f t="shared" ca="1" si="289"/>
        <v>18188.948857231448</v>
      </c>
      <c r="W754" s="194">
        <f t="shared" ca="1" si="290"/>
        <v>18832.052735077337</v>
      </c>
      <c r="X754" s="194">
        <f t="shared" ca="1" si="291"/>
        <v>20772.340374069245</v>
      </c>
      <c r="Y754" s="194">
        <f t="shared" ca="1" si="292"/>
        <v>21709.733169124647</v>
      </c>
      <c r="Z754" s="194">
        <f t="shared" ca="1" si="293"/>
        <v>385268.72949491371</v>
      </c>
      <c r="AA754" s="194">
        <f t="shared" ca="1" si="294"/>
        <v>406978.46266403835</v>
      </c>
      <c r="AB754" s="77">
        <f t="shared" ca="1" si="295"/>
        <v>246842.42972631502</v>
      </c>
      <c r="AC754">
        <f t="shared" ca="1" si="296"/>
        <v>224.92011858577419</v>
      </c>
      <c r="AD754" s="476">
        <v>221.74427783723922</v>
      </c>
    </row>
    <row r="755" spans="2:30" x14ac:dyDescent="0.2">
      <c r="B755">
        <v>677</v>
      </c>
      <c r="C755" s="193">
        <f t="shared" ca="1" si="300"/>
        <v>0.31801843856232581</v>
      </c>
      <c r="D755" s="193">
        <f t="shared" ca="1" si="300"/>
        <v>-0.15462683081960657</v>
      </c>
      <c r="E755" s="193">
        <f t="shared" ca="1" si="300"/>
        <v>0.11828719153550737</v>
      </c>
      <c r="F755" s="193">
        <f t="shared" ca="1" si="300"/>
        <v>9.3339034907672397E-2</v>
      </c>
      <c r="G755" s="193">
        <f t="shared" ca="1" si="300"/>
        <v>6.9506528969050185E-2</v>
      </c>
      <c r="H755" s="193">
        <f t="shared" ca="1" si="300"/>
        <v>0.10419953176165607</v>
      </c>
      <c r="I755" s="193">
        <f t="shared" ca="1" si="300"/>
        <v>9.2875642584960533E-2</v>
      </c>
      <c r="J755" s="193">
        <f t="shared" ca="1" si="300"/>
        <v>8.135321323334524E-2</v>
      </c>
      <c r="K755" s="193">
        <f t="shared" ca="1" si="300"/>
        <v>2.4360681560296846E-2</v>
      </c>
      <c r="L755" s="193">
        <f t="shared" ca="1" si="300"/>
        <v>5.1211965111497872E-2</v>
      </c>
      <c r="M755" s="193">
        <f t="shared" ca="1" si="300"/>
        <v>7.6588658421126193E-2</v>
      </c>
      <c r="O755" s="473">
        <f t="shared" ca="1" si="297"/>
        <v>12912.626642595107</v>
      </c>
      <c r="P755" s="473">
        <f t="shared" ca="1" si="283"/>
        <v>11002.53179688282</v>
      </c>
      <c r="Q755" s="194">
        <f t="shared" ca="1" si="284"/>
        <v>12285.614571094913</v>
      </c>
      <c r="R755" s="194">
        <f t="shared" ca="1" si="285"/>
        <v>13330.785702328656</v>
      </c>
      <c r="S755" s="194">
        <f t="shared" ca="1" si="286"/>
        <v>14306.277772077028</v>
      </c>
      <c r="T755" s="194">
        <f t="shared" ca="1" si="287"/>
        <v>16224.255889781522</v>
      </c>
      <c r="U755" s="194">
        <f t="shared" ca="1" si="288"/>
        <v>17530.968360042567</v>
      </c>
      <c r="V755" s="194">
        <f t="shared" ca="1" si="289"/>
        <v>18725.938798159714</v>
      </c>
      <c r="W755" s="194">
        <f t="shared" ca="1" si="290"/>
        <v>18791.57471305284</v>
      </c>
      <c r="X755" s="194">
        <f t="shared" ca="1" si="291"/>
        <v>20427.555551350728</v>
      </c>
      <c r="Y755" s="194">
        <f t="shared" ca="1" si="292"/>
        <v>21948.688486985335</v>
      </c>
      <c r="Z755" s="194">
        <f t="shared" ca="1" si="293"/>
        <v>389509.31647039851</v>
      </c>
      <c r="AA755" s="194">
        <f t="shared" ca="1" si="294"/>
        <v>411458.00495738385</v>
      </c>
      <c r="AB755" s="77">
        <f t="shared" ca="1" si="295"/>
        <v>249460.67870793826</v>
      </c>
      <c r="AC755">
        <f t="shared" ca="1" si="296"/>
        <v>227.67038012109271</v>
      </c>
      <c r="AD755" s="476">
        <v>221.26102167037635</v>
      </c>
    </row>
    <row r="756" spans="2:30" x14ac:dyDescent="0.2">
      <c r="B756">
        <v>678</v>
      </c>
      <c r="C756" s="193">
        <f t="shared" ca="1" si="300"/>
        <v>0.34229574140248936</v>
      </c>
      <c r="D756" s="193">
        <f t="shared" ca="1" si="300"/>
        <v>-0.16494178338243506</v>
      </c>
      <c r="E756" s="193">
        <f t="shared" ca="1" si="300"/>
        <v>0.11925229660975885</v>
      </c>
      <c r="F756" s="193">
        <f t="shared" ca="1" si="300"/>
        <v>8.0273396284033197E-2</v>
      </c>
      <c r="G756" s="193">
        <f t="shared" ca="1" si="300"/>
        <v>0.12732453892691575</v>
      </c>
      <c r="H756" s="193">
        <f t="shared" ca="1" si="300"/>
        <v>7.1038579732351823E-2</v>
      </c>
      <c r="I756" s="193">
        <f t="shared" ca="1" si="300"/>
        <v>6.981027482935899E-2</v>
      </c>
      <c r="J756" s="193">
        <f t="shared" ca="1" si="300"/>
        <v>3.8453055451031282E-2</v>
      </c>
      <c r="K756" s="193">
        <f t="shared" ca="1" si="300"/>
        <v>3.5839031720571124E-2</v>
      </c>
      <c r="L756" s="193">
        <f t="shared" ca="1" si="300"/>
        <v>9.7201131209541963E-2</v>
      </c>
      <c r="M756" s="193">
        <f t="shared" ca="1" si="300"/>
        <v>3.6110555327200686E-2</v>
      </c>
      <c r="O756" s="473">
        <f t="shared" ca="1" si="297"/>
        <v>13150.471378520189</v>
      </c>
      <c r="P756" s="473">
        <f t="shared" ca="1" si="283"/>
        <v>10868.282689277608</v>
      </c>
      <c r="Q756" s="194">
        <f t="shared" ca="1" si="284"/>
        <v>12296.217311654411</v>
      </c>
      <c r="R756" s="194">
        <f t="shared" ca="1" si="285"/>
        <v>13171.479921601171</v>
      </c>
      <c r="S756" s="194">
        <f t="shared" ca="1" si="286"/>
        <v>15079.681662825858</v>
      </c>
      <c r="T756" s="194">
        <f t="shared" ca="1" si="287"/>
        <v>15737.014448541415</v>
      </c>
      <c r="U756" s="194">
        <f t="shared" ca="1" si="288"/>
        <v>17160.97362635102</v>
      </c>
      <c r="V756" s="194">
        <f t="shared" ca="1" si="289"/>
        <v>17983.03100519082</v>
      </c>
      <c r="W756" s="194">
        <f t="shared" ca="1" si="290"/>
        <v>19002.141438721024</v>
      </c>
      <c r="X756" s="194">
        <f t="shared" ca="1" si="291"/>
        <v>21321.234729677475</v>
      </c>
      <c r="Y756" s="194">
        <f t="shared" ca="1" si="292"/>
        <v>21123.451040535183</v>
      </c>
      <c r="Z756" s="194">
        <f t="shared" ca="1" si="293"/>
        <v>374864.35607182275</v>
      </c>
      <c r="AA756" s="194">
        <f t="shared" ca="1" si="294"/>
        <v>395987.80711235793</v>
      </c>
      <c r="AB756" s="77">
        <f t="shared" ca="1" si="295"/>
        <v>243729.56014269282</v>
      </c>
      <c r="AC756">
        <f t="shared" ca="1" si="296"/>
        <v>221.65029759457437</v>
      </c>
      <c r="AD756" s="476">
        <v>223.36795779956614</v>
      </c>
    </row>
    <row r="757" spans="2:30" x14ac:dyDescent="0.2">
      <c r="B757">
        <v>679</v>
      </c>
      <c r="C757" s="193">
        <f t="shared" ca="1" si="300"/>
        <v>0.28120110624155098</v>
      </c>
      <c r="D757" s="193">
        <f t="shared" ca="1" si="300"/>
        <v>-0.13265102556966743</v>
      </c>
      <c r="E757" s="193">
        <f t="shared" ca="1" si="300"/>
        <v>0.11464299984253187</v>
      </c>
      <c r="F757" s="193">
        <f t="shared" ca="1" si="300"/>
        <v>0.12978357740451454</v>
      </c>
      <c r="G757" s="193">
        <f t="shared" ca="1" si="300"/>
        <v>9.1717084296586052E-2</v>
      </c>
      <c r="H757" s="193">
        <f t="shared" ca="1" si="300"/>
        <v>9.786742025743389E-2</v>
      </c>
      <c r="I757" s="193">
        <f t="shared" ca="1" si="300"/>
        <v>9.765695090107028E-2</v>
      </c>
      <c r="J757" s="193">
        <f t="shared" ca="1" si="300"/>
        <v>7.4001731795512948E-2</v>
      </c>
      <c r="K757" s="193">
        <f t="shared" ca="1" si="300"/>
        <v>7.5881772740356457E-2</v>
      </c>
      <c r="L757" s="193">
        <f t="shared" ca="1" si="300"/>
        <v>3.9910237339260801E-2</v>
      </c>
      <c r="M757" s="193">
        <f t="shared" ca="1" si="300"/>
        <v>3.3648353010384754E-2</v>
      </c>
      <c r="O757" s="473">
        <f t="shared" ca="1" si="297"/>
        <v>12551.927237848475</v>
      </c>
      <c r="P757" s="473">
        <f t="shared" ca="1" si="283"/>
        <v>11288.546902210777</v>
      </c>
      <c r="Q757" s="194">
        <f t="shared" ca="1" si="284"/>
        <v>12245.579117857171</v>
      </c>
      <c r="R757" s="194">
        <f t="shared" ca="1" si="285"/>
        <v>13775.144104007637</v>
      </c>
      <c r="S757" s="194">
        <f t="shared" ca="1" si="286"/>
        <v>14603.377757332944</v>
      </c>
      <c r="T757" s="194">
        <f t="shared" ca="1" si="287"/>
        <v>16131.216729365266</v>
      </c>
      <c r="U757" s="194">
        <f t="shared" ca="1" si="288"/>
        <v>17607.665983764022</v>
      </c>
      <c r="V757" s="194">
        <f t="shared" ca="1" si="289"/>
        <v>18598.632206940525</v>
      </c>
      <c r="W757" s="194">
        <f t="shared" ca="1" si="290"/>
        <v>19736.712935981705</v>
      </c>
      <c r="X757" s="194">
        <f t="shared" ca="1" si="291"/>
        <v>20207.936026882006</v>
      </c>
      <c r="Y757" s="194">
        <f t="shared" ca="1" si="292"/>
        <v>21073.25349180475</v>
      </c>
      <c r="Z757" s="194">
        <f t="shared" ca="1" si="293"/>
        <v>373973.53232597234</v>
      </c>
      <c r="AA757" s="194">
        <f t="shared" ca="1" si="294"/>
        <v>395046.7858177771</v>
      </c>
      <c r="AB757" s="77">
        <f t="shared" ca="1" si="295"/>
        <v>243904.41277918417</v>
      </c>
      <c r="AC757">
        <f t="shared" ca="1" si="296"/>
        <v>221.83396633038461</v>
      </c>
      <c r="AD757" s="476">
        <v>220.74987386354209</v>
      </c>
    </row>
    <row r="758" spans="2:30" x14ac:dyDescent="0.2">
      <c r="B758">
        <v>680</v>
      </c>
      <c r="C758" s="193">
        <f t="shared" ca="1" si="300"/>
        <v>0.36815185209655887</v>
      </c>
      <c r="D758" s="193">
        <f t="shared" ca="1" si="300"/>
        <v>-0.10182120847150705</v>
      </c>
      <c r="E758" s="193">
        <f t="shared" ca="1" si="300"/>
        <v>0.10523876034169724</v>
      </c>
      <c r="F758" s="193">
        <f t="shared" ca="1" si="300"/>
        <v>8.5182393780769153E-2</v>
      </c>
      <c r="G758" s="193">
        <f t="shared" ca="1" si="300"/>
        <v>0.12150906869000762</v>
      </c>
      <c r="H758" s="193">
        <f t="shared" ca="1" si="300"/>
        <v>7.2083080444890077E-2</v>
      </c>
      <c r="I758" s="193">
        <f t="shared" ca="1" si="300"/>
        <v>4.6395554077512335E-2</v>
      </c>
      <c r="J758" s="193">
        <f t="shared" ca="1" si="300"/>
        <v>3.8832187434204385E-2</v>
      </c>
      <c r="K758" s="193">
        <f t="shared" ca="1" si="300"/>
        <v>7.4933460407290764E-2</v>
      </c>
      <c r="L758" s="193">
        <f t="shared" ca="1" si="300"/>
        <v>7.2344613779222494E-2</v>
      </c>
      <c r="M758" s="193">
        <f t="shared" ca="1" si="300"/>
        <v>7.4237184424111105E-3</v>
      </c>
      <c r="O758" s="473">
        <f t="shared" ca="1" si="297"/>
        <v>13403.783694989987</v>
      </c>
      <c r="P758" s="473">
        <f t="shared" ca="1" si="283"/>
        <v>11689.796971743335</v>
      </c>
      <c r="Q758" s="194">
        <f t="shared" ca="1" si="284"/>
        <v>12142.263205168521</v>
      </c>
      <c r="R758" s="194">
        <f t="shared" ca="1" si="285"/>
        <v>13231.33399389978</v>
      </c>
      <c r="S758" s="194">
        <f t="shared" ca="1" si="286"/>
        <v>15001.890896401408</v>
      </c>
      <c r="T758" s="194">
        <f t="shared" ca="1" si="287"/>
        <v>15752.361536046734</v>
      </c>
      <c r="U758" s="194">
        <f t="shared" ca="1" si="288"/>
        <v>16785.37487324042</v>
      </c>
      <c r="V758" s="194">
        <f t="shared" ca="1" si="289"/>
        <v>17989.596484653441</v>
      </c>
      <c r="W758" s="194">
        <f t="shared" ca="1" si="290"/>
        <v>19719.316444317294</v>
      </c>
      <c r="X758" s="194">
        <f t="shared" ca="1" si="291"/>
        <v>20838.213314898287</v>
      </c>
      <c r="Y758" s="194">
        <f t="shared" ca="1" si="292"/>
        <v>20538.605155771165</v>
      </c>
      <c r="Z758" s="194">
        <f t="shared" ca="1" si="293"/>
        <v>364485.4707479896</v>
      </c>
      <c r="AA758" s="194">
        <f t="shared" ca="1" si="294"/>
        <v>385024.07590376079</v>
      </c>
      <c r="AB758" s="77">
        <f t="shared" ca="1" si="295"/>
        <v>240317.76582632147</v>
      </c>
      <c r="AC758">
        <f t="shared" ca="1" si="296"/>
        <v>218.06648003536077</v>
      </c>
      <c r="AD758" s="476">
        <v>220.21655600063806</v>
      </c>
    </row>
    <row r="759" spans="2:30" x14ac:dyDescent="0.2">
      <c r="B759">
        <v>681</v>
      </c>
      <c r="C759" s="193">
        <f t="shared" ref="C759:M774" ca="1" si="301">C$75+_xlfn.NORM.INV(RAND(),0, $AH$80)</f>
        <v>0.31711902746482001</v>
      </c>
      <c r="D759" s="193">
        <f t="shared" ca="1" si="301"/>
        <v>-0.1668772656524061</v>
      </c>
      <c r="E759" s="193">
        <f t="shared" ca="1" si="301"/>
        <v>0.13844902111974314</v>
      </c>
      <c r="F759" s="193">
        <f t="shared" ca="1" si="301"/>
        <v>9.8039979242129732E-2</v>
      </c>
      <c r="G759" s="193">
        <f t="shared" ca="1" si="301"/>
        <v>0.1188846827651719</v>
      </c>
      <c r="H759" s="193">
        <f t="shared" ca="1" si="301"/>
        <v>0.11281292723947284</v>
      </c>
      <c r="I759" s="193">
        <f t="shared" ca="1" si="300"/>
        <v>6.2087081400996516E-2</v>
      </c>
      <c r="J759" s="193">
        <f t="shared" ca="1" si="300"/>
        <v>4.7771885770401097E-2</v>
      </c>
      <c r="K759" s="193">
        <f t="shared" ca="1" si="300"/>
        <v>3.6032731021735223E-2</v>
      </c>
      <c r="L759" s="193">
        <f t="shared" ca="1" si="300"/>
        <v>5.1403242317667137E-2</v>
      </c>
      <c r="M759" s="193">
        <f t="shared" ca="1" si="300"/>
        <v>3.3526424944858906E-2</v>
      </c>
      <c r="O759" s="473">
        <f t="shared" ca="1" si="297"/>
        <v>12903.815112072843</v>
      </c>
      <c r="P759" s="473">
        <f t="shared" ca="1" si="283"/>
        <v>10843.092387533934</v>
      </c>
      <c r="Q759" s="194">
        <f t="shared" ca="1" si="284"/>
        <v>12507.114440891242</v>
      </c>
      <c r="R759" s="194">
        <f t="shared" ca="1" si="285"/>
        <v>13388.103038964789</v>
      </c>
      <c r="S759" s="194">
        <f t="shared" ca="1" si="286"/>
        <v>14966.785739953211</v>
      </c>
      <c r="T759" s="194">
        <f t="shared" ca="1" si="287"/>
        <v>16350.814476605985</v>
      </c>
      <c r="U759" s="194">
        <f t="shared" ca="1" si="288"/>
        <v>17037.084819285232</v>
      </c>
      <c r="V759" s="194">
        <f t="shared" ca="1" si="289"/>
        <v>18144.406441168088</v>
      </c>
      <c r="W759" s="194">
        <f t="shared" ca="1" si="290"/>
        <v>19005.69479151483</v>
      </c>
      <c r="X759" s="194">
        <f t="shared" ca="1" si="291"/>
        <v>20431.272523649757</v>
      </c>
      <c r="Y759" s="194">
        <f t="shared" ca="1" si="292"/>
        <v>21070.767713130492</v>
      </c>
      <c r="Z759" s="194">
        <f t="shared" ca="1" si="293"/>
        <v>373929.41880397848</v>
      </c>
      <c r="AA759" s="194">
        <f t="shared" ca="1" si="294"/>
        <v>395000.18651710899</v>
      </c>
      <c r="AB759" s="77">
        <f t="shared" ca="1" si="295"/>
        <v>243359.07125331092</v>
      </c>
      <c r="AC759">
        <f t="shared" ca="1" si="296"/>
        <v>221.26112859312281</v>
      </c>
      <c r="AD759" s="476">
        <v>222.83269424672264</v>
      </c>
    </row>
    <row r="760" spans="2:30" x14ac:dyDescent="0.2">
      <c r="B760">
        <v>682</v>
      </c>
      <c r="C760" s="193">
        <f t="shared" ca="1" si="301"/>
        <v>0.31369593922601091</v>
      </c>
      <c r="D760" s="193">
        <f t="shared" ca="1" si="301"/>
        <v>-0.14194276881096085</v>
      </c>
      <c r="E760" s="193">
        <f t="shared" ca="1" si="301"/>
        <v>0.10532182404899847</v>
      </c>
      <c r="F760" s="193">
        <f t="shared" ca="1" si="301"/>
        <v>7.2680234403251096E-2</v>
      </c>
      <c r="G760" s="193">
        <f t="shared" ca="1" si="301"/>
        <v>9.6408296504596008E-2</v>
      </c>
      <c r="H760" s="193">
        <f t="shared" ca="1" si="301"/>
        <v>0.12095460208472197</v>
      </c>
      <c r="I760" s="193">
        <f t="shared" ca="1" si="300"/>
        <v>9.9720930109824302E-2</v>
      </c>
      <c r="J760" s="193">
        <f t="shared" ca="1" si="300"/>
        <v>4.0568711017355347E-2</v>
      </c>
      <c r="K760" s="193">
        <f t="shared" ca="1" si="300"/>
        <v>7.1338935375968582E-2</v>
      </c>
      <c r="L760" s="193">
        <f t="shared" ca="1" si="300"/>
        <v>4.3567855083986015E-2</v>
      </c>
      <c r="M760" s="193">
        <f t="shared" ca="1" si="300"/>
        <v>3.124027662103938E-2</v>
      </c>
      <c r="O760" s="473">
        <f t="shared" ca="1" si="297"/>
        <v>12870.279116597228</v>
      </c>
      <c r="P760" s="473">
        <f t="shared" ca="1" si="283"/>
        <v>11167.614863925344</v>
      </c>
      <c r="Q760" s="194">
        <f t="shared" ca="1" si="284"/>
        <v>12143.175751337762</v>
      </c>
      <c r="R760" s="194">
        <f t="shared" ca="1" si="285"/>
        <v>13078.89856247651</v>
      </c>
      <c r="S760" s="194">
        <f t="shared" ca="1" si="286"/>
        <v>14666.129861333886</v>
      </c>
      <c r="T760" s="194">
        <f t="shared" ca="1" si="287"/>
        <v>16470.441964447764</v>
      </c>
      <c r="U760" s="194">
        <f t="shared" ca="1" si="288"/>
        <v>17640.774557873028</v>
      </c>
      <c r="V760" s="194">
        <f t="shared" ca="1" si="289"/>
        <v>18019.668096724039</v>
      </c>
      <c r="W760" s="194">
        <f t="shared" ca="1" si="290"/>
        <v>19653.376012494839</v>
      </c>
      <c r="X760" s="194">
        <f t="shared" ca="1" si="291"/>
        <v>20279.012262832246</v>
      </c>
      <c r="Y760" s="194">
        <f t="shared" ca="1" si="292"/>
        <v>21024.159422208919</v>
      </c>
      <c r="Z760" s="194">
        <f t="shared" ca="1" si="293"/>
        <v>373102.29131754662</v>
      </c>
      <c r="AA760" s="194">
        <f t="shared" ca="1" si="294"/>
        <v>394126.45073975553</v>
      </c>
      <c r="AB760" s="77">
        <f t="shared" ca="1" si="295"/>
        <v>243144.01094683129</v>
      </c>
      <c r="AC760">
        <f t="shared" ca="1" si="296"/>
        <v>221.03522490984588</v>
      </c>
      <c r="AD760" s="476">
        <v>223.45160623597224</v>
      </c>
    </row>
    <row r="761" spans="2:30" x14ac:dyDescent="0.2">
      <c r="B761">
        <v>683</v>
      </c>
      <c r="C761" s="193">
        <f t="shared" ca="1" si="301"/>
        <v>0.34940961907282253</v>
      </c>
      <c r="D761" s="193">
        <f t="shared" ca="1" si="301"/>
        <v>-0.18863428362075643</v>
      </c>
      <c r="E761" s="193">
        <f t="shared" ca="1" si="301"/>
        <v>0.10576302180430396</v>
      </c>
      <c r="F761" s="193">
        <f t="shared" ca="1" si="301"/>
        <v>8.7994888716365946E-2</v>
      </c>
      <c r="G761" s="193">
        <f t="shared" ca="1" si="301"/>
        <v>8.2645971869906604E-2</v>
      </c>
      <c r="H761" s="193">
        <f t="shared" ca="1" si="301"/>
        <v>9.1029439899480077E-2</v>
      </c>
      <c r="I761" s="193">
        <f t="shared" ca="1" si="300"/>
        <v>9.6185064348013452E-2</v>
      </c>
      <c r="J761" s="193">
        <f t="shared" ca="1" si="300"/>
        <v>7.4549765363064915E-2</v>
      </c>
      <c r="K761" s="193">
        <f t="shared" ca="1" si="300"/>
        <v>5.8511817775060065E-2</v>
      </c>
      <c r="L761" s="193">
        <f t="shared" ca="1" si="300"/>
        <v>4.9230616441381186E-2</v>
      </c>
      <c r="M761" s="193">
        <f t="shared" ca="1" si="300"/>
        <v>5.6280192031218604E-2</v>
      </c>
      <c r="O761" s="473">
        <f t="shared" ca="1" si="297"/>
        <v>13220.166038056441</v>
      </c>
      <c r="P761" s="473">
        <f t="shared" ca="1" si="283"/>
        <v>10559.924798675855</v>
      </c>
      <c r="Q761" s="194">
        <f t="shared" ca="1" si="284"/>
        <v>12148.022793861672</v>
      </c>
      <c r="R761" s="194">
        <f t="shared" ca="1" si="285"/>
        <v>13265.625980262903</v>
      </c>
      <c r="S761" s="194">
        <f t="shared" ca="1" si="286"/>
        <v>14482.037821051388</v>
      </c>
      <c r="T761" s="194">
        <f t="shared" ca="1" si="287"/>
        <v>16030.744722354226</v>
      </c>
      <c r="U761" s="194">
        <f t="shared" ca="1" si="288"/>
        <v>17584.055249307377</v>
      </c>
      <c r="V761" s="194">
        <f t="shared" ca="1" si="289"/>
        <v>18608.122577820017</v>
      </c>
      <c r="W761" s="194">
        <f t="shared" ca="1" si="290"/>
        <v>19418.066572090083</v>
      </c>
      <c r="X761" s="194">
        <f t="shared" ca="1" si="291"/>
        <v>20389.053221308171</v>
      </c>
      <c r="Y761" s="194">
        <f t="shared" ca="1" si="292"/>
        <v>21534.654585593322</v>
      </c>
      <c r="Z761" s="194">
        <f t="shared" ca="1" si="293"/>
        <v>382161.72201060189</v>
      </c>
      <c r="AA761" s="194">
        <f t="shared" ca="1" si="294"/>
        <v>403696.37659619522</v>
      </c>
      <c r="AB761" s="77">
        <f t="shared" ca="1" si="295"/>
        <v>246525.4900101349</v>
      </c>
      <c r="AC761">
        <f t="shared" ca="1" si="296"/>
        <v>224.58719871583705</v>
      </c>
      <c r="AD761" s="476">
        <v>214.30069592495869</v>
      </c>
    </row>
    <row r="762" spans="2:30" x14ac:dyDescent="0.2">
      <c r="B762">
        <v>684</v>
      </c>
      <c r="C762" s="193">
        <f t="shared" ca="1" si="301"/>
        <v>0.36568380611453444</v>
      </c>
      <c r="D762" s="193">
        <f t="shared" ca="1" si="301"/>
        <v>-0.15158843740620853</v>
      </c>
      <c r="E762" s="193">
        <f t="shared" ca="1" si="301"/>
        <v>9.7577861399612872E-2</v>
      </c>
      <c r="F762" s="193">
        <f t="shared" ca="1" si="301"/>
        <v>8.4565312956238189E-2</v>
      </c>
      <c r="G762" s="193">
        <f t="shared" ca="1" si="301"/>
        <v>6.8024208748906828E-2</v>
      </c>
      <c r="H762" s="193">
        <f t="shared" ca="1" si="301"/>
        <v>0.10017574721530127</v>
      </c>
      <c r="I762" s="193">
        <f t="shared" ca="1" si="300"/>
        <v>7.9416103258427087E-2</v>
      </c>
      <c r="J762" s="193">
        <f t="shared" ca="1" si="300"/>
        <v>4.4179600600237005E-2</v>
      </c>
      <c r="K762" s="193">
        <f t="shared" ca="1" si="300"/>
        <v>8.1210894605780223E-2</v>
      </c>
      <c r="L762" s="193">
        <f t="shared" ca="1" si="300"/>
        <v>3.7554608761179414E-2</v>
      </c>
      <c r="M762" s="193">
        <f t="shared" ca="1" si="300"/>
        <v>3.470830887743076E-2</v>
      </c>
      <c r="O762" s="473">
        <f t="shared" ca="1" si="297"/>
        <v>13379.604248504094</v>
      </c>
      <c r="P762" s="473">
        <f t="shared" ca="1" si="283"/>
        <v>11042.076487158196</v>
      </c>
      <c r="Q762" s="194">
        <f t="shared" ca="1" si="284"/>
        <v>12058.099805656339</v>
      </c>
      <c r="R762" s="194">
        <f t="shared" ca="1" si="285"/>
        <v>13223.810095117977</v>
      </c>
      <c r="S762" s="194">
        <f t="shared" ca="1" si="286"/>
        <v>14286.449482822003</v>
      </c>
      <c r="T762" s="194">
        <f t="shared" ca="1" si="287"/>
        <v>16165.133504517282</v>
      </c>
      <c r="U762" s="194">
        <f t="shared" ca="1" si="288"/>
        <v>17315.062040165129</v>
      </c>
      <c r="V762" s="194">
        <f t="shared" ca="1" si="289"/>
        <v>18082.198356502686</v>
      </c>
      <c r="W762" s="194">
        <f t="shared" ca="1" si="290"/>
        <v>19834.474001485054</v>
      </c>
      <c r="X762" s="194">
        <f t="shared" ca="1" si="291"/>
        <v>20162.160545595503</v>
      </c>
      <c r="Y762" s="194">
        <f t="shared" ca="1" si="292"/>
        <v>21094.863083317501</v>
      </c>
      <c r="Z762" s="194">
        <f t="shared" ca="1" si="293"/>
        <v>374357.0239056322</v>
      </c>
      <c r="AA762" s="194">
        <f t="shared" ca="1" si="294"/>
        <v>395451.88698894973</v>
      </c>
      <c r="AB762" s="77">
        <f t="shared" ca="1" si="295"/>
        <v>243507.5724750981</v>
      </c>
      <c r="AC762">
        <f t="shared" ca="1" si="296"/>
        <v>221.41711727147066</v>
      </c>
      <c r="AD762" s="476">
        <v>223.91617218944856</v>
      </c>
    </row>
    <row r="763" spans="2:30" x14ac:dyDescent="0.2">
      <c r="B763">
        <v>685</v>
      </c>
      <c r="C763" s="193">
        <f t="shared" ca="1" si="301"/>
        <v>0.34660156368182771</v>
      </c>
      <c r="D763" s="193">
        <f t="shared" ca="1" si="301"/>
        <v>-0.15872307407953798</v>
      </c>
      <c r="E763" s="193">
        <f t="shared" ca="1" si="301"/>
        <v>6.5028268290588304E-2</v>
      </c>
      <c r="F763" s="193">
        <f t="shared" ca="1" si="301"/>
        <v>0.11725313286265791</v>
      </c>
      <c r="G763" s="193">
        <f t="shared" ca="1" si="301"/>
        <v>0.12190276841144299</v>
      </c>
      <c r="H763" s="193">
        <f t="shared" ca="1" si="301"/>
        <v>0.12888540218542879</v>
      </c>
      <c r="I763" s="193">
        <f t="shared" ca="1" si="300"/>
        <v>8.3454720276701297E-2</v>
      </c>
      <c r="J763" s="193">
        <f t="shared" ca="1" si="300"/>
        <v>5.5385567846156739E-2</v>
      </c>
      <c r="K763" s="193">
        <f t="shared" ca="1" si="300"/>
        <v>5.8553557795229035E-2</v>
      </c>
      <c r="L763" s="193">
        <f t="shared" ca="1" si="300"/>
        <v>7.5520495709765365E-2</v>
      </c>
      <c r="M763" s="193">
        <f t="shared" ca="1" si="300"/>
        <v>4.0273836626571642E-2</v>
      </c>
      <c r="O763" s="473">
        <f t="shared" ca="1" si="297"/>
        <v>13192.655519390864</v>
      </c>
      <c r="P763" s="473">
        <f t="shared" ca="1" si="283"/>
        <v>10949.219190854812</v>
      </c>
      <c r="Q763" s="194">
        <f t="shared" ca="1" si="284"/>
        <v>11700.50673080912</v>
      </c>
      <c r="R763" s="194">
        <f t="shared" ca="1" si="285"/>
        <v>13622.363799262996</v>
      </c>
      <c r="S763" s="194">
        <f t="shared" ca="1" si="286"/>
        <v>15007.157229444811</v>
      </c>
      <c r="T763" s="194">
        <f t="shared" ca="1" si="287"/>
        <v>16586.971021509846</v>
      </c>
      <c r="U763" s="194">
        <f t="shared" ca="1" si="288"/>
        <v>17379.846050721197</v>
      </c>
      <c r="V763" s="194">
        <f t="shared" ca="1" si="289"/>
        <v>18276.253596042621</v>
      </c>
      <c r="W763" s="194">
        <f t="shared" ca="1" si="290"/>
        <v>19418.832279639824</v>
      </c>
      <c r="X763" s="194">
        <f t="shared" ca="1" si="291"/>
        <v>20899.928275071721</v>
      </c>
      <c r="Y763" s="194">
        <f t="shared" ca="1" si="292"/>
        <v>21208.328921802848</v>
      </c>
      <c r="Z763" s="194">
        <f t="shared" ca="1" si="293"/>
        <v>376370.62946650083</v>
      </c>
      <c r="AA763" s="194">
        <f t="shared" ca="1" si="294"/>
        <v>397578.9583883037</v>
      </c>
      <c r="AB763" s="77">
        <f t="shared" ca="1" si="295"/>
        <v>245025.75061441766</v>
      </c>
      <c r="AC763">
        <f t="shared" ca="1" si="296"/>
        <v>223.01184220773072</v>
      </c>
      <c r="AD763" s="476">
        <v>219.3481758979691</v>
      </c>
    </row>
    <row r="764" spans="2:30" x14ac:dyDescent="0.2">
      <c r="B764">
        <v>686</v>
      </c>
      <c r="C764" s="193">
        <f t="shared" ca="1" si="301"/>
        <v>0.32261361589113163</v>
      </c>
      <c r="D764" s="193">
        <f t="shared" ca="1" si="301"/>
        <v>-0.18272737697145142</v>
      </c>
      <c r="E764" s="193">
        <f t="shared" ca="1" si="301"/>
        <v>0.12901775341602376</v>
      </c>
      <c r="F764" s="193">
        <f t="shared" ca="1" si="301"/>
        <v>8.115184058009986E-2</v>
      </c>
      <c r="G764" s="193">
        <f t="shared" ca="1" si="301"/>
        <v>9.7231436546067126E-2</v>
      </c>
      <c r="H764" s="193">
        <f t="shared" ca="1" si="301"/>
        <v>0.11904404627988895</v>
      </c>
      <c r="I764" s="193">
        <f t="shared" ca="1" si="300"/>
        <v>9.7886115512368088E-2</v>
      </c>
      <c r="J764" s="193">
        <f t="shared" ca="1" si="300"/>
        <v>6.8882795472702679E-2</v>
      </c>
      <c r="K764" s="193">
        <f t="shared" ca="1" si="300"/>
        <v>7.7500141794656516E-2</v>
      </c>
      <c r="L764" s="193">
        <f t="shared" ca="1" si="300"/>
        <v>4.4693864458998249E-2</v>
      </c>
      <c r="M764" s="193">
        <f t="shared" ca="1" si="300"/>
        <v>5.5458102987279517E-2</v>
      </c>
      <c r="O764" s="473">
        <f t="shared" ca="1" si="297"/>
        <v>12957.645594885416</v>
      </c>
      <c r="P764" s="473">
        <f t="shared" ca="1" si="283"/>
        <v>10636.80318871656</v>
      </c>
      <c r="Q764" s="194">
        <f t="shared" ca="1" si="284"/>
        <v>12403.501593671188</v>
      </c>
      <c r="R764" s="194">
        <f t="shared" ca="1" si="285"/>
        <v>13182.190554157418</v>
      </c>
      <c r="S764" s="194">
        <f t="shared" ca="1" si="286"/>
        <v>14677.140612329446</v>
      </c>
      <c r="T764" s="194">
        <f t="shared" ca="1" si="287"/>
        <v>16442.369731687566</v>
      </c>
      <c r="U764" s="194">
        <f t="shared" ca="1" si="288"/>
        <v>17611.342044784469</v>
      </c>
      <c r="V764" s="194">
        <f t="shared" ca="1" si="289"/>
        <v>18509.986899265339</v>
      </c>
      <c r="W764" s="194">
        <f t="shared" ca="1" si="290"/>
        <v>19766.401407576348</v>
      </c>
      <c r="X764" s="194">
        <f t="shared" ca="1" si="291"/>
        <v>20300.893310444717</v>
      </c>
      <c r="Y764" s="194">
        <f t="shared" ca="1" si="292"/>
        <v>21517.894445875296</v>
      </c>
      <c r="Z764" s="194">
        <f t="shared" ca="1" si="293"/>
        <v>381864.29054587503</v>
      </c>
      <c r="AA764" s="194">
        <f t="shared" ca="1" si="294"/>
        <v>403382.18499175034</v>
      </c>
      <c r="AB764" s="77">
        <f t="shared" ca="1" si="295"/>
        <v>246822.60812877101</v>
      </c>
      <c r="AC764">
        <f t="shared" ca="1" si="296"/>
        <v>224.89929757995063</v>
      </c>
      <c r="AD764" s="476">
        <v>219.64082034702491</v>
      </c>
    </row>
    <row r="765" spans="2:30" x14ac:dyDescent="0.2">
      <c r="B765">
        <v>687</v>
      </c>
      <c r="C765" s="193">
        <f t="shared" ca="1" si="301"/>
        <v>0.33680611666875226</v>
      </c>
      <c r="D765" s="193">
        <f t="shared" ca="1" si="301"/>
        <v>-0.12763163642713787</v>
      </c>
      <c r="E765" s="193">
        <f t="shared" ca="1" si="301"/>
        <v>0.11275997748138762</v>
      </c>
      <c r="F765" s="193">
        <f t="shared" ca="1" si="301"/>
        <v>8.5360830936221613E-2</v>
      </c>
      <c r="G765" s="193">
        <f t="shared" ca="1" si="301"/>
        <v>6.871139342695877E-2</v>
      </c>
      <c r="H765" s="193">
        <f t="shared" ca="1" si="301"/>
        <v>8.9769489714875986E-2</v>
      </c>
      <c r="I765" s="193">
        <f t="shared" ca="1" si="301"/>
        <v>7.6555296855049637E-2</v>
      </c>
      <c r="J765" s="193">
        <f t="shared" ca="1" si="301"/>
        <v>8.0226346049630831E-2</v>
      </c>
      <c r="K765" s="193">
        <f t="shared" ca="1" si="301"/>
        <v>6.7487203521764641E-2</v>
      </c>
      <c r="L765" s="193">
        <f t="shared" ca="1" si="301"/>
        <v>-1.1567021518965666E-2</v>
      </c>
      <c r="M765" s="193">
        <f t="shared" ca="1" si="301"/>
        <v>6.2286747007109837E-2</v>
      </c>
      <c r="O765" s="473">
        <f t="shared" ca="1" si="297"/>
        <v>13096.689525003765</v>
      </c>
      <c r="P765" s="473">
        <f t="shared" ca="1" si="283"/>
        <v>11353.874251900799</v>
      </c>
      <c r="Q765" s="194">
        <f t="shared" ca="1" si="284"/>
        <v>12224.892046474368</v>
      </c>
      <c r="R765" s="194">
        <f t="shared" ca="1" si="285"/>
        <v>13233.509629640135</v>
      </c>
      <c r="S765" s="194">
        <f t="shared" ca="1" si="286"/>
        <v>14295.641623887659</v>
      </c>
      <c r="T765" s="194">
        <f t="shared" ca="1" si="287"/>
        <v>16012.231986552952</v>
      </c>
      <c r="U765" s="194">
        <f t="shared" ca="1" si="288"/>
        <v>17269.171451531281</v>
      </c>
      <c r="V765" s="194">
        <f t="shared" ca="1" si="289"/>
        <v>18706.424687823099</v>
      </c>
      <c r="W765" s="194">
        <f t="shared" ca="1" si="290"/>
        <v>19582.717202355165</v>
      </c>
      <c r="X765" s="194">
        <f t="shared" ca="1" si="291"/>
        <v>19207.610117495929</v>
      </c>
      <c r="Y765" s="194">
        <f t="shared" ca="1" si="292"/>
        <v>21657.111759012863</v>
      </c>
      <c r="Z765" s="194">
        <f t="shared" ca="1" si="293"/>
        <v>384334.89103360864</v>
      </c>
      <c r="AA765" s="194">
        <f t="shared" ca="1" si="294"/>
        <v>405992.0027926215</v>
      </c>
      <c r="AB765" s="77">
        <f t="shared" ca="1" si="295"/>
        <v>247315.99717191575</v>
      </c>
      <c r="AC765">
        <f t="shared" ca="1" si="296"/>
        <v>225.41756338157322</v>
      </c>
      <c r="AD765" s="476">
        <v>223.98018609991925</v>
      </c>
    </row>
    <row r="766" spans="2:30" x14ac:dyDescent="0.2">
      <c r="B766">
        <v>688</v>
      </c>
      <c r="C766" s="193">
        <f t="shared" ca="1" si="301"/>
        <v>0.32342040004365297</v>
      </c>
      <c r="D766" s="193">
        <f t="shared" ca="1" si="301"/>
        <v>-0.17686449967301807</v>
      </c>
      <c r="E766" s="193">
        <f t="shared" ca="1" si="301"/>
        <v>8.2342108036329825E-2</v>
      </c>
      <c r="F766" s="193">
        <f t="shared" ca="1" si="301"/>
        <v>0.11606499855915632</v>
      </c>
      <c r="G766" s="193">
        <f t="shared" ca="1" si="301"/>
        <v>7.2283343470807532E-2</v>
      </c>
      <c r="H766" s="193">
        <f t="shared" ca="1" si="301"/>
        <v>0.1071369367750314</v>
      </c>
      <c r="I766" s="193">
        <f t="shared" ca="1" si="301"/>
        <v>8.7857855723490086E-2</v>
      </c>
      <c r="J766" s="193">
        <f t="shared" ca="1" si="301"/>
        <v>8.1103019169200735E-2</v>
      </c>
      <c r="K766" s="193">
        <f t="shared" ca="1" si="301"/>
        <v>5.1333465784756116E-2</v>
      </c>
      <c r="L766" s="193">
        <f t="shared" ca="1" si="301"/>
        <v>4.0223336434387705E-2</v>
      </c>
      <c r="M766" s="193">
        <f t="shared" ca="1" si="301"/>
        <v>-3.4911640719987799E-3</v>
      </c>
      <c r="O766" s="473">
        <f t="shared" ca="1" si="297"/>
        <v>12965.549659227667</v>
      </c>
      <c r="P766" s="473">
        <f t="shared" ca="1" si="283"/>
        <v>10713.10853675567</v>
      </c>
      <c r="Q766" s="194">
        <f t="shared" ca="1" si="284"/>
        <v>11890.718300316425</v>
      </c>
      <c r="R766" s="194">
        <f t="shared" ca="1" si="285"/>
        <v>13607.877200614388</v>
      </c>
      <c r="S766" s="194">
        <f t="shared" ca="1" si="286"/>
        <v>14343.421892760391</v>
      </c>
      <c r="T766" s="194">
        <f t="shared" ca="1" si="287"/>
        <v>16267.415852467702</v>
      </c>
      <c r="U766" s="194">
        <f t="shared" ca="1" si="288"/>
        <v>17450.477351479312</v>
      </c>
      <c r="V766" s="194">
        <f t="shared" ca="1" si="289"/>
        <v>18721.606153954752</v>
      </c>
      <c r="W766" s="194">
        <f t="shared" ca="1" si="290"/>
        <v>19286.381961219508</v>
      </c>
      <c r="X766" s="194">
        <f t="shared" ca="1" si="291"/>
        <v>20214.020289020427</v>
      </c>
      <c r="Y766" s="194">
        <f t="shared" ca="1" si="292"/>
        <v>20316.080652743087</v>
      </c>
      <c r="Z766" s="194">
        <f t="shared" ca="1" si="293"/>
        <v>360536.47091942234</v>
      </c>
      <c r="AA766" s="194">
        <f t="shared" ca="1" si="294"/>
        <v>380852.55157216545</v>
      </c>
      <c r="AB766" s="77">
        <f t="shared" ca="1" si="295"/>
        <v>237740.21755802873</v>
      </c>
      <c r="AC766">
        <f t="shared" ca="1" si="296"/>
        <v>215.3589713501793</v>
      </c>
      <c r="AD766" s="476">
        <v>219.18660458894013</v>
      </c>
    </row>
    <row r="767" spans="2:30" x14ac:dyDescent="0.2">
      <c r="B767">
        <v>689</v>
      </c>
      <c r="C767" s="193">
        <f t="shared" ca="1" si="301"/>
        <v>0.33840513883000872</v>
      </c>
      <c r="D767" s="193">
        <f t="shared" ca="1" si="301"/>
        <v>-0.18187899366329657</v>
      </c>
      <c r="E767" s="193">
        <f t="shared" ca="1" si="301"/>
        <v>0.10595078424573259</v>
      </c>
      <c r="F767" s="193">
        <f t="shared" ca="1" si="301"/>
        <v>8.6040407782157963E-2</v>
      </c>
      <c r="G767" s="193">
        <f t="shared" ca="1" si="301"/>
        <v>9.9334378282266017E-2</v>
      </c>
      <c r="H767" s="193">
        <f t="shared" ca="1" si="301"/>
        <v>8.4378706104393547E-2</v>
      </c>
      <c r="I767" s="193">
        <f t="shared" ca="1" si="301"/>
        <v>5.6886985394836116E-2</v>
      </c>
      <c r="J767" s="193">
        <f t="shared" ca="1" si="301"/>
        <v>7.7809976165246209E-2</v>
      </c>
      <c r="K767" s="193">
        <f t="shared" ca="1" si="301"/>
        <v>3.0472763944078378E-2</v>
      </c>
      <c r="L767" s="193">
        <f t="shared" ca="1" si="301"/>
        <v>3.4127573765833988E-2</v>
      </c>
      <c r="M767" s="193">
        <f t="shared" ca="1" si="301"/>
        <v>2.7103159171881178E-2</v>
      </c>
      <c r="O767" s="473">
        <f t="shared" ca="1" si="297"/>
        <v>13112.355145117595</v>
      </c>
      <c r="P767" s="473">
        <f t="shared" ca="1" si="283"/>
        <v>10647.844897472196</v>
      </c>
      <c r="Q767" s="194">
        <f t="shared" ca="1" si="284"/>
        <v>12150.085570761721</v>
      </c>
      <c r="R767" s="194">
        <f t="shared" ca="1" si="285"/>
        <v>13241.795525425612</v>
      </c>
      <c r="S767" s="194">
        <f t="shared" ca="1" si="286"/>
        <v>14705.270659039452</v>
      </c>
      <c r="T767" s="194">
        <f t="shared" ca="1" si="287"/>
        <v>15933.023971853498</v>
      </c>
      <c r="U767" s="194">
        <f t="shared" ca="1" si="288"/>
        <v>16953.669364680023</v>
      </c>
      <c r="V767" s="194">
        <f t="shared" ca="1" si="289"/>
        <v>18664.580086063968</v>
      </c>
      <c r="W767" s="194">
        <f t="shared" ca="1" si="290"/>
        <v>18903.698943155287</v>
      </c>
      <c r="X767" s="194">
        <f t="shared" ca="1" si="291"/>
        <v>20095.56508238993</v>
      </c>
      <c r="Y767" s="194">
        <f t="shared" ca="1" si="292"/>
        <v>20939.814950051081</v>
      </c>
      <c r="Z767" s="194">
        <f t="shared" ca="1" si="293"/>
        <v>371605.48399269272</v>
      </c>
      <c r="AA767" s="194">
        <f t="shared" ca="1" si="294"/>
        <v>392545.2989427438</v>
      </c>
      <c r="AB767" s="77">
        <f t="shared" ca="1" si="295"/>
        <v>241696.20239498449</v>
      </c>
      <c r="AC767">
        <f t="shared" ca="1" si="296"/>
        <v>219.5144176074858</v>
      </c>
      <c r="AD767" s="476">
        <v>219.94959716631897</v>
      </c>
    </row>
    <row r="768" spans="2:30" x14ac:dyDescent="0.2">
      <c r="B768">
        <v>690</v>
      </c>
      <c r="C768" s="193">
        <f t="shared" ca="1" si="301"/>
        <v>0.32673422306622929</v>
      </c>
      <c r="D768" s="193">
        <f t="shared" ca="1" si="301"/>
        <v>-0.15176557704206176</v>
      </c>
      <c r="E768" s="193">
        <f t="shared" ca="1" si="301"/>
        <v>9.1819379354813518E-2</v>
      </c>
      <c r="F768" s="193">
        <f t="shared" ca="1" si="301"/>
        <v>0.12161611096551436</v>
      </c>
      <c r="G768" s="193">
        <f t="shared" ca="1" si="301"/>
        <v>0.1255548774693912</v>
      </c>
      <c r="H768" s="193">
        <f t="shared" ca="1" si="301"/>
        <v>8.4837212255947106E-2</v>
      </c>
      <c r="I768" s="193">
        <f t="shared" ca="1" si="301"/>
        <v>8.3075014493856444E-2</v>
      </c>
      <c r="J768" s="193">
        <f t="shared" ca="1" si="301"/>
        <v>5.6478265522176593E-2</v>
      </c>
      <c r="K768" s="193">
        <f t="shared" ca="1" si="301"/>
        <v>4.1811482052876894E-2</v>
      </c>
      <c r="L768" s="193">
        <f t="shared" ca="1" si="301"/>
        <v>5.2733781093290445E-2</v>
      </c>
      <c r="M768" s="193">
        <f t="shared" ca="1" si="301"/>
        <v>3.9444957336457594E-2</v>
      </c>
      <c r="O768" s="473">
        <f t="shared" ca="1" si="297"/>
        <v>12998.015183379848</v>
      </c>
      <c r="P768" s="473">
        <f t="shared" ca="1" si="283"/>
        <v>11039.771014797567</v>
      </c>
      <c r="Q768" s="194">
        <f t="shared" ca="1" si="284"/>
        <v>11994.836547834495</v>
      </c>
      <c r="R768" s="194">
        <f t="shared" ca="1" si="285"/>
        <v>13675.560405490489</v>
      </c>
      <c r="S768" s="194">
        <f t="shared" ca="1" si="286"/>
        <v>15056.009747144997</v>
      </c>
      <c r="T768" s="194">
        <f t="shared" ca="1" si="287"/>
        <v>15939.760907448803</v>
      </c>
      <c r="U768" s="194">
        <f t="shared" ca="1" si="288"/>
        <v>17373.755138081371</v>
      </c>
      <c r="V768" s="194">
        <f t="shared" ca="1" si="289"/>
        <v>18295.175988426192</v>
      </c>
      <c r="W768" s="194">
        <f t="shared" ca="1" si="290"/>
        <v>19111.704162730079</v>
      </c>
      <c r="X768" s="194">
        <f t="shared" ca="1" si="291"/>
        <v>20457.128065304849</v>
      </c>
      <c r="Y768" s="194">
        <f t="shared" ca="1" si="292"/>
        <v>21191.430347598372</v>
      </c>
      <c r="Z768" s="194">
        <f t="shared" ca="1" si="293"/>
        <v>376070.74129361013</v>
      </c>
      <c r="AA768" s="194">
        <f t="shared" ca="1" si="294"/>
        <v>397262.17164120852</v>
      </c>
      <c r="AB768" s="77">
        <f t="shared" ca="1" si="295"/>
        <v>244402.6535381508</v>
      </c>
      <c r="AC768">
        <f t="shared" ca="1" si="296"/>
        <v>222.3573284721563</v>
      </c>
      <c r="AD768" s="476">
        <v>225.2793945193938</v>
      </c>
    </row>
    <row r="769" spans="2:30" x14ac:dyDescent="0.2">
      <c r="B769">
        <v>691</v>
      </c>
      <c r="C769" s="193">
        <f t="shared" ref="C769:M784" ca="1" si="302">C$75+_xlfn.NORM.INV(RAND(),0, $AH$80)</f>
        <v>0.34400669073429219</v>
      </c>
      <c r="D769" s="193">
        <f t="shared" ca="1" si="302"/>
        <v>-0.14325546887021368</v>
      </c>
      <c r="E769" s="193">
        <f t="shared" ca="1" si="302"/>
        <v>0.12384065168780606</v>
      </c>
      <c r="F769" s="193">
        <f t="shared" ca="1" si="302"/>
        <v>8.9481174950420045E-2</v>
      </c>
      <c r="G769" s="193">
        <f t="shared" ca="1" si="302"/>
        <v>9.6796604590171531E-2</v>
      </c>
      <c r="H769" s="193">
        <f t="shared" ca="1" si="302"/>
        <v>9.5936756572086876E-2</v>
      </c>
      <c r="I769" s="193">
        <f t="shared" ca="1" si="301"/>
        <v>0.11050083199314692</v>
      </c>
      <c r="J769" s="193">
        <f t="shared" ca="1" si="301"/>
        <v>5.6601848095794861E-2</v>
      </c>
      <c r="K769" s="193">
        <f t="shared" ca="1" si="301"/>
        <v>6.0282411857299857E-2</v>
      </c>
      <c r="L769" s="193">
        <f t="shared" ca="1" si="301"/>
        <v>8.4579438807319246E-2</v>
      </c>
      <c r="M769" s="193">
        <f t="shared" ca="1" si="301"/>
        <v>4.031178187847223E-2</v>
      </c>
      <c r="O769" s="473">
        <f t="shared" ca="1" si="297"/>
        <v>13167.233549123861</v>
      </c>
      <c r="P769" s="473">
        <f t="shared" ca="1" si="283"/>
        <v>11150.530072654168</v>
      </c>
      <c r="Q769" s="194">
        <f t="shared" ca="1" si="284"/>
        <v>12346.62543796659</v>
      </c>
      <c r="R769" s="194">
        <f t="shared" ca="1" si="285"/>
        <v>13283.747864368293</v>
      </c>
      <c r="S769" s="194">
        <f t="shared" ca="1" si="286"/>
        <v>14671.324073040794</v>
      </c>
      <c r="T769" s="194">
        <f t="shared" ca="1" si="287"/>
        <v>16102.84904692457</v>
      </c>
      <c r="U769" s="194">
        <f t="shared" ca="1" si="288"/>
        <v>17813.696445301954</v>
      </c>
      <c r="V769" s="194">
        <f t="shared" ca="1" si="289"/>
        <v>18297.316084448263</v>
      </c>
      <c r="W769" s="194">
        <f t="shared" ca="1" si="290"/>
        <v>19450.547563972959</v>
      </c>
      <c r="X769" s="194">
        <f t="shared" ca="1" si="291"/>
        <v>21075.965144422025</v>
      </c>
      <c r="Y769" s="194">
        <f t="shared" ca="1" si="292"/>
        <v>21209.102521363842</v>
      </c>
      <c r="Z769" s="194">
        <f t="shared" ca="1" si="293"/>
        <v>376384.3580424203</v>
      </c>
      <c r="AA769" s="194">
        <f t="shared" ca="1" si="294"/>
        <v>397593.46056378412</v>
      </c>
      <c r="AB769" s="77">
        <f t="shared" ca="1" si="295"/>
        <v>245264.79432943981</v>
      </c>
      <c r="AC769">
        <f t="shared" ca="1" si="296"/>
        <v>223.26293854703971</v>
      </c>
      <c r="AD769" s="476">
        <v>219.91454978700293</v>
      </c>
    </row>
    <row r="770" spans="2:30" x14ac:dyDescent="0.2">
      <c r="B770">
        <v>692</v>
      </c>
      <c r="C770" s="193">
        <f t="shared" ca="1" si="302"/>
        <v>0.29655041285496281</v>
      </c>
      <c r="D770" s="193">
        <f t="shared" ca="1" si="302"/>
        <v>-0.16058022651167078</v>
      </c>
      <c r="E770" s="193">
        <f t="shared" ca="1" si="302"/>
        <v>0.10183511737177968</v>
      </c>
      <c r="F770" s="193">
        <f t="shared" ca="1" si="302"/>
        <v>0.10668764581620074</v>
      </c>
      <c r="G770" s="193">
        <f t="shared" ca="1" si="302"/>
        <v>8.6811909015709329E-2</v>
      </c>
      <c r="H770" s="193">
        <f t="shared" ca="1" si="302"/>
        <v>9.8283883295273475E-2</v>
      </c>
      <c r="I770" s="193">
        <f t="shared" ca="1" si="301"/>
        <v>9.0589933181882923E-2</v>
      </c>
      <c r="J770" s="193">
        <f t="shared" ca="1" si="301"/>
        <v>8.3556536399810394E-2</v>
      </c>
      <c r="K770" s="193">
        <f t="shared" ca="1" si="301"/>
        <v>5.7910479699892145E-2</v>
      </c>
      <c r="L770" s="193">
        <f t="shared" ca="1" si="301"/>
        <v>5.1453657620768485E-2</v>
      </c>
      <c r="M770" s="193">
        <f t="shared" ca="1" si="301"/>
        <v>1.2828907085525885E-2</v>
      </c>
      <c r="O770" s="473">
        <f t="shared" ca="1" si="297"/>
        <v>12702.304394740069</v>
      </c>
      <c r="P770" s="473">
        <f t="shared" ca="1" si="283"/>
        <v>10925.048351950605</v>
      </c>
      <c r="Q770" s="194">
        <f t="shared" ca="1" si="284"/>
        <v>12104.870444183209</v>
      </c>
      <c r="R770" s="194">
        <f t="shared" ca="1" si="285"/>
        <v>13493.541687218909</v>
      </c>
      <c r="S770" s="194">
        <f t="shared" ca="1" si="286"/>
        <v>14537.763571548972</v>
      </c>
      <c r="T770" s="194">
        <f t="shared" ca="1" si="287"/>
        <v>16137.335915889249</v>
      </c>
      <c r="U770" s="194">
        <f t="shared" ca="1" si="288"/>
        <v>17494.302981417393</v>
      </c>
      <c r="V770" s="194">
        <f t="shared" ca="1" si="289"/>
        <v>18764.094041296619</v>
      </c>
      <c r="W770" s="194">
        <f t="shared" ca="1" si="290"/>
        <v>19407.035214121417</v>
      </c>
      <c r="X770" s="194">
        <f t="shared" ca="1" si="291"/>
        <v>20432.252213226097</v>
      </c>
      <c r="Y770" s="194">
        <f t="shared" ca="1" si="292"/>
        <v>20648.802119869881</v>
      </c>
      <c r="Z770" s="194">
        <f t="shared" ca="1" si="293"/>
        <v>366441.06568882876</v>
      </c>
      <c r="AA770" s="194">
        <f t="shared" ca="1" si="294"/>
        <v>387089.86780869862</v>
      </c>
      <c r="AB770" s="77">
        <f t="shared" ca="1" si="295"/>
        <v>240353.32255861539</v>
      </c>
      <c r="AC770">
        <f t="shared" ca="1" si="296"/>
        <v>218.10382954407288</v>
      </c>
      <c r="AD770" s="476">
        <v>226.00635730571264</v>
      </c>
    </row>
    <row r="771" spans="2:30" x14ac:dyDescent="0.2">
      <c r="B771">
        <v>693</v>
      </c>
      <c r="C771" s="193">
        <f t="shared" ca="1" si="302"/>
        <v>0.35608577791803553</v>
      </c>
      <c r="D771" s="193">
        <f t="shared" ca="1" si="302"/>
        <v>-0.13998901899383531</v>
      </c>
      <c r="E771" s="193">
        <f t="shared" ca="1" si="302"/>
        <v>0.11308868967545321</v>
      </c>
      <c r="F771" s="193">
        <f t="shared" ca="1" si="302"/>
        <v>0.10841356013787311</v>
      </c>
      <c r="G771" s="193">
        <f t="shared" ca="1" si="302"/>
        <v>6.6818806917970652E-2</v>
      </c>
      <c r="H771" s="193">
        <f t="shared" ca="1" si="302"/>
        <v>0.11095169506323108</v>
      </c>
      <c r="I771" s="193">
        <f t="shared" ca="1" si="301"/>
        <v>7.8984154286329239E-2</v>
      </c>
      <c r="J771" s="193">
        <f t="shared" ca="1" si="301"/>
        <v>6.3191295635196112E-2</v>
      </c>
      <c r="K771" s="193">
        <f t="shared" ca="1" si="301"/>
        <v>3.0856017779464191E-2</v>
      </c>
      <c r="L771" s="193">
        <f t="shared" ca="1" si="301"/>
        <v>2.0695626076741674E-2</v>
      </c>
      <c r="M771" s="193">
        <f t="shared" ca="1" si="301"/>
        <v>3.0441487430819952E-3</v>
      </c>
      <c r="O771" s="473">
        <f t="shared" ca="1" si="297"/>
        <v>13285.572366262993</v>
      </c>
      <c r="P771" s="473">
        <f t="shared" ca="1" si="283"/>
        <v>11193.042917795234</v>
      </c>
      <c r="Q771" s="194">
        <f t="shared" ca="1" si="284"/>
        <v>12228.503311408524</v>
      </c>
      <c r="R771" s="194">
        <f t="shared" ca="1" si="285"/>
        <v>13514.585291469934</v>
      </c>
      <c r="S771" s="194">
        <f t="shared" ca="1" si="286"/>
        <v>14270.325398533367</v>
      </c>
      <c r="T771" s="194">
        <f t="shared" ca="1" si="287"/>
        <v>16323.46696718487</v>
      </c>
      <c r="U771" s="194">
        <f t="shared" ca="1" si="288"/>
        <v>17308.133087347505</v>
      </c>
      <c r="V771" s="194">
        <f t="shared" ca="1" si="289"/>
        <v>18411.426432322067</v>
      </c>
      <c r="W771" s="194">
        <f t="shared" ca="1" si="290"/>
        <v>18910.729614296182</v>
      </c>
      <c r="X771" s="194">
        <f t="shared" ca="1" si="291"/>
        <v>19834.550304506702</v>
      </c>
      <c r="Y771" s="194">
        <f t="shared" ca="1" si="292"/>
        <v>20449.317747543599</v>
      </c>
      <c r="Z771" s="194">
        <f t="shared" ca="1" si="293"/>
        <v>362900.94430265075</v>
      </c>
      <c r="AA771" s="194">
        <f t="shared" ca="1" si="294"/>
        <v>383350.26205019437</v>
      </c>
      <c r="AB771" s="77">
        <f t="shared" ca="1" si="295"/>
        <v>239002.6184371</v>
      </c>
      <c r="AC771">
        <f t="shared" ca="1" si="296"/>
        <v>216.68502269374159</v>
      </c>
      <c r="AD771" s="476">
        <v>222.619372584297</v>
      </c>
    </row>
    <row r="772" spans="2:30" x14ac:dyDescent="0.2">
      <c r="B772">
        <v>694</v>
      </c>
      <c r="C772" s="193">
        <f t="shared" ca="1" si="302"/>
        <v>0.31462977727968272</v>
      </c>
      <c r="D772" s="193">
        <f t="shared" ca="1" si="302"/>
        <v>-0.16463761363502602</v>
      </c>
      <c r="E772" s="193">
        <f t="shared" ca="1" si="302"/>
        <v>0.13257980479342479</v>
      </c>
      <c r="F772" s="193">
        <f t="shared" ca="1" si="302"/>
        <v>0.12592171306384012</v>
      </c>
      <c r="G772" s="193">
        <f t="shared" ca="1" si="302"/>
        <v>8.474027442405295E-2</v>
      </c>
      <c r="H772" s="193">
        <f t="shared" ca="1" si="302"/>
        <v>9.6058185218752479E-2</v>
      </c>
      <c r="I772" s="193">
        <f t="shared" ca="1" si="301"/>
        <v>5.4438251429697958E-2</v>
      </c>
      <c r="J772" s="193">
        <f t="shared" ca="1" si="301"/>
        <v>9.5264279154624099E-2</v>
      </c>
      <c r="K772" s="193">
        <f t="shared" ca="1" si="301"/>
        <v>5.0805868833908516E-2</v>
      </c>
      <c r="L772" s="193">
        <f t="shared" ca="1" si="301"/>
        <v>6.4584279077274792E-2</v>
      </c>
      <c r="M772" s="193">
        <f t="shared" ca="1" si="301"/>
        <v>5.1023774552469495E-2</v>
      </c>
      <c r="O772" s="473">
        <f t="shared" ca="1" si="297"/>
        <v>12879.42792800905</v>
      </c>
      <c r="P772" s="473">
        <f t="shared" ca="1" si="283"/>
        <v>10872.241458540137</v>
      </c>
      <c r="Q772" s="194">
        <f t="shared" ca="1" si="284"/>
        <v>12442.634645213251</v>
      </c>
      <c r="R772" s="194">
        <f t="shared" ca="1" si="285"/>
        <v>13728.05744168853</v>
      </c>
      <c r="S772" s="194">
        <f t="shared" ca="1" si="286"/>
        <v>14510.052305551326</v>
      </c>
      <c r="T772" s="194">
        <f t="shared" ca="1" si="287"/>
        <v>16104.633225761081</v>
      </c>
      <c r="U772" s="194">
        <f t="shared" ca="1" si="288"/>
        <v>16914.388886652843</v>
      </c>
      <c r="V772" s="194">
        <f t="shared" ca="1" si="289"/>
        <v>18966.838594702713</v>
      </c>
      <c r="W772" s="194">
        <f t="shared" ca="1" si="290"/>
        <v>19276.703360997239</v>
      </c>
      <c r="X772" s="194">
        <f t="shared" ca="1" si="291"/>
        <v>20687.411503767551</v>
      </c>
      <c r="Y772" s="194">
        <f t="shared" ca="1" si="292"/>
        <v>21427.490657294275</v>
      </c>
      <c r="Z772" s="194">
        <f t="shared" ca="1" si="293"/>
        <v>380259.95241344365</v>
      </c>
      <c r="AA772" s="194">
        <f t="shared" ca="1" si="294"/>
        <v>401687.44307073794</v>
      </c>
      <c r="AB772" s="77">
        <f t="shared" ca="1" si="295"/>
        <v>246204.21454130873</v>
      </c>
      <c r="AC772">
        <f t="shared" ca="1" si="296"/>
        <v>224.2497244838768</v>
      </c>
      <c r="AD772" s="476">
        <v>222.46034425144921</v>
      </c>
    </row>
    <row r="773" spans="2:30" x14ac:dyDescent="0.2">
      <c r="B773">
        <v>695</v>
      </c>
      <c r="C773" s="193">
        <f t="shared" ca="1" si="302"/>
        <v>0.28959093477704179</v>
      </c>
      <c r="D773" s="193">
        <f t="shared" ca="1" si="302"/>
        <v>-0.13571864208743539</v>
      </c>
      <c r="E773" s="193">
        <f t="shared" ca="1" si="302"/>
        <v>0.11307729922056053</v>
      </c>
      <c r="F773" s="193">
        <f t="shared" ca="1" si="302"/>
        <v>0.12940643180275432</v>
      </c>
      <c r="G773" s="193">
        <f t="shared" ca="1" si="302"/>
        <v>6.3573140898405961E-2</v>
      </c>
      <c r="H773" s="193">
        <f t="shared" ca="1" si="302"/>
        <v>8.6437153174206707E-2</v>
      </c>
      <c r="I773" s="193">
        <f t="shared" ca="1" si="301"/>
        <v>7.0918166554580386E-2</v>
      </c>
      <c r="J773" s="193">
        <f t="shared" ca="1" si="301"/>
        <v>6.830532848154787E-2</v>
      </c>
      <c r="K773" s="193">
        <f t="shared" ca="1" si="301"/>
        <v>6.9275635695070489E-2</v>
      </c>
      <c r="L773" s="193">
        <f t="shared" ca="1" si="301"/>
        <v>4.9921591832819801E-2</v>
      </c>
      <c r="M773" s="193">
        <f t="shared" ca="1" si="301"/>
        <v>2.3795176628835825E-2</v>
      </c>
      <c r="O773" s="473">
        <f t="shared" ca="1" si="297"/>
        <v>12634.122388010679</v>
      </c>
      <c r="P773" s="473">
        <f t="shared" ca="1" si="283"/>
        <v>11248.621873232029</v>
      </c>
      <c r="Q773" s="194">
        <f t="shared" ca="1" si="284"/>
        <v>12228.378174735528</v>
      </c>
      <c r="R773" s="194">
        <f t="shared" ca="1" si="285"/>
        <v>13770.54567018691</v>
      </c>
      <c r="S773" s="194">
        <f t="shared" ca="1" si="286"/>
        <v>14226.909675137975</v>
      </c>
      <c r="T773" s="194">
        <f t="shared" ca="1" si="287"/>
        <v>15963.26920474446</v>
      </c>
      <c r="U773" s="194">
        <f t="shared" ca="1" si="288"/>
        <v>17178.745469756068</v>
      </c>
      <c r="V773" s="194">
        <f t="shared" ca="1" si="289"/>
        <v>18499.986825836979</v>
      </c>
      <c r="W773" s="194">
        <f t="shared" ca="1" si="290"/>
        <v>19615.525428411551</v>
      </c>
      <c r="X773" s="194">
        <f t="shared" ca="1" si="291"/>
        <v>20402.480521093265</v>
      </c>
      <c r="Y773" s="194">
        <f t="shared" ca="1" si="292"/>
        <v>20872.374263406502</v>
      </c>
      <c r="Z773" s="194">
        <f t="shared" ca="1" si="293"/>
        <v>370408.65732248873</v>
      </c>
      <c r="AA773" s="194">
        <f t="shared" ca="1" si="294"/>
        <v>391281.03158589522</v>
      </c>
      <c r="AB773" s="77">
        <f t="shared" ca="1" si="295"/>
        <v>241913.52365247766</v>
      </c>
      <c r="AC773">
        <f t="shared" ca="1" si="296"/>
        <v>219.74269623930633</v>
      </c>
      <c r="AD773" s="476">
        <v>221.46566119841773</v>
      </c>
    </row>
    <row r="774" spans="2:30" x14ac:dyDescent="0.2">
      <c r="B774">
        <v>696</v>
      </c>
      <c r="C774" s="193">
        <f t="shared" ca="1" si="302"/>
        <v>0.32860688311513175</v>
      </c>
      <c r="D774" s="193">
        <f t="shared" ca="1" si="302"/>
        <v>-0.13657664220087198</v>
      </c>
      <c r="E774" s="193">
        <f t="shared" ca="1" si="302"/>
        <v>0.13437353315347955</v>
      </c>
      <c r="F774" s="193">
        <f t="shared" ca="1" si="302"/>
        <v>8.7477134953371671E-2</v>
      </c>
      <c r="G774" s="193">
        <f t="shared" ca="1" si="302"/>
        <v>9.1469604435101604E-2</v>
      </c>
      <c r="H774" s="193">
        <f t="shared" ca="1" si="302"/>
        <v>6.2952822939796454E-2</v>
      </c>
      <c r="I774" s="193">
        <f t="shared" ca="1" si="301"/>
        <v>9.3715293081868212E-2</v>
      </c>
      <c r="J774" s="193">
        <f t="shared" ca="1" si="301"/>
        <v>4.9562394476799131E-2</v>
      </c>
      <c r="K774" s="193">
        <f t="shared" ca="1" si="301"/>
        <v>5.4957267973655521E-2</v>
      </c>
      <c r="L774" s="193">
        <f t="shared" ca="1" si="301"/>
        <v>4.7039271035423769E-2</v>
      </c>
      <c r="M774" s="193">
        <f t="shared" ca="1" si="301"/>
        <v>2.978441403515697E-2</v>
      </c>
      <c r="O774" s="473">
        <f t="shared" ca="1" si="297"/>
        <v>13016.361633878947</v>
      </c>
      <c r="P774" s="473">
        <f t="shared" ca="1" si="283"/>
        <v>11237.455001755652</v>
      </c>
      <c r="Q774" s="194">
        <f t="shared" ca="1" si="284"/>
        <v>12462.340723798143</v>
      </c>
      <c r="R774" s="194">
        <f t="shared" ca="1" si="285"/>
        <v>13259.31314934707</v>
      </c>
      <c r="S774" s="194">
        <f t="shared" ca="1" si="286"/>
        <v>14600.067337484639</v>
      </c>
      <c r="T774" s="194">
        <f t="shared" ca="1" si="287"/>
        <v>15618.208577418049</v>
      </c>
      <c r="U774" s="194">
        <f t="shared" ca="1" si="288"/>
        <v>17544.4373090439</v>
      </c>
      <c r="V774" s="194">
        <f t="shared" ca="1" si="289"/>
        <v>18175.412920867104</v>
      </c>
      <c r="W774" s="194">
        <f t="shared" ca="1" si="290"/>
        <v>19352.859473294946</v>
      </c>
      <c r="X774" s="194">
        <f t="shared" ca="1" si="291"/>
        <v>20346.470153860264</v>
      </c>
      <c r="Y774" s="194">
        <f t="shared" ca="1" si="292"/>
        <v>20994.478379103515</v>
      </c>
      <c r="Z774" s="194">
        <f t="shared" ca="1" si="293"/>
        <v>372575.56085622683</v>
      </c>
      <c r="AA774" s="194">
        <f t="shared" ca="1" si="294"/>
        <v>393570.03923533036</v>
      </c>
      <c r="AB774" s="77">
        <f t="shared" ca="1" si="295"/>
        <v>242871.22865872792</v>
      </c>
      <c r="AC774">
        <f t="shared" ca="1" si="296"/>
        <v>220.74868889293057</v>
      </c>
      <c r="AD774" s="476">
        <v>217.58045027895585</v>
      </c>
    </row>
    <row r="775" spans="2:30" x14ac:dyDescent="0.2">
      <c r="B775">
        <v>697</v>
      </c>
      <c r="C775" s="193">
        <f t="shared" ca="1" si="302"/>
        <v>0.3378204128631736</v>
      </c>
      <c r="D775" s="193">
        <f t="shared" ca="1" si="302"/>
        <v>-0.14976892023140267</v>
      </c>
      <c r="E775" s="193">
        <f t="shared" ca="1" si="302"/>
        <v>9.8810991660782249E-2</v>
      </c>
      <c r="F775" s="193">
        <f t="shared" ca="1" si="302"/>
        <v>7.4466177499905084E-2</v>
      </c>
      <c r="G775" s="193">
        <f t="shared" ca="1" si="302"/>
        <v>0.10741434774249677</v>
      </c>
      <c r="H775" s="193">
        <f t="shared" ca="1" si="302"/>
        <v>7.7070747758832173E-2</v>
      </c>
      <c r="I775" s="193">
        <f t="shared" ca="1" si="302"/>
        <v>8.89804201566054E-2</v>
      </c>
      <c r="J775" s="193">
        <f t="shared" ca="1" si="302"/>
        <v>8.7207013534722447E-2</v>
      </c>
      <c r="K775" s="193">
        <f t="shared" ca="1" si="302"/>
        <v>7.8889596430524192E-2</v>
      </c>
      <c r="L775" s="193">
        <f t="shared" ca="1" si="302"/>
        <v>2.4179339088019294E-2</v>
      </c>
      <c r="M775" s="193">
        <f t="shared" ca="1" si="302"/>
        <v>5.9562465165090214E-2</v>
      </c>
      <c r="O775" s="473">
        <f t="shared" ca="1" si="297"/>
        <v>13106.626584820513</v>
      </c>
      <c r="P775" s="473">
        <f t="shared" ca="1" si="283"/>
        <v>11065.757503188295</v>
      </c>
      <c r="Q775" s="194">
        <f t="shared" ca="1" si="284"/>
        <v>12071.647097639428</v>
      </c>
      <c r="R775" s="194">
        <f t="shared" ca="1" si="285"/>
        <v>13100.674081266121</v>
      </c>
      <c r="S775" s="194">
        <f t="shared" ca="1" si="286"/>
        <v>14813.352549478574</v>
      </c>
      <c r="T775" s="194">
        <f t="shared" ca="1" si="287"/>
        <v>15825.646470940153</v>
      </c>
      <c r="U775" s="194">
        <f t="shared" ca="1" si="288"/>
        <v>17468.484561807931</v>
      </c>
      <c r="V775" s="194">
        <f t="shared" ca="1" si="289"/>
        <v>18827.309844029613</v>
      </c>
      <c r="W775" s="194">
        <f t="shared" ca="1" si="290"/>
        <v>19791.890516120162</v>
      </c>
      <c r="X775" s="194">
        <f t="shared" ca="1" si="291"/>
        <v>19902.247156735066</v>
      </c>
      <c r="Y775" s="194">
        <f t="shared" ca="1" si="292"/>
        <v>21601.571127933828</v>
      </c>
      <c r="Z775" s="194">
        <f t="shared" ca="1" si="293"/>
        <v>383349.24702755531</v>
      </c>
      <c r="AA775" s="194">
        <f t="shared" ca="1" si="294"/>
        <v>404950.81815548916</v>
      </c>
      <c r="AB775" s="77">
        <f t="shared" ca="1" si="295"/>
        <v>247250.34178223397</v>
      </c>
      <c r="AC775">
        <f t="shared" ca="1" si="296"/>
        <v>225.34859763610922</v>
      </c>
      <c r="AD775" s="476">
        <v>215.75562881926749</v>
      </c>
    </row>
    <row r="776" spans="2:30" x14ac:dyDescent="0.2">
      <c r="B776">
        <v>698</v>
      </c>
      <c r="C776" s="193">
        <f t="shared" ca="1" si="302"/>
        <v>0.31595699959617596</v>
      </c>
      <c r="D776" s="193">
        <f t="shared" ca="1" si="302"/>
        <v>-0.15710657848905391</v>
      </c>
      <c r="E776" s="193">
        <f t="shared" ca="1" si="302"/>
        <v>0.10222160359174656</v>
      </c>
      <c r="F776" s="193">
        <f t="shared" ca="1" si="302"/>
        <v>9.0986962491795234E-2</v>
      </c>
      <c r="G776" s="193">
        <f t="shared" ca="1" si="302"/>
        <v>8.6259662495186185E-2</v>
      </c>
      <c r="H776" s="193">
        <f t="shared" ca="1" si="302"/>
        <v>8.0311133491653752E-2</v>
      </c>
      <c r="I776" s="193">
        <f t="shared" ca="1" si="302"/>
        <v>0.11337172734000411</v>
      </c>
      <c r="J776" s="193">
        <f t="shared" ca="1" si="302"/>
        <v>5.4590800487944499E-2</v>
      </c>
      <c r="K776" s="193">
        <f t="shared" ca="1" si="302"/>
        <v>5.4720007608143932E-2</v>
      </c>
      <c r="L776" s="193">
        <f t="shared" ca="1" si="302"/>
        <v>8.0406561719922567E-2</v>
      </c>
      <c r="M776" s="193">
        <f t="shared" ca="1" si="302"/>
        <v>4.7028234158629681E-2</v>
      </c>
      <c r="O776" s="473">
        <f t="shared" ca="1" si="297"/>
        <v>12892.430725043736</v>
      </c>
      <c r="P776" s="473">
        <f t="shared" ca="1" si="283"/>
        <v>10970.257880964962</v>
      </c>
      <c r="Q776" s="194">
        <f t="shared" ca="1" si="284"/>
        <v>12109.116420325554</v>
      </c>
      <c r="R776" s="194">
        <f t="shared" ca="1" si="285"/>
        <v>13302.107522613736</v>
      </c>
      <c r="S776" s="194">
        <f t="shared" ca="1" si="286"/>
        <v>14530.376433736094</v>
      </c>
      <c r="T776" s="194">
        <f t="shared" ca="1" si="287"/>
        <v>15873.25819852984</v>
      </c>
      <c r="U776" s="194">
        <f t="shared" ca="1" si="288"/>
        <v>17859.748872064531</v>
      </c>
      <c r="V776" s="194">
        <f t="shared" ca="1" si="289"/>
        <v>18262.490502978737</v>
      </c>
      <c r="W776" s="194">
        <f t="shared" ca="1" si="290"/>
        <v>19348.507006468353</v>
      </c>
      <c r="X776" s="194">
        <f t="shared" ca="1" si="291"/>
        <v>20994.876190585095</v>
      </c>
      <c r="Y776" s="194">
        <f t="shared" ca="1" si="292"/>
        <v>21346.032552793928</v>
      </c>
      <c r="Z776" s="194">
        <f t="shared" ca="1" si="293"/>
        <v>378814.36760669231</v>
      </c>
      <c r="AA776" s="194">
        <f t="shared" ca="1" si="294"/>
        <v>400160.40015948622</v>
      </c>
      <c r="AB776" s="77">
        <f t="shared" ca="1" si="295"/>
        <v>245365.00325567203</v>
      </c>
      <c r="AC776">
        <f t="shared" ca="1" si="296"/>
        <v>223.3682000241744</v>
      </c>
      <c r="AD776" s="476">
        <v>222.5031297523638</v>
      </c>
    </row>
    <row r="777" spans="2:30" x14ac:dyDescent="0.2">
      <c r="B777">
        <v>699</v>
      </c>
      <c r="C777" s="193">
        <f t="shared" ca="1" si="302"/>
        <v>0.34275529587920212</v>
      </c>
      <c r="D777" s="193">
        <f t="shared" ca="1" si="302"/>
        <v>-0.16366362320418651</v>
      </c>
      <c r="E777" s="193">
        <f t="shared" ca="1" si="302"/>
        <v>0.12203158064267895</v>
      </c>
      <c r="F777" s="193">
        <f t="shared" ca="1" si="302"/>
        <v>0.11268955922923683</v>
      </c>
      <c r="G777" s="193">
        <f t="shared" ca="1" si="302"/>
        <v>0.10239023651419719</v>
      </c>
      <c r="H777" s="193">
        <f t="shared" ca="1" si="302"/>
        <v>6.6353414126550103E-2</v>
      </c>
      <c r="I777" s="193">
        <f t="shared" ca="1" si="302"/>
        <v>7.2999223324744414E-2</v>
      </c>
      <c r="J777" s="193">
        <f t="shared" ca="1" si="302"/>
        <v>8.3513869818383824E-2</v>
      </c>
      <c r="K777" s="193">
        <f t="shared" ca="1" si="302"/>
        <v>8.7664082617798178E-2</v>
      </c>
      <c r="L777" s="193">
        <f t="shared" ca="1" si="302"/>
        <v>2.4072365721324318E-2</v>
      </c>
      <c r="M777" s="193">
        <f t="shared" ca="1" si="302"/>
        <v>3.955235822255667E-2</v>
      </c>
      <c r="O777" s="473">
        <f t="shared" ca="1" si="297"/>
        <v>13154.973633728543</v>
      </c>
      <c r="P777" s="473">
        <f t="shared" ca="1" si="283"/>
        <v>10884.917943997512</v>
      </c>
      <c r="Q777" s="194">
        <f t="shared" ca="1" si="284"/>
        <v>12326.750803113944</v>
      </c>
      <c r="R777" s="194">
        <f t="shared" ca="1" si="285"/>
        <v>13566.721386249661</v>
      </c>
      <c r="S777" s="194">
        <f t="shared" ca="1" si="286"/>
        <v>14746.147414359717</v>
      </c>
      <c r="T777" s="194">
        <f t="shared" ca="1" si="287"/>
        <v>15668.174240328994</v>
      </c>
      <c r="U777" s="194">
        <f t="shared" ca="1" si="288"/>
        <v>17212.127987374362</v>
      </c>
      <c r="V777" s="194">
        <f t="shared" ca="1" si="289"/>
        <v>18763.355178376769</v>
      </c>
      <c r="W777" s="194">
        <f t="shared" ca="1" si="290"/>
        <v>19952.855707116807</v>
      </c>
      <c r="X777" s="194">
        <f t="shared" ca="1" si="291"/>
        <v>19900.168409095953</v>
      </c>
      <c r="Y777" s="194">
        <f t="shared" ca="1" si="292"/>
        <v>21193.61995694803</v>
      </c>
      <c r="Z777" s="194">
        <f t="shared" ca="1" si="293"/>
        <v>376109.5988882964</v>
      </c>
      <c r="AA777" s="194">
        <f t="shared" ca="1" si="294"/>
        <v>397303.21884524444</v>
      </c>
      <c r="AB777" s="77">
        <f t="shared" ca="1" si="295"/>
        <v>244544.48648055203</v>
      </c>
      <c r="AC777">
        <f t="shared" ca="1" si="296"/>
        <v>222.50631265535085</v>
      </c>
      <c r="AD777" s="476">
        <v>221.63285552244201</v>
      </c>
    </row>
    <row r="778" spans="2:30" x14ac:dyDescent="0.2">
      <c r="B778">
        <v>700</v>
      </c>
      <c r="C778" s="193">
        <f t="shared" ca="1" si="302"/>
        <v>0.34414351507428032</v>
      </c>
      <c r="D778" s="193">
        <f t="shared" ca="1" si="302"/>
        <v>-0.1084479293800131</v>
      </c>
      <c r="E778" s="193">
        <f t="shared" ca="1" si="302"/>
        <v>0.15172446904637657</v>
      </c>
      <c r="F778" s="193">
        <f t="shared" ca="1" si="302"/>
        <v>0.10264863548886079</v>
      </c>
      <c r="G778" s="193">
        <f t="shared" ca="1" si="302"/>
        <v>8.228981221139553E-2</v>
      </c>
      <c r="H778" s="193">
        <f t="shared" ca="1" si="302"/>
        <v>0.11367193024505025</v>
      </c>
      <c r="I778" s="193">
        <f t="shared" ca="1" si="302"/>
        <v>6.8082536877633923E-2</v>
      </c>
      <c r="J778" s="193">
        <f t="shared" ca="1" si="302"/>
        <v>9.624981792171379E-2</v>
      </c>
      <c r="K778" s="193">
        <f t="shared" ca="1" si="302"/>
        <v>0.10841058044693008</v>
      </c>
      <c r="L778" s="193">
        <f t="shared" ca="1" si="302"/>
        <v>5.799313788869543E-2</v>
      </c>
      <c r="M778" s="193">
        <f t="shared" ca="1" si="302"/>
        <v>3.1659172251987375E-2</v>
      </c>
      <c r="O778" s="473">
        <f t="shared" ca="1" si="297"/>
        <v>13168.574017182726</v>
      </c>
      <c r="P778" s="473">
        <f t="shared" ca="1" si="283"/>
        <v>11603.550199119129</v>
      </c>
      <c r="Q778" s="194">
        <f t="shared" ca="1" si="284"/>
        <v>12652.959835276304</v>
      </c>
      <c r="R778" s="194">
        <f t="shared" ca="1" si="285"/>
        <v>13444.295132029551</v>
      </c>
      <c r="S778" s="194">
        <f t="shared" ca="1" si="286"/>
        <v>14477.273643491126</v>
      </c>
      <c r="T778" s="194">
        <f t="shared" ca="1" si="287"/>
        <v>16363.436003940218</v>
      </c>
      <c r="U778" s="194">
        <f t="shared" ca="1" si="288"/>
        <v>17133.258744450555</v>
      </c>
      <c r="V778" s="194">
        <f t="shared" ca="1" si="289"/>
        <v>18983.905301870996</v>
      </c>
      <c r="W778" s="194">
        <f t="shared" ca="1" si="290"/>
        <v>20333.443688487288</v>
      </c>
      <c r="X778" s="194">
        <f t="shared" ca="1" si="291"/>
        <v>20559.32991104879</v>
      </c>
      <c r="Y778" s="194">
        <f t="shared" ca="1" si="292"/>
        <v>21032.699554635841</v>
      </c>
      <c r="Z778" s="194">
        <f t="shared" ca="1" si="293"/>
        <v>373253.84757778287</v>
      </c>
      <c r="AA778" s="194">
        <f t="shared" ca="1" si="294"/>
        <v>394286.54713241872</v>
      </c>
      <c r="AB778" s="77">
        <f t="shared" ca="1" si="295"/>
        <v>244929.74482625831</v>
      </c>
      <c r="AC778">
        <f t="shared" ca="1" si="296"/>
        <v>222.91099579159695</v>
      </c>
      <c r="AD778" s="476">
        <v>223.87655750845008</v>
      </c>
    </row>
    <row r="779" spans="2:30" x14ac:dyDescent="0.2">
      <c r="B779">
        <v>701</v>
      </c>
      <c r="C779" s="193">
        <f t="shared" ref="C779:M794" ca="1" si="303">C$75+_xlfn.NORM.INV(RAND(),0, $AH$80)</f>
        <v>0.32049413017949779</v>
      </c>
      <c r="D779" s="193">
        <f t="shared" ca="1" si="303"/>
        <v>-0.18221134359470526</v>
      </c>
      <c r="E779" s="193">
        <f t="shared" ca="1" si="303"/>
        <v>0.13132556099118045</v>
      </c>
      <c r="F779" s="193">
        <f t="shared" ca="1" si="303"/>
        <v>0.10653808629609245</v>
      </c>
      <c r="G779" s="193">
        <f t="shared" ca="1" si="303"/>
        <v>0.11025186886270616</v>
      </c>
      <c r="H779" s="193">
        <f t="shared" ca="1" si="303"/>
        <v>8.1526222286139149E-2</v>
      </c>
      <c r="I779" s="193">
        <f t="shared" ca="1" si="302"/>
        <v>9.7285725054475053E-2</v>
      </c>
      <c r="J779" s="193">
        <f t="shared" ca="1" si="302"/>
        <v>6.2524109791030208E-2</v>
      </c>
      <c r="K779" s="193">
        <f t="shared" ca="1" si="302"/>
        <v>4.8819460874069139E-2</v>
      </c>
      <c r="L779" s="193">
        <f t="shared" ca="1" si="302"/>
        <v>4.78462967067411E-2</v>
      </c>
      <c r="M779" s="193">
        <f t="shared" ca="1" si="302"/>
        <v>5.6752747657101157E-2</v>
      </c>
      <c r="O779" s="473">
        <f t="shared" ca="1" si="297"/>
        <v>12936.880993368541</v>
      </c>
      <c r="P779" s="473">
        <f t="shared" ca="1" si="283"/>
        <v>10643.51936311491</v>
      </c>
      <c r="Q779" s="194">
        <f t="shared" ca="1" si="284"/>
        <v>12428.855397763049</v>
      </c>
      <c r="R779" s="194">
        <f t="shared" ca="1" si="285"/>
        <v>13491.718148637874</v>
      </c>
      <c r="S779" s="194">
        <f t="shared" ca="1" si="286"/>
        <v>14851.308713588187</v>
      </c>
      <c r="T779" s="194">
        <f t="shared" ca="1" si="287"/>
        <v>15891.111775680958</v>
      </c>
      <c r="U779" s="194">
        <f t="shared" ca="1" si="288"/>
        <v>17601.711098946846</v>
      </c>
      <c r="V779" s="194">
        <f t="shared" ca="1" si="289"/>
        <v>18399.872685468632</v>
      </c>
      <c r="W779" s="194">
        <f t="shared" ca="1" si="290"/>
        <v>19240.263331367179</v>
      </c>
      <c r="X779" s="194">
        <f t="shared" ca="1" si="291"/>
        <v>20362.152587355446</v>
      </c>
      <c r="Y779" s="194">
        <f t="shared" ca="1" si="292"/>
        <v>21544.288698069002</v>
      </c>
      <c r="Z779" s="194">
        <f t="shared" ca="1" si="293"/>
        <v>382332.69243407052</v>
      </c>
      <c r="AA779" s="194">
        <f t="shared" ca="1" si="294"/>
        <v>403876.98113213951</v>
      </c>
      <c r="AB779" s="77">
        <f t="shared" ca="1" si="295"/>
        <v>246749.21902976246</v>
      </c>
      <c r="AC779">
        <f t="shared" ca="1" si="296"/>
        <v>224.82220819023576</v>
      </c>
      <c r="AD779" s="476">
        <v>221.0862036344096</v>
      </c>
    </row>
    <row r="780" spans="2:30" x14ac:dyDescent="0.2">
      <c r="B780">
        <v>702</v>
      </c>
      <c r="C780" s="193">
        <f t="shared" ca="1" si="303"/>
        <v>0.34750181520774492</v>
      </c>
      <c r="D780" s="193">
        <f t="shared" ca="1" si="303"/>
        <v>-0.17004055101010518</v>
      </c>
      <c r="E780" s="193">
        <f t="shared" ca="1" si="303"/>
        <v>0.10661258478310842</v>
      </c>
      <c r="F780" s="193">
        <f t="shared" ca="1" si="303"/>
        <v>0.10687320834341814</v>
      </c>
      <c r="G780" s="193">
        <f t="shared" ca="1" si="303"/>
        <v>8.9772039038422152E-2</v>
      </c>
      <c r="H780" s="193">
        <f t="shared" ca="1" si="303"/>
        <v>6.4307832139860341E-2</v>
      </c>
      <c r="I780" s="193">
        <f t="shared" ca="1" si="302"/>
        <v>5.0728443655501811E-2</v>
      </c>
      <c r="J780" s="193">
        <f t="shared" ca="1" si="302"/>
        <v>7.4069236835776153E-2</v>
      </c>
      <c r="K780" s="193">
        <f t="shared" ca="1" si="302"/>
        <v>4.9785071095606363E-2</v>
      </c>
      <c r="L780" s="193">
        <f t="shared" ca="1" si="302"/>
        <v>5.8976312282151805E-2</v>
      </c>
      <c r="M780" s="193">
        <f t="shared" ca="1" si="302"/>
        <v>4.5218187687133517E-2</v>
      </c>
      <c r="O780" s="473">
        <f t="shared" ca="1" si="297"/>
        <v>13201.475283590276</v>
      </c>
      <c r="P780" s="473">
        <f t="shared" ca="1" si="283"/>
        <v>10801.922228603482</v>
      </c>
      <c r="Q780" s="194">
        <f t="shared" ca="1" si="284"/>
        <v>12157.356177441905</v>
      </c>
      <c r="R780" s="194">
        <f t="shared" ca="1" si="285"/>
        <v>13495.804200680643</v>
      </c>
      <c r="S780" s="194">
        <f t="shared" ca="1" si="286"/>
        <v>14577.359816358452</v>
      </c>
      <c r="T780" s="194">
        <f t="shared" ca="1" si="287"/>
        <v>15638.118037042406</v>
      </c>
      <c r="U780" s="194">
        <f t="shared" ca="1" si="288"/>
        <v>16854.879350364303</v>
      </c>
      <c r="V780" s="194">
        <f t="shared" ca="1" si="289"/>
        <v>18599.801200787366</v>
      </c>
      <c r="W780" s="194">
        <f t="shared" ca="1" si="290"/>
        <v>19257.977147358306</v>
      </c>
      <c r="X780" s="194">
        <f t="shared" ca="1" si="291"/>
        <v>20578.435334317888</v>
      </c>
      <c r="Y780" s="194">
        <f t="shared" ca="1" si="292"/>
        <v>21309.130672173989</v>
      </c>
      <c r="Z780" s="194">
        <f t="shared" ca="1" si="293"/>
        <v>378159.49356693972</v>
      </c>
      <c r="AA780" s="194">
        <f t="shared" ca="1" si="294"/>
        <v>399468.62423911371</v>
      </c>
      <c r="AB780" s="77">
        <f t="shared" ca="1" si="295"/>
        <v>244723.29337325756</v>
      </c>
      <c r="AC780">
        <f t="shared" ca="1" si="296"/>
        <v>222.69413502163817</v>
      </c>
      <c r="AD780" s="476">
        <v>222.98667776755045</v>
      </c>
    </row>
    <row r="781" spans="2:30" x14ac:dyDescent="0.2">
      <c r="B781">
        <v>703</v>
      </c>
      <c r="C781" s="193">
        <f t="shared" ca="1" si="303"/>
        <v>0.32677044555082835</v>
      </c>
      <c r="D781" s="193">
        <f t="shared" ca="1" si="303"/>
        <v>-0.17997339722868816</v>
      </c>
      <c r="E781" s="193">
        <f t="shared" ca="1" si="303"/>
        <v>0.11263481473952951</v>
      </c>
      <c r="F781" s="193">
        <f t="shared" ca="1" si="303"/>
        <v>8.0379919643978226E-2</v>
      </c>
      <c r="G781" s="193">
        <f t="shared" ca="1" si="303"/>
        <v>7.184519081646637E-2</v>
      </c>
      <c r="H781" s="193">
        <f t="shared" ca="1" si="303"/>
        <v>9.2014615977891553E-2</v>
      </c>
      <c r="I781" s="193">
        <f t="shared" ca="1" si="302"/>
        <v>8.5643404517594571E-2</v>
      </c>
      <c r="J781" s="193">
        <f t="shared" ca="1" si="302"/>
        <v>9.1549814315189271E-2</v>
      </c>
      <c r="K781" s="193">
        <f t="shared" ca="1" si="302"/>
        <v>5.7716522760277722E-2</v>
      </c>
      <c r="L781" s="193">
        <f t="shared" ca="1" si="302"/>
        <v>5.2924406901915827E-2</v>
      </c>
      <c r="M781" s="193">
        <f t="shared" ca="1" si="302"/>
        <v>4.4397813345182426E-2</v>
      </c>
      <c r="O781" s="473">
        <f t="shared" ca="1" si="297"/>
        <v>12998.370055061467</v>
      </c>
      <c r="P781" s="473">
        <f t="shared" ca="1" si="283"/>
        <v>10672.646235068625</v>
      </c>
      <c r="Q781" s="194">
        <f t="shared" ca="1" si="284"/>
        <v>12223.516996114522</v>
      </c>
      <c r="R781" s="194">
        <f t="shared" ca="1" si="285"/>
        <v>13172.778731977807</v>
      </c>
      <c r="S781" s="194">
        <f t="shared" ca="1" si="286"/>
        <v>14337.560934075436</v>
      </c>
      <c r="T781" s="194">
        <f t="shared" ca="1" si="287"/>
        <v>16045.220139462166</v>
      </c>
      <c r="U781" s="194">
        <f t="shared" ca="1" si="288"/>
        <v>17414.955035387073</v>
      </c>
      <c r="V781" s="194">
        <f t="shared" ca="1" si="289"/>
        <v>18902.514708298204</v>
      </c>
      <c r="W781" s="194">
        <f t="shared" ca="1" si="290"/>
        <v>19403.477135031222</v>
      </c>
      <c r="X781" s="194">
        <f t="shared" ca="1" si="291"/>
        <v>20460.832379396066</v>
      </c>
      <c r="Y781" s="194">
        <f t="shared" ca="1" si="292"/>
        <v>21292.405490524194</v>
      </c>
      <c r="Z781" s="194">
        <f t="shared" ca="1" si="293"/>
        <v>377862.68248065916</v>
      </c>
      <c r="AA781" s="194">
        <f t="shared" ca="1" si="294"/>
        <v>399155.08797118335</v>
      </c>
      <c r="AB781" s="77">
        <f t="shared" ca="1" si="295"/>
        <v>244687.56105363622</v>
      </c>
      <c r="AC781">
        <f t="shared" ca="1" si="296"/>
        <v>222.65660107245611</v>
      </c>
      <c r="AD781" s="476">
        <v>221.3688806650583</v>
      </c>
    </row>
    <row r="782" spans="2:30" x14ac:dyDescent="0.2">
      <c r="B782">
        <v>704</v>
      </c>
      <c r="C782" s="193">
        <f t="shared" ca="1" si="303"/>
        <v>0.31944781511129927</v>
      </c>
      <c r="D782" s="193">
        <f t="shared" ca="1" si="303"/>
        <v>-0.13310539580205002</v>
      </c>
      <c r="E782" s="193">
        <f t="shared" ca="1" si="303"/>
        <v>0.11456000947186074</v>
      </c>
      <c r="F782" s="193">
        <f t="shared" ca="1" si="303"/>
        <v>9.8555873751193221E-2</v>
      </c>
      <c r="G782" s="193">
        <f t="shared" ca="1" si="303"/>
        <v>0.1412584900157238</v>
      </c>
      <c r="H782" s="193">
        <f t="shared" ca="1" si="303"/>
        <v>0.12319319557161745</v>
      </c>
      <c r="I782" s="193">
        <f t="shared" ca="1" si="302"/>
        <v>9.4865926836188122E-2</v>
      </c>
      <c r="J782" s="193">
        <f t="shared" ca="1" si="302"/>
        <v>5.6653668343697068E-2</v>
      </c>
      <c r="K782" s="193">
        <f t="shared" ca="1" si="302"/>
        <v>8.5453027313408092E-2</v>
      </c>
      <c r="L782" s="193">
        <f t="shared" ca="1" si="302"/>
        <v>3.279175319437086E-2</v>
      </c>
      <c r="M782" s="193">
        <f t="shared" ca="1" si="302"/>
        <v>2.371845583607278E-2</v>
      </c>
      <c r="O782" s="473">
        <f t="shared" ca="1" si="297"/>
        <v>12926.630244645397</v>
      </c>
      <c r="P782" s="473">
        <f t="shared" ca="1" si="283"/>
        <v>11282.633273636318</v>
      </c>
      <c r="Q782" s="194">
        <f t="shared" ca="1" si="284"/>
        <v>12244.667377371457</v>
      </c>
      <c r="R782" s="194">
        <f t="shared" ca="1" si="285"/>
        <v>13394.393200502753</v>
      </c>
      <c r="S782" s="194">
        <f t="shared" ca="1" si="286"/>
        <v>15266.06946817304</v>
      </c>
      <c r="T782" s="194">
        <f t="shared" ca="1" si="287"/>
        <v>16503.334129785533</v>
      </c>
      <c r="U782" s="194">
        <f t="shared" ca="1" si="288"/>
        <v>17562.894783211112</v>
      </c>
      <c r="V782" s="194">
        <f t="shared" ca="1" si="289"/>
        <v>18298.213462639633</v>
      </c>
      <c r="W782" s="194">
        <f t="shared" ca="1" si="290"/>
        <v>19912.294592565002</v>
      </c>
      <c r="X782" s="194">
        <f t="shared" ca="1" si="291"/>
        <v>20069.606902844949</v>
      </c>
      <c r="Y782" s="194">
        <f t="shared" ca="1" si="292"/>
        <v>20870.810136970969</v>
      </c>
      <c r="Z782" s="194">
        <f t="shared" ca="1" si="293"/>
        <v>370380.89977245836</v>
      </c>
      <c r="AA782" s="194">
        <f t="shared" ca="1" si="294"/>
        <v>391251.70990942931</v>
      </c>
      <c r="AB782" s="77">
        <f t="shared" ca="1" si="295"/>
        <v>243035.91559016021</v>
      </c>
      <c r="AC782">
        <f t="shared" ca="1" si="296"/>
        <v>220.92167936712417</v>
      </c>
      <c r="AD782" s="476">
        <v>219.44629163055743</v>
      </c>
    </row>
    <row r="783" spans="2:30" x14ac:dyDescent="0.2">
      <c r="B783">
        <v>705</v>
      </c>
      <c r="C783" s="193">
        <f t="shared" ca="1" si="303"/>
        <v>0.32962899131216483</v>
      </c>
      <c r="D783" s="193">
        <f t="shared" ca="1" si="303"/>
        <v>-0.12671352644055081</v>
      </c>
      <c r="E783" s="193">
        <f t="shared" ca="1" si="303"/>
        <v>0.12768495803572871</v>
      </c>
      <c r="F783" s="193">
        <f t="shared" ca="1" si="303"/>
        <v>0.12923283247970827</v>
      </c>
      <c r="G783" s="193">
        <f t="shared" ca="1" si="303"/>
        <v>0.11301073475180559</v>
      </c>
      <c r="H783" s="193">
        <f t="shared" ca="1" si="303"/>
        <v>8.897671525296906E-2</v>
      </c>
      <c r="I783" s="193">
        <f t="shared" ca="1" si="302"/>
        <v>5.7967831967514302E-2</v>
      </c>
      <c r="J783" s="193">
        <f t="shared" ca="1" si="302"/>
        <v>9.0526578835174926E-2</v>
      </c>
      <c r="K783" s="193">
        <f t="shared" ca="1" si="302"/>
        <v>5.7950700096491239E-2</v>
      </c>
      <c r="L783" s="193">
        <f t="shared" ca="1" si="302"/>
        <v>6.0236328356263927E-2</v>
      </c>
      <c r="M783" s="193">
        <f t="shared" ca="1" si="302"/>
        <v>1.3799155474639117E-2</v>
      </c>
      <c r="O783" s="473">
        <f t="shared" ca="1" si="297"/>
        <v>13026.375227885279</v>
      </c>
      <c r="P783" s="473">
        <f t="shared" ref="P783:P846" ca="1" si="304">$C$74*(1+$D783)</f>
        <v>11365.823453376232</v>
      </c>
      <c r="Q783" s="194">
        <f t="shared" ref="Q783:Q846" ca="1" si="305">$D$74*(1+$E783)</f>
        <v>12388.859370753515</v>
      </c>
      <c r="R783" s="194">
        <f t="shared" ref="R783:R846" ca="1" si="306">$E$74*(1+$F783)</f>
        <v>13768.429020822248</v>
      </c>
      <c r="S783" s="194">
        <f t="shared" ref="S783:S846" ca="1" si="307">$F$74*(1+$G783)</f>
        <v>14888.212744256809</v>
      </c>
      <c r="T783" s="194">
        <f t="shared" ref="T783:T846" ca="1" si="308">$G$74*(1+$H783)</f>
        <v>16000.583570335693</v>
      </c>
      <c r="U783" s="194">
        <f t="shared" ca="1" si="288"/>
        <v>16971.007373076718</v>
      </c>
      <c r="V783" s="194">
        <f t="shared" ca="1" si="289"/>
        <v>18884.795202090274</v>
      </c>
      <c r="W783" s="194">
        <f t="shared" ca="1" si="290"/>
        <v>19407.773044654434</v>
      </c>
      <c r="X783" s="194">
        <f t="shared" ca="1" si="291"/>
        <v>20602.920451690756</v>
      </c>
      <c r="Y783" s="194">
        <f t="shared" ca="1" si="292"/>
        <v>20668.582822073149</v>
      </c>
      <c r="Z783" s="194">
        <f t="shared" ca="1" si="293"/>
        <v>366792.1011413146</v>
      </c>
      <c r="AA783" s="194">
        <f t="shared" ca="1" si="294"/>
        <v>387460.68396338774</v>
      </c>
      <c r="AB783" s="77">
        <f t="shared" ca="1" si="295"/>
        <v>241563.17418032268</v>
      </c>
      <c r="AC783">
        <f t="shared" ca="1" si="296"/>
        <v>219.37468208788303</v>
      </c>
      <c r="AD783" s="476">
        <v>222.4937152510339</v>
      </c>
    </row>
    <row r="784" spans="2:30" x14ac:dyDescent="0.2">
      <c r="B784">
        <v>706</v>
      </c>
      <c r="C784" s="193">
        <f t="shared" ca="1" si="303"/>
        <v>0.3083663468159234</v>
      </c>
      <c r="D784" s="193">
        <f t="shared" ca="1" si="303"/>
        <v>-0.15758000579078771</v>
      </c>
      <c r="E784" s="193">
        <f t="shared" ca="1" si="303"/>
        <v>7.8677152670576803E-2</v>
      </c>
      <c r="F784" s="193">
        <f t="shared" ca="1" si="303"/>
        <v>0.10390242972263943</v>
      </c>
      <c r="G784" s="193">
        <f t="shared" ca="1" si="303"/>
        <v>9.5519447897835077E-2</v>
      </c>
      <c r="H784" s="193">
        <f t="shared" ca="1" si="303"/>
        <v>7.37090089309341E-2</v>
      </c>
      <c r="I784" s="193">
        <f t="shared" ca="1" si="302"/>
        <v>6.7079758059693601E-2</v>
      </c>
      <c r="J784" s="193">
        <f t="shared" ca="1" si="302"/>
        <v>5.6579903242341446E-2</v>
      </c>
      <c r="K784" s="193">
        <f t="shared" ca="1" si="302"/>
        <v>9.8450370543259308E-2</v>
      </c>
      <c r="L784" s="193">
        <f t="shared" ca="1" si="302"/>
        <v>6.3053514984927866E-2</v>
      </c>
      <c r="M784" s="193">
        <f t="shared" ca="1" si="302"/>
        <v>2.336547725188922E-2</v>
      </c>
      <c r="O784" s="473">
        <f t="shared" ca="1" si="297"/>
        <v>12818.065099755602</v>
      </c>
      <c r="P784" s="473">
        <f t="shared" ca="1" si="304"/>
        <v>10964.096224632898</v>
      </c>
      <c r="Q784" s="194">
        <f t="shared" ca="1" si="305"/>
        <v>11850.454735299567</v>
      </c>
      <c r="R784" s="194">
        <f t="shared" ca="1" si="306"/>
        <v>13459.582304362815</v>
      </c>
      <c r="S784" s="194">
        <f t="shared" ca="1" si="307"/>
        <v>14654.240158259419</v>
      </c>
      <c r="T784" s="194">
        <f t="shared" ca="1" si="308"/>
        <v>15776.25167461071</v>
      </c>
      <c r="U784" s="194">
        <f t="shared" ref="U784:U847" ca="1" si="309">$H$74*(1+$I784)</f>
        <v>17117.17303163528</v>
      </c>
      <c r="V784" s="194">
        <f t="shared" ref="V784:V847" ca="1" si="310">$I$74*(1+$J784)</f>
        <v>18296.936062474248</v>
      </c>
      <c r="W784" s="194">
        <f t="shared" ref="W784:W847" ca="1" si="311">$J$74*(1+$K784)</f>
        <v>20150.726768625209</v>
      </c>
      <c r="X784" s="194">
        <f t="shared" ref="X784:X847" ca="1" si="312">$K$74*(1+$L784)</f>
        <v>20657.665106684719</v>
      </c>
      <c r="Y784" s="194">
        <f t="shared" ref="Y784:Y847" ca="1" si="313">$L$74*(1+$M784)</f>
        <v>20863.61387224514</v>
      </c>
      <c r="Z784" s="194">
        <f t="shared" ref="Z784:Z847" ca="1" si="314">($Y784*(1+$AH$79))/($AH$73-$AH$79)</f>
        <v>370253.19227156782</v>
      </c>
      <c r="AA784" s="194">
        <f t="shared" ref="AA784:AA847" ca="1" si="315">SUM(Y784:Z784)</f>
        <v>391116.80614381295</v>
      </c>
      <c r="AB784" s="77">
        <f t="shared" ref="AB784:AB847" ca="1" si="316">NPV($AH$73,O784:X784,AA784)</f>
        <v>241651.45074330599</v>
      </c>
      <c r="AC784">
        <f t="shared" ref="AC784:AC847" ca="1" si="317">((AB784+$AH$82-$AH$83)-$AH$85)/($AH$87-($AH$87*$AH$85/(AB784+$AH$82-$AH$83)))</f>
        <v>219.46740957000839</v>
      </c>
      <c r="AD784" s="476">
        <v>226.35355038091251</v>
      </c>
    </row>
    <row r="785" spans="2:30" x14ac:dyDescent="0.2">
      <c r="B785">
        <v>707</v>
      </c>
      <c r="C785" s="193">
        <f t="shared" ca="1" si="303"/>
        <v>0.38291422625316468</v>
      </c>
      <c r="D785" s="193">
        <f t="shared" ca="1" si="303"/>
        <v>-0.13751611461898514</v>
      </c>
      <c r="E785" s="193">
        <f t="shared" ca="1" si="303"/>
        <v>0.12136074010927862</v>
      </c>
      <c r="F785" s="193">
        <f t="shared" ca="1" si="303"/>
        <v>0.10803029536740302</v>
      </c>
      <c r="G785" s="193">
        <f t="shared" ca="1" si="303"/>
        <v>6.1021846793896932E-2</v>
      </c>
      <c r="H785" s="193">
        <f t="shared" ca="1" si="303"/>
        <v>0.10147968224794493</v>
      </c>
      <c r="I785" s="193">
        <f t="shared" ca="1" si="303"/>
        <v>4.4430799744792943E-2</v>
      </c>
      <c r="J785" s="193">
        <f t="shared" ca="1" si="303"/>
        <v>4.5117623365794078E-2</v>
      </c>
      <c r="K785" s="193">
        <f t="shared" ca="1" si="303"/>
        <v>6.4653288581061341E-2</v>
      </c>
      <c r="L785" s="193">
        <f t="shared" ca="1" si="303"/>
        <v>4.1971812316072186E-2</v>
      </c>
      <c r="M785" s="193">
        <f t="shared" ca="1" si="303"/>
        <v>3.9534420508404097E-2</v>
      </c>
      <c r="O785" s="473">
        <f t="shared" ref="O785:O848" ca="1" si="318">$B$74*(1+$C785)</f>
        <v>13548.410674602253</v>
      </c>
      <c r="P785" s="473">
        <f t="shared" ca="1" si="304"/>
        <v>11225.227768233908</v>
      </c>
      <c r="Q785" s="194">
        <f t="shared" ca="1" si="305"/>
        <v>12319.380882136214</v>
      </c>
      <c r="R785" s="194">
        <f t="shared" ca="1" si="306"/>
        <v>13509.91224828821</v>
      </c>
      <c r="S785" s="194">
        <f t="shared" ca="1" si="307"/>
        <v>14192.782233043208</v>
      </c>
      <c r="T785" s="194">
        <f t="shared" ca="1" si="308"/>
        <v>16184.292519735762</v>
      </c>
      <c r="U785" s="194">
        <f t="shared" ca="1" si="309"/>
        <v>16753.85797900286</v>
      </c>
      <c r="V785" s="194">
        <f t="shared" ca="1" si="310"/>
        <v>18098.44222269196</v>
      </c>
      <c r="W785" s="194">
        <f t="shared" ca="1" si="311"/>
        <v>19530.729923560408</v>
      </c>
      <c r="X785" s="194">
        <f t="shared" ca="1" si="312"/>
        <v>20247.997345397936</v>
      </c>
      <c r="Y785" s="194">
        <f t="shared" ca="1" si="313"/>
        <v>21193.254256179192</v>
      </c>
      <c r="Z785" s="194">
        <f t="shared" ca="1" si="314"/>
        <v>376103.10903098277</v>
      </c>
      <c r="AA785" s="194">
        <f t="shared" ca="1" si="315"/>
        <v>397296.36328716198</v>
      </c>
      <c r="AB785" s="77">
        <f t="shared" ca="1" si="316"/>
        <v>244468.73360762047</v>
      </c>
      <c r="AC785">
        <f t="shared" ca="1" si="317"/>
        <v>222.42674030983451</v>
      </c>
      <c r="AD785" s="476">
        <v>226.11746205326116</v>
      </c>
    </row>
    <row r="786" spans="2:30" x14ac:dyDescent="0.2">
      <c r="B786">
        <v>708</v>
      </c>
      <c r="C786" s="193">
        <f t="shared" ca="1" si="303"/>
        <v>0.31888434016129236</v>
      </c>
      <c r="D786" s="193">
        <f t="shared" ca="1" si="303"/>
        <v>-0.12338369225597789</v>
      </c>
      <c r="E786" s="193">
        <f t="shared" ca="1" si="303"/>
        <v>0.10667968492690716</v>
      </c>
      <c r="F786" s="193">
        <f t="shared" ca="1" si="303"/>
        <v>0.14493422475363482</v>
      </c>
      <c r="G786" s="193">
        <f t="shared" ca="1" si="303"/>
        <v>9.5335314846284394E-2</v>
      </c>
      <c r="H786" s="193">
        <f t="shared" ca="1" si="303"/>
        <v>0.13854220623193009</v>
      </c>
      <c r="I786" s="193">
        <f t="shared" ca="1" si="303"/>
        <v>6.9871088157575589E-2</v>
      </c>
      <c r="J786" s="193">
        <f t="shared" ca="1" si="303"/>
        <v>7.4189677603399992E-2</v>
      </c>
      <c r="K786" s="193">
        <f t="shared" ca="1" si="303"/>
        <v>5.7074860852556489E-2</v>
      </c>
      <c r="L786" s="193">
        <f t="shared" ca="1" si="303"/>
        <v>1.8177211771038211E-2</v>
      </c>
      <c r="M786" s="193">
        <f t="shared" ca="1" si="303"/>
        <v>5.4493994182532979E-2</v>
      </c>
      <c r="O786" s="473">
        <f t="shared" ca="1" si="318"/>
        <v>12921.109880560181</v>
      </c>
      <c r="P786" s="473">
        <f t="shared" ca="1" si="304"/>
        <v>11409.161245288447</v>
      </c>
      <c r="Q786" s="194">
        <f t="shared" ca="1" si="305"/>
        <v>12158.093346311061</v>
      </c>
      <c r="R786" s="194">
        <f t="shared" ca="1" si="306"/>
        <v>13959.871829456251</v>
      </c>
      <c r="S786" s="194">
        <f t="shared" ca="1" si="307"/>
        <v>14651.777098417189</v>
      </c>
      <c r="T786" s="194">
        <f t="shared" ca="1" si="308"/>
        <v>16728.860648720565</v>
      </c>
      <c r="U786" s="194">
        <f t="shared" ca="1" si="309"/>
        <v>17161.949141305595</v>
      </c>
      <c r="V786" s="194">
        <f t="shared" ca="1" si="310"/>
        <v>18601.886889733149</v>
      </c>
      <c r="W786" s="194">
        <f t="shared" ca="1" si="311"/>
        <v>19391.706049029461</v>
      </c>
      <c r="X786" s="194">
        <f t="shared" ca="1" si="312"/>
        <v>19785.611508299586</v>
      </c>
      <c r="Y786" s="194">
        <f t="shared" ca="1" si="313"/>
        <v>21498.238912949681</v>
      </c>
      <c r="Z786" s="194">
        <f t="shared" ca="1" si="314"/>
        <v>381515.47639238898</v>
      </c>
      <c r="AA786" s="194">
        <f t="shared" ca="1" si="315"/>
        <v>403013.71530533867</v>
      </c>
      <c r="AB786" s="77">
        <f t="shared" ca="1" si="316"/>
        <v>247228.74350675754</v>
      </c>
      <c r="AC786">
        <f t="shared" ca="1" si="317"/>
        <v>225.32591037195328</v>
      </c>
      <c r="AD786" s="476">
        <v>227.4253282380127</v>
      </c>
    </row>
    <row r="787" spans="2:30" x14ac:dyDescent="0.2">
      <c r="B787">
        <v>709</v>
      </c>
      <c r="C787" s="193">
        <f t="shared" ca="1" si="303"/>
        <v>0.33178933795153404</v>
      </c>
      <c r="D787" s="193">
        <f t="shared" ca="1" si="303"/>
        <v>-0.12111881663985316</v>
      </c>
      <c r="E787" s="193">
        <f t="shared" ca="1" si="303"/>
        <v>0.12020671389177565</v>
      </c>
      <c r="F787" s="193">
        <f t="shared" ca="1" si="303"/>
        <v>0.11511724048538682</v>
      </c>
      <c r="G787" s="193">
        <f t="shared" ca="1" si="303"/>
        <v>0.10204477984053836</v>
      </c>
      <c r="H787" s="193">
        <f t="shared" ca="1" si="303"/>
        <v>9.4326437909732774E-2</v>
      </c>
      <c r="I787" s="193">
        <f t="shared" ca="1" si="303"/>
        <v>5.3061100487612221E-2</v>
      </c>
      <c r="J787" s="193">
        <f t="shared" ca="1" si="303"/>
        <v>8.4753074801571279E-2</v>
      </c>
      <c r="K787" s="193">
        <f t="shared" ca="1" si="303"/>
        <v>1.2747829012695375E-2</v>
      </c>
      <c r="L787" s="193">
        <f t="shared" ca="1" si="303"/>
        <v>5.122945238732067E-2</v>
      </c>
      <c r="M787" s="193">
        <f t="shared" ca="1" si="303"/>
        <v>5.1755365427631574E-2</v>
      </c>
      <c r="O787" s="473">
        <f t="shared" ca="1" si="318"/>
        <v>13047.540143911179</v>
      </c>
      <c r="P787" s="473">
        <f t="shared" ca="1" si="304"/>
        <v>11438.638601432311</v>
      </c>
      <c r="Q787" s="194">
        <f t="shared" ca="1" si="305"/>
        <v>12306.702635062928</v>
      </c>
      <c r="R787" s="194">
        <f t="shared" ca="1" si="306"/>
        <v>13596.321444004874</v>
      </c>
      <c r="S787" s="194">
        <f t="shared" ca="1" si="307"/>
        <v>14741.526405513381</v>
      </c>
      <c r="T787" s="194">
        <f t="shared" ca="1" si="308"/>
        <v>16079.188267064937</v>
      </c>
      <c r="U787" s="194">
        <f t="shared" ca="1" si="309"/>
        <v>16892.297819149862</v>
      </c>
      <c r="V787" s="194">
        <f t="shared" ca="1" si="310"/>
        <v>18784.81465747163</v>
      </c>
      <c r="W787" s="194">
        <f t="shared" ca="1" si="311"/>
        <v>18578.54058336766</v>
      </c>
      <c r="X787" s="194">
        <f t="shared" ca="1" si="312"/>
        <v>20427.895370825929</v>
      </c>
      <c r="Y787" s="194">
        <f t="shared" ca="1" si="313"/>
        <v>21442.405787686228</v>
      </c>
      <c r="Z787" s="194">
        <f t="shared" ca="1" si="314"/>
        <v>380524.6416793869</v>
      </c>
      <c r="AA787" s="194">
        <f t="shared" ca="1" si="315"/>
        <v>401967.04746707313</v>
      </c>
      <c r="AB787" s="77">
        <f t="shared" ca="1" si="316"/>
        <v>246351.89205400483</v>
      </c>
      <c r="AC787">
        <f t="shared" ca="1" si="317"/>
        <v>224.40484792158281</v>
      </c>
      <c r="AD787" s="476">
        <v>218.15387976836237</v>
      </c>
    </row>
    <row r="788" spans="2:30" x14ac:dyDescent="0.2">
      <c r="B788">
        <v>710</v>
      </c>
      <c r="C788" s="193">
        <f t="shared" ca="1" si="303"/>
        <v>0.33798903217124604</v>
      </c>
      <c r="D788" s="193">
        <f t="shared" ca="1" si="303"/>
        <v>-0.15260296525416239</v>
      </c>
      <c r="E788" s="193">
        <f t="shared" ca="1" si="303"/>
        <v>0.11052604513712642</v>
      </c>
      <c r="F788" s="193">
        <f t="shared" ca="1" si="303"/>
        <v>9.6375176362046053E-2</v>
      </c>
      <c r="G788" s="193">
        <f t="shared" ca="1" si="303"/>
        <v>9.9703342801052558E-2</v>
      </c>
      <c r="H788" s="193">
        <f t="shared" ca="1" si="303"/>
        <v>0.11057542275608373</v>
      </c>
      <c r="I788" s="193">
        <f t="shared" ca="1" si="303"/>
        <v>5.6009913595843244E-2</v>
      </c>
      <c r="J788" s="193">
        <f t="shared" ca="1" si="303"/>
        <v>8.1173359914452459E-2</v>
      </c>
      <c r="K788" s="193">
        <f t="shared" ca="1" si="303"/>
        <v>3.0868278726759242E-2</v>
      </c>
      <c r="L788" s="193">
        <f t="shared" ca="1" si="303"/>
        <v>9.3974835241773191E-2</v>
      </c>
      <c r="M788" s="193">
        <f t="shared" ca="1" si="303"/>
        <v>4.7923990855961669E-2</v>
      </c>
      <c r="O788" s="473">
        <f t="shared" ca="1" si="318"/>
        <v>13108.278548181697</v>
      </c>
      <c r="P788" s="473">
        <f t="shared" ca="1" si="304"/>
        <v>11028.872407217077</v>
      </c>
      <c r="Q788" s="194">
        <f t="shared" ca="1" si="305"/>
        <v>12200.349843033933</v>
      </c>
      <c r="R788" s="194">
        <f t="shared" ca="1" si="306"/>
        <v>13367.804549912038</v>
      </c>
      <c r="S788" s="194">
        <f t="shared" ca="1" si="307"/>
        <v>14710.206121096788</v>
      </c>
      <c r="T788" s="194">
        <f t="shared" ca="1" si="308"/>
        <v>16317.938312245435</v>
      </c>
      <c r="U788" s="194">
        <f t="shared" ca="1" si="309"/>
        <v>16939.600135429693</v>
      </c>
      <c r="V788" s="194">
        <f t="shared" ca="1" si="310"/>
        <v>18722.824254085663</v>
      </c>
      <c r="W788" s="194">
        <f t="shared" ca="1" si="311"/>
        <v>18910.954537520298</v>
      </c>
      <c r="X788" s="194">
        <f t="shared" ca="1" si="312"/>
        <v>21258.540104526684</v>
      </c>
      <c r="Y788" s="194">
        <f t="shared" ca="1" si="313"/>
        <v>21364.294573813826</v>
      </c>
      <c r="Z788" s="194">
        <f t="shared" ca="1" si="314"/>
        <v>379138.45199693035</v>
      </c>
      <c r="AA788" s="194">
        <f t="shared" ca="1" si="315"/>
        <v>400502.7465707442</v>
      </c>
      <c r="AB788" s="77">
        <f t="shared" ca="1" si="316"/>
        <v>245877.0684817053</v>
      </c>
      <c r="AC788">
        <f t="shared" ca="1" si="317"/>
        <v>223.90608366496565</v>
      </c>
      <c r="AD788" s="476">
        <v>224.09433354857299</v>
      </c>
    </row>
    <row r="789" spans="2:30" x14ac:dyDescent="0.2">
      <c r="B789">
        <v>711</v>
      </c>
      <c r="C789" s="193">
        <f t="shared" ref="C789:M804" ca="1" si="319">C$75+_xlfn.NORM.INV(RAND(),0, $AH$80)</f>
        <v>0.34119295457675425</v>
      </c>
      <c r="D789" s="193">
        <f t="shared" ca="1" si="319"/>
        <v>-0.15818648908967473</v>
      </c>
      <c r="E789" s="193">
        <f t="shared" ca="1" si="319"/>
        <v>9.8842505159352875E-2</v>
      </c>
      <c r="F789" s="193">
        <f t="shared" ca="1" si="319"/>
        <v>0.12191762011746556</v>
      </c>
      <c r="G789" s="193">
        <f t="shared" ca="1" si="319"/>
        <v>0.12093271501755105</v>
      </c>
      <c r="H789" s="193">
        <f t="shared" ca="1" si="319"/>
        <v>0.10535347803789134</v>
      </c>
      <c r="I789" s="193">
        <f t="shared" ca="1" si="303"/>
        <v>6.598433274285434E-2</v>
      </c>
      <c r="J789" s="193">
        <f t="shared" ca="1" si="303"/>
        <v>4.2221346713572666E-2</v>
      </c>
      <c r="K789" s="193">
        <f t="shared" ca="1" si="303"/>
        <v>6.5916589839132497E-2</v>
      </c>
      <c r="L789" s="193">
        <f t="shared" ca="1" si="303"/>
        <v>7.2013450866070264E-2</v>
      </c>
      <c r="M789" s="193">
        <f t="shared" ca="1" si="303"/>
        <v>3.2404233364750158E-2</v>
      </c>
      <c r="O789" s="473">
        <f t="shared" ca="1" si="318"/>
        <v>13139.667375988462</v>
      </c>
      <c r="P789" s="473">
        <f t="shared" ca="1" si="304"/>
        <v>10956.202844497884</v>
      </c>
      <c r="Q789" s="194">
        <f t="shared" ca="1" si="305"/>
        <v>12071.993308076386</v>
      </c>
      <c r="R789" s="194">
        <f t="shared" ca="1" si="306"/>
        <v>13679.236624635354</v>
      </c>
      <c r="S789" s="194">
        <f t="shared" ca="1" si="307"/>
        <v>14994.181288736771</v>
      </c>
      <c r="T789" s="194">
        <f t="shared" ca="1" si="308"/>
        <v>16241.21108594868</v>
      </c>
      <c r="U789" s="194">
        <f t="shared" ca="1" si="309"/>
        <v>17099.60116360016</v>
      </c>
      <c r="V789" s="194">
        <f t="shared" ca="1" si="310"/>
        <v>18048.287010992099</v>
      </c>
      <c r="W789" s="194">
        <f t="shared" ca="1" si="311"/>
        <v>19553.904788042688</v>
      </c>
      <c r="X789" s="194">
        <f t="shared" ca="1" si="312"/>
        <v>20831.778029694655</v>
      </c>
      <c r="Y789" s="194">
        <f t="shared" ca="1" si="313"/>
        <v>21047.889306208905</v>
      </c>
      <c r="Z789" s="194">
        <f t="shared" ca="1" si="314"/>
        <v>373523.41036993271</v>
      </c>
      <c r="AA789" s="194">
        <f t="shared" ca="1" si="315"/>
        <v>394571.29967614159</v>
      </c>
      <c r="AB789" s="77">
        <f t="shared" ca="1" si="316"/>
        <v>243730.23565227058</v>
      </c>
      <c r="AC789">
        <f t="shared" ca="1" si="317"/>
        <v>221.65100716345859</v>
      </c>
      <c r="AD789" s="476">
        <v>222.6952298680641</v>
      </c>
    </row>
    <row r="790" spans="2:30" x14ac:dyDescent="0.2">
      <c r="B790">
        <v>712</v>
      </c>
      <c r="C790" s="193">
        <f t="shared" ca="1" si="319"/>
        <v>0.34132235784609355</v>
      </c>
      <c r="D790" s="193">
        <f t="shared" ca="1" si="319"/>
        <v>-0.14257397044126841</v>
      </c>
      <c r="E790" s="193">
        <f t="shared" ca="1" si="319"/>
        <v>0.12733901295770139</v>
      </c>
      <c r="F790" s="193">
        <f t="shared" ca="1" si="319"/>
        <v>6.7015995984953017E-2</v>
      </c>
      <c r="G790" s="193">
        <f t="shared" ca="1" si="319"/>
        <v>9.1330659931517413E-2</v>
      </c>
      <c r="H790" s="193">
        <f t="shared" ca="1" si="319"/>
        <v>7.1826869736579035E-2</v>
      </c>
      <c r="I790" s="193">
        <f t="shared" ca="1" si="303"/>
        <v>6.5334994060434193E-2</v>
      </c>
      <c r="J790" s="193">
        <f t="shared" ca="1" si="303"/>
        <v>6.4201675281949436E-2</v>
      </c>
      <c r="K790" s="193">
        <f t="shared" ca="1" si="303"/>
        <v>6.3595775125973281E-2</v>
      </c>
      <c r="L790" s="193">
        <f t="shared" ca="1" si="303"/>
        <v>5.7108040037819156E-2</v>
      </c>
      <c r="M790" s="193">
        <f t="shared" ca="1" si="303"/>
        <v>2.9813033535452286E-2</v>
      </c>
      <c r="O790" s="473">
        <f t="shared" ca="1" si="318"/>
        <v>13140.935139818179</v>
      </c>
      <c r="P790" s="473">
        <f t="shared" ca="1" si="304"/>
        <v>11159.399774706892</v>
      </c>
      <c r="Q790" s="194">
        <f t="shared" ca="1" si="305"/>
        <v>12385.058783638166</v>
      </c>
      <c r="R790" s="194">
        <f t="shared" ca="1" si="306"/>
        <v>13009.83604288248</v>
      </c>
      <c r="S790" s="194">
        <f t="shared" ca="1" si="307"/>
        <v>14598.208743255116</v>
      </c>
      <c r="T790" s="194">
        <f t="shared" ca="1" si="308"/>
        <v>15748.596973597854</v>
      </c>
      <c r="U790" s="194">
        <f t="shared" ca="1" si="309"/>
        <v>17089.185032566686</v>
      </c>
      <c r="V790" s="194">
        <f t="shared" ca="1" si="310"/>
        <v>18428.923312339128</v>
      </c>
      <c r="W790" s="194">
        <f t="shared" ca="1" si="311"/>
        <v>19511.33017163799</v>
      </c>
      <c r="X790" s="194">
        <f t="shared" ca="1" si="312"/>
        <v>20542.130348907926</v>
      </c>
      <c r="Y790" s="194">
        <f t="shared" ca="1" si="313"/>
        <v>20995.061852179995</v>
      </c>
      <c r="Z790" s="194">
        <f t="shared" ca="1" si="314"/>
        <v>372585.91537920129</v>
      </c>
      <c r="AA790" s="194">
        <f t="shared" ca="1" si="315"/>
        <v>393580.97723138129</v>
      </c>
      <c r="AB790" s="77">
        <f t="shared" ca="1" si="316"/>
        <v>242797.16133979312</v>
      </c>
      <c r="AC790">
        <f t="shared" ca="1" si="317"/>
        <v>220.6708870873268</v>
      </c>
      <c r="AD790" s="476">
        <v>227.85552989632157</v>
      </c>
    </row>
    <row r="791" spans="2:30" x14ac:dyDescent="0.2">
      <c r="B791">
        <v>713</v>
      </c>
      <c r="C791" s="193">
        <f t="shared" ca="1" si="319"/>
        <v>0.33559781702703351</v>
      </c>
      <c r="D791" s="193">
        <f t="shared" ca="1" si="319"/>
        <v>-0.14009616548813647</v>
      </c>
      <c r="E791" s="193">
        <f t="shared" ca="1" si="319"/>
        <v>0.11072349238378341</v>
      </c>
      <c r="F791" s="193">
        <f t="shared" ca="1" si="319"/>
        <v>0.12190311847086471</v>
      </c>
      <c r="G791" s="193">
        <f t="shared" ca="1" si="319"/>
        <v>0.10212132417221348</v>
      </c>
      <c r="H791" s="193">
        <f t="shared" ca="1" si="319"/>
        <v>8.2265738239690647E-2</v>
      </c>
      <c r="I791" s="193">
        <f t="shared" ca="1" si="303"/>
        <v>9.2617729422646344E-2</v>
      </c>
      <c r="J791" s="193">
        <f t="shared" ca="1" si="303"/>
        <v>7.6111163758188632E-2</v>
      </c>
      <c r="K791" s="193">
        <f t="shared" ca="1" si="303"/>
        <v>8.4541410619110899E-2</v>
      </c>
      <c r="L791" s="193">
        <f t="shared" ca="1" si="303"/>
        <v>5.3511710831163385E-2</v>
      </c>
      <c r="M791" s="193">
        <f t="shared" ca="1" si="303"/>
        <v>3.6160515267208315E-2</v>
      </c>
      <c r="O791" s="473">
        <f t="shared" ca="1" si="318"/>
        <v>13084.851813413847</v>
      </c>
      <c r="P791" s="473">
        <f t="shared" ca="1" si="304"/>
        <v>11191.648406171904</v>
      </c>
      <c r="Q791" s="194">
        <f t="shared" ca="1" si="305"/>
        <v>12202.519018169723</v>
      </c>
      <c r="R791" s="194">
        <f t="shared" ca="1" si="306"/>
        <v>13679.05980999964</v>
      </c>
      <c r="S791" s="194">
        <f t="shared" ca="1" si="307"/>
        <v>14742.550302461328</v>
      </c>
      <c r="T791" s="194">
        <f t="shared" ca="1" si="308"/>
        <v>15901.977652472136</v>
      </c>
      <c r="U791" s="194">
        <f t="shared" ca="1" si="309"/>
        <v>17526.831139564787</v>
      </c>
      <c r="V791" s="194">
        <f t="shared" ca="1" si="310"/>
        <v>18635.161523493654</v>
      </c>
      <c r="W791" s="194">
        <f t="shared" ca="1" si="311"/>
        <v>19895.571270859153</v>
      </c>
      <c r="X791" s="194">
        <f t="shared" ca="1" si="312"/>
        <v>20472.245095421378</v>
      </c>
      <c r="Y791" s="194">
        <f t="shared" ca="1" si="313"/>
        <v>21124.469586617266</v>
      </c>
      <c r="Z791" s="194">
        <f t="shared" ca="1" si="314"/>
        <v>374882.43155676394</v>
      </c>
      <c r="AA791" s="194">
        <f t="shared" ca="1" si="315"/>
        <v>396006.9011433812</v>
      </c>
      <c r="AB791" s="77">
        <f t="shared" ca="1" si="316"/>
        <v>244682.88116942724</v>
      </c>
      <c r="AC791">
        <f t="shared" ca="1" si="317"/>
        <v>222.65168522769878</v>
      </c>
      <c r="AD791" s="476">
        <v>222.24847131417835</v>
      </c>
    </row>
    <row r="792" spans="2:30" x14ac:dyDescent="0.2">
      <c r="B792">
        <v>714</v>
      </c>
      <c r="C792" s="193">
        <f t="shared" ca="1" si="319"/>
        <v>0.32054600437762043</v>
      </c>
      <c r="D792" s="193">
        <f t="shared" ca="1" si="319"/>
        <v>-0.14512556644575619</v>
      </c>
      <c r="E792" s="193">
        <f t="shared" ca="1" si="319"/>
        <v>0.11129121288735772</v>
      </c>
      <c r="F792" s="193">
        <f t="shared" ca="1" si="319"/>
        <v>7.9196952947211144E-2</v>
      </c>
      <c r="G792" s="193">
        <f t="shared" ca="1" si="319"/>
        <v>0.11219854414445662</v>
      </c>
      <c r="H792" s="193">
        <f t="shared" ca="1" si="319"/>
        <v>9.9991867070680196E-2</v>
      </c>
      <c r="I792" s="193">
        <f t="shared" ca="1" si="303"/>
        <v>0.10815134993697598</v>
      </c>
      <c r="J792" s="193">
        <f t="shared" ca="1" si="303"/>
        <v>3.5258519967006553E-2</v>
      </c>
      <c r="K792" s="193">
        <f t="shared" ca="1" si="303"/>
        <v>6.05428814048313E-2</v>
      </c>
      <c r="L792" s="193">
        <f t="shared" ca="1" si="303"/>
        <v>5.008146625216129E-2</v>
      </c>
      <c r="M792" s="193">
        <f t="shared" ca="1" si="303"/>
        <v>4.0154577791812682E-2</v>
      </c>
      <c r="O792" s="473">
        <f t="shared" ca="1" si="318"/>
        <v>12937.389204887548</v>
      </c>
      <c r="P792" s="473">
        <f t="shared" ca="1" si="304"/>
        <v>11126.190752708482</v>
      </c>
      <c r="Q792" s="194">
        <f t="shared" ca="1" si="305"/>
        <v>12208.756052219489</v>
      </c>
      <c r="R792" s="194">
        <f t="shared" ca="1" si="306"/>
        <v>13158.355140553647</v>
      </c>
      <c r="S792" s="194">
        <f t="shared" ca="1" si="307"/>
        <v>14877.348458609289</v>
      </c>
      <c r="T792" s="194">
        <f t="shared" ca="1" si="308"/>
        <v>16162.431711559064</v>
      </c>
      <c r="U792" s="194">
        <f t="shared" ca="1" si="309"/>
        <v>17776.008080785203</v>
      </c>
      <c r="V792" s="194">
        <f t="shared" ca="1" si="310"/>
        <v>17927.710805250295</v>
      </c>
      <c r="W792" s="194">
        <f t="shared" ca="1" si="311"/>
        <v>19455.325795948298</v>
      </c>
      <c r="X792" s="194">
        <f t="shared" ca="1" si="312"/>
        <v>20405.58726235072</v>
      </c>
      <c r="Y792" s="194">
        <f t="shared" ca="1" si="313"/>
        <v>21205.897561419315</v>
      </c>
      <c r="Z792" s="194">
        <f t="shared" ca="1" si="314"/>
        <v>376327.48167105764</v>
      </c>
      <c r="AA792" s="194">
        <f t="shared" ca="1" si="315"/>
        <v>397533.37923247693</v>
      </c>
      <c r="AB792" s="77">
        <f t="shared" ca="1" si="316"/>
        <v>244508.27656237257</v>
      </c>
      <c r="AC792">
        <f t="shared" ca="1" si="317"/>
        <v>222.46827702701108</v>
      </c>
      <c r="AD792" s="476">
        <v>223.31548348656722</v>
      </c>
    </row>
    <row r="793" spans="2:30" x14ac:dyDescent="0.2">
      <c r="B793">
        <v>715</v>
      </c>
      <c r="C793" s="193">
        <f t="shared" ca="1" si="319"/>
        <v>0.32519283769888185</v>
      </c>
      <c r="D793" s="193">
        <f t="shared" ca="1" si="319"/>
        <v>-0.15306073484997754</v>
      </c>
      <c r="E793" s="193">
        <f t="shared" ca="1" si="319"/>
        <v>8.8115950379671931E-2</v>
      </c>
      <c r="F793" s="193">
        <f t="shared" ca="1" si="319"/>
        <v>0.11958192063020813</v>
      </c>
      <c r="G793" s="193">
        <f t="shared" ca="1" si="319"/>
        <v>9.6684998974858799E-2</v>
      </c>
      <c r="H793" s="193">
        <f t="shared" ca="1" si="319"/>
        <v>9.3705464316886436E-2</v>
      </c>
      <c r="I793" s="193">
        <f t="shared" ca="1" si="303"/>
        <v>7.7954115285032058E-2</v>
      </c>
      <c r="J793" s="193">
        <f t="shared" ca="1" si="303"/>
        <v>1.8722051838464197E-2</v>
      </c>
      <c r="K793" s="193">
        <f t="shared" ca="1" si="303"/>
        <v>8.1681333305027012E-2</v>
      </c>
      <c r="L793" s="193">
        <f t="shared" ca="1" si="303"/>
        <v>5.9440054601906621E-2</v>
      </c>
      <c r="M793" s="193">
        <f t="shared" ca="1" si="303"/>
        <v>2.5837322323074133E-2</v>
      </c>
      <c r="O793" s="473">
        <f t="shared" ca="1" si="318"/>
        <v>12982.914230935945</v>
      </c>
      <c r="P793" s="473">
        <f t="shared" ca="1" si="304"/>
        <v>11022.914535927543</v>
      </c>
      <c r="Q793" s="194">
        <f t="shared" ca="1" si="305"/>
        <v>11954.150307909367</v>
      </c>
      <c r="R793" s="194">
        <f t="shared" ca="1" si="306"/>
        <v>13650.758075589223</v>
      </c>
      <c r="S793" s="194">
        <f t="shared" ca="1" si="307"/>
        <v>14669.831178055734</v>
      </c>
      <c r="T793" s="194">
        <f t="shared" ca="1" si="308"/>
        <v>16070.064160251502</v>
      </c>
      <c r="U793" s="194">
        <f t="shared" ca="1" si="309"/>
        <v>17291.610090185048</v>
      </c>
      <c r="V793" s="194">
        <f t="shared" ca="1" si="310"/>
        <v>17641.346566143915</v>
      </c>
      <c r="W793" s="194">
        <f t="shared" ca="1" si="311"/>
        <v>19843.10405154842</v>
      </c>
      <c r="X793" s="194">
        <f t="shared" ca="1" si="312"/>
        <v>20587.446953584702</v>
      </c>
      <c r="Y793" s="194">
        <f t="shared" ca="1" si="313"/>
        <v>20914.008010276553</v>
      </c>
      <c r="Z793" s="194">
        <f t="shared" ca="1" si="314"/>
        <v>371147.50476182759</v>
      </c>
      <c r="AA793" s="194">
        <f t="shared" ca="1" si="315"/>
        <v>392061.51277210412</v>
      </c>
      <c r="AB793" s="77">
        <f t="shared" ca="1" si="316"/>
        <v>242208.10609931088</v>
      </c>
      <c r="AC793">
        <f t="shared" ca="1" si="317"/>
        <v>220.05213158261856</v>
      </c>
      <c r="AD793" s="476">
        <v>219.54376576820204</v>
      </c>
    </row>
    <row r="794" spans="2:30" x14ac:dyDescent="0.2">
      <c r="B794">
        <v>716</v>
      </c>
      <c r="C794" s="193">
        <f t="shared" ca="1" si="319"/>
        <v>0.32932688043321029</v>
      </c>
      <c r="D794" s="193">
        <f t="shared" ca="1" si="319"/>
        <v>-0.1584979387783256</v>
      </c>
      <c r="E794" s="193">
        <f t="shared" ca="1" si="319"/>
        <v>0.12516258936509841</v>
      </c>
      <c r="F794" s="193">
        <f t="shared" ca="1" si="319"/>
        <v>0.10108161392853544</v>
      </c>
      <c r="G794" s="193">
        <f t="shared" ca="1" si="319"/>
        <v>8.6847547481338744E-2</v>
      </c>
      <c r="H794" s="193">
        <f t="shared" ca="1" si="319"/>
        <v>5.7366611886426062E-2</v>
      </c>
      <c r="I794" s="193">
        <f t="shared" ca="1" si="303"/>
        <v>7.0162803588513678E-2</v>
      </c>
      <c r="J794" s="193">
        <f t="shared" ca="1" si="303"/>
        <v>6.7838674883730424E-2</v>
      </c>
      <c r="K794" s="193">
        <f t="shared" ca="1" si="303"/>
        <v>3.4249407662569738E-2</v>
      </c>
      <c r="L794" s="193">
        <f t="shared" ca="1" si="303"/>
        <v>7.4191867538297915E-2</v>
      </c>
      <c r="M794" s="193">
        <f t="shared" ca="1" si="303"/>
        <v>4.277535805892263E-2</v>
      </c>
      <c r="O794" s="473">
        <f t="shared" ca="1" si="318"/>
        <v>13023.415447604162</v>
      </c>
      <c r="P794" s="473">
        <f t="shared" ca="1" si="304"/>
        <v>10952.149326800092</v>
      </c>
      <c r="Q794" s="194">
        <f t="shared" ca="1" si="305"/>
        <v>12361.148377076643</v>
      </c>
      <c r="R794" s="194">
        <f t="shared" ca="1" si="306"/>
        <v>13425.188864033376</v>
      </c>
      <c r="S794" s="194">
        <f t="shared" ca="1" si="307"/>
        <v>14538.240290273781</v>
      </c>
      <c r="T794" s="194">
        <f t="shared" ca="1" si="308"/>
        <v>15536.129102669845</v>
      </c>
      <c r="U794" s="194">
        <f t="shared" ca="1" si="309"/>
        <v>17166.628588619307</v>
      </c>
      <c r="V794" s="194">
        <f t="shared" ca="1" si="310"/>
        <v>18491.90572282112</v>
      </c>
      <c r="W794" s="194">
        <f t="shared" ca="1" si="311"/>
        <v>18972.980285047979</v>
      </c>
      <c r="X794" s="194">
        <f t="shared" ca="1" si="312"/>
        <v>20874.109861012039</v>
      </c>
      <c r="Y794" s="194">
        <f t="shared" ca="1" si="313"/>
        <v>21259.328079403775</v>
      </c>
      <c r="Z794" s="194">
        <f t="shared" ca="1" si="314"/>
        <v>377275.67885154649</v>
      </c>
      <c r="AA794" s="194">
        <f t="shared" ca="1" si="315"/>
        <v>398535.00693095027</v>
      </c>
      <c r="AB794" s="77">
        <f t="shared" ca="1" si="316"/>
        <v>244463.37068953054</v>
      </c>
      <c r="AC794">
        <f t="shared" ca="1" si="317"/>
        <v>222.42110699251313</v>
      </c>
      <c r="AD794" s="476">
        <v>222.90115730038173</v>
      </c>
    </row>
    <row r="795" spans="2:30" x14ac:dyDescent="0.2">
      <c r="B795">
        <v>717</v>
      </c>
      <c r="C795" s="193">
        <f t="shared" ca="1" si="319"/>
        <v>0.29553115591664469</v>
      </c>
      <c r="D795" s="193">
        <f t="shared" ca="1" si="319"/>
        <v>-0.1317736697292656</v>
      </c>
      <c r="E795" s="193">
        <f t="shared" ca="1" si="319"/>
        <v>0.11384560211922658</v>
      </c>
      <c r="F795" s="193">
        <f t="shared" ca="1" si="319"/>
        <v>6.4930340285127702E-2</v>
      </c>
      <c r="G795" s="193">
        <f t="shared" ca="1" si="319"/>
        <v>0.10633436400601838</v>
      </c>
      <c r="H795" s="193">
        <f t="shared" ca="1" si="319"/>
        <v>6.29992831398445E-2</v>
      </c>
      <c r="I795" s="193">
        <f t="shared" ca="1" si="319"/>
        <v>5.4845776695312154E-2</v>
      </c>
      <c r="J795" s="193">
        <f t="shared" ca="1" si="319"/>
        <v>5.2852704609644821E-2</v>
      </c>
      <c r="K795" s="193">
        <f t="shared" ca="1" si="319"/>
        <v>4.8997060579445167E-2</v>
      </c>
      <c r="L795" s="193">
        <f t="shared" ca="1" si="319"/>
        <v>3.3770221521256874E-2</v>
      </c>
      <c r="M795" s="193">
        <f t="shared" ca="1" si="319"/>
        <v>5.0391995678978577E-2</v>
      </c>
      <c r="O795" s="473">
        <f t="shared" ca="1" si="318"/>
        <v>12692.318734515367</v>
      </c>
      <c r="P795" s="473">
        <f t="shared" ca="1" si="304"/>
        <v>11299.965688473609</v>
      </c>
      <c r="Q795" s="194">
        <f t="shared" ca="1" si="305"/>
        <v>12236.81882697434</v>
      </c>
      <c r="R795" s="194">
        <f t="shared" ca="1" si="306"/>
        <v>12984.40620977901</v>
      </c>
      <c r="S795" s="194">
        <f t="shared" ca="1" si="307"/>
        <v>14798.906123108201</v>
      </c>
      <c r="T795" s="194">
        <f t="shared" ca="1" si="308"/>
        <v>15618.891227747619</v>
      </c>
      <c r="U795" s="194">
        <f t="shared" ca="1" si="309"/>
        <v>16920.92605543858</v>
      </c>
      <c r="V795" s="194">
        <f t="shared" ca="1" si="310"/>
        <v>18232.391663261922</v>
      </c>
      <c r="W795" s="194">
        <f t="shared" ca="1" si="311"/>
        <v>19243.52134213689</v>
      </c>
      <c r="X795" s="194">
        <f t="shared" ca="1" si="312"/>
        <v>20088.620876016936</v>
      </c>
      <c r="Y795" s="194">
        <f t="shared" ca="1" si="313"/>
        <v>21414.610419723089</v>
      </c>
      <c r="Z795" s="194">
        <f t="shared" ca="1" si="314"/>
        <v>380031.37508704432</v>
      </c>
      <c r="AA795" s="194">
        <f t="shared" ca="1" si="315"/>
        <v>401445.98550676741</v>
      </c>
      <c r="AB795" s="77">
        <f t="shared" ca="1" si="316"/>
        <v>244900.2033590395</v>
      </c>
      <c r="AC795">
        <f t="shared" ca="1" si="317"/>
        <v>222.87996483863603</v>
      </c>
      <c r="AD795" s="476">
        <v>221.51441050854504</v>
      </c>
    </row>
    <row r="796" spans="2:30" x14ac:dyDescent="0.2">
      <c r="B796">
        <v>718</v>
      </c>
      <c r="C796" s="193">
        <f t="shared" ca="1" si="319"/>
        <v>0.31532846349914878</v>
      </c>
      <c r="D796" s="193">
        <f t="shared" ca="1" si="319"/>
        <v>-0.13765079834427218</v>
      </c>
      <c r="E796" s="193">
        <f t="shared" ca="1" si="319"/>
        <v>8.9249692659700425E-2</v>
      </c>
      <c r="F796" s="193">
        <f t="shared" ca="1" si="319"/>
        <v>0.12876297632999892</v>
      </c>
      <c r="G796" s="193">
        <f t="shared" ca="1" si="319"/>
        <v>0.12052838607090145</v>
      </c>
      <c r="H796" s="193">
        <f t="shared" ca="1" si="319"/>
        <v>8.4279447039457625E-2</v>
      </c>
      <c r="I796" s="193">
        <f t="shared" ca="1" si="319"/>
        <v>0.11334658963871072</v>
      </c>
      <c r="J796" s="193">
        <f t="shared" ca="1" si="319"/>
        <v>5.1285307571504513E-2</v>
      </c>
      <c r="K796" s="193">
        <f t="shared" ca="1" si="319"/>
        <v>4.245754436000522E-2</v>
      </c>
      <c r="L796" s="193">
        <f t="shared" ca="1" si="319"/>
        <v>4.1973147332891592E-2</v>
      </c>
      <c r="M796" s="193">
        <f t="shared" ca="1" si="319"/>
        <v>4.1415679045219873E-2</v>
      </c>
      <c r="O796" s="473">
        <f t="shared" ca="1" si="318"/>
        <v>12886.272956901161</v>
      </c>
      <c r="P796" s="473">
        <f t="shared" ca="1" si="304"/>
        <v>11223.474859549298</v>
      </c>
      <c r="Q796" s="194">
        <f t="shared" ca="1" si="305"/>
        <v>11966.605713623401</v>
      </c>
      <c r="R796" s="194">
        <f t="shared" ca="1" si="306"/>
        <v>13762.700192487471</v>
      </c>
      <c r="S796" s="194">
        <f t="shared" ca="1" si="307"/>
        <v>14988.772773626875</v>
      </c>
      <c r="T796" s="194">
        <f t="shared" ca="1" si="308"/>
        <v>15931.565535744283</v>
      </c>
      <c r="U796" s="194">
        <f t="shared" ca="1" si="309"/>
        <v>17859.34563474379</v>
      </c>
      <c r="V796" s="194">
        <f t="shared" ca="1" si="310"/>
        <v>18205.248838281666</v>
      </c>
      <c r="W796" s="194">
        <f t="shared" ca="1" si="311"/>
        <v>19123.555972675767</v>
      </c>
      <c r="X796" s="194">
        <f t="shared" ca="1" si="312"/>
        <v>20248.023287958666</v>
      </c>
      <c r="Y796" s="194">
        <f t="shared" ca="1" si="313"/>
        <v>21231.607955398547</v>
      </c>
      <c r="Z796" s="194">
        <f t="shared" ca="1" si="314"/>
        <v>376783.74756553117</v>
      </c>
      <c r="AA796" s="194">
        <f t="shared" ca="1" si="315"/>
        <v>398015.35552092973</v>
      </c>
      <c r="AB796" s="77">
        <f t="shared" ca="1" si="316"/>
        <v>244866.2510275692</v>
      </c>
      <c r="AC796">
        <f t="shared" ca="1" si="317"/>
        <v>222.84430062490671</v>
      </c>
      <c r="AD796" s="476">
        <v>222.46754233228029</v>
      </c>
    </row>
    <row r="797" spans="2:30" x14ac:dyDescent="0.2">
      <c r="B797">
        <v>719</v>
      </c>
      <c r="C797" s="193">
        <f t="shared" ca="1" si="319"/>
        <v>0.32806111796913068</v>
      </c>
      <c r="D797" s="193">
        <f t="shared" ca="1" si="319"/>
        <v>-0.15345899453011203</v>
      </c>
      <c r="E797" s="193">
        <f t="shared" ca="1" si="319"/>
        <v>0.11972386495168461</v>
      </c>
      <c r="F797" s="193">
        <f t="shared" ca="1" si="319"/>
        <v>0.12017018761813107</v>
      </c>
      <c r="G797" s="193">
        <f t="shared" ca="1" si="319"/>
        <v>0.10989950707049952</v>
      </c>
      <c r="H797" s="193">
        <f t="shared" ca="1" si="319"/>
        <v>0.10404709772718437</v>
      </c>
      <c r="I797" s="193">
        <f t="shared" ca="1" si="319"/>
        <v>0.12110576596097328</v>
      </c>
      <c r="J797" s="193">
        <f t="shared" ca="1" si="319"/>
        <v>5.7945257961789648E-2</v>
      </c>
      <c r="K797" s="193">
        <f t="shared" ca="1" si="319"/>
        <v>5.9332293496319043E-2</v>
      </c>
      <c r="L797" s="193">
        <f t="shared" ca="1" si="319"/>
        <v>4.8309304775818601E-3</v>
      </c>
      <c r="M797" s="193">
        <f t="shared" ca="1" si="319"/>
        <v>4.9118409918280245E-2</v>
      </c>
      <c r="O797" s="473">
        <f t="shared" ca="1" si="318"/>
        <v>13011.014772743572</v>
      </c>
      <c r="P797" s="473">
        <f t="shared" ca="1" si="304"/>
        <v>11017.731186190593</v>
      </c>
      <c r="Q797" s="194">
        <f t="shared" ca="1" si="305"/>
        <v>12301.398008470649</v>
      </c>
      <c r="R797" s="194">
        <f t="shared" ca="1" si="306"/>
        <v>13657.930655092356</v>
      </c>
      <c r="S797" s="194">
        <f t="shared" ca="1" si="307"/>
        <v>14846.595338270663</v>
      </c>
      <c r="T797" s="194">
        <f t="shared" ca="1" si="308"/>
        <v>16222.016141701179</v>
      </c>
      <c r="U797" s="194">
        <f t="shared" ca="1" si="309"/>
        <v>17983.811648355218</v>
      </c>
      <c r="V797" s="194">
        <f t="shared" ca="1" si="310"/>
        <v>18320.580093491379</v>
      </c>
      <c r="W797" s="194">
        <f t="shared" ca="1" si="311"/>
        <v>19433.117941294142</v>
      </c>
      <c r="X797" s="194">
        <f t="shared" ca="1" si="312"/>
        <v>19526.261432792104</v>
      </c>
      <c r="Y797" s="194">
        <f t="shared" ca="1" si="313"/>
        <v>21388.64550089882</v>
      </c>
      <c r="Z797" s="194">
        <f t="shared" ca="1" si="314"/>
        <v>379570.59230316873</v>
      </c>
      <c r="AA797" s="194">
        <f t="shared" ca="1" si="315"/>
        <v>400959.23780406755</v>
      </c>
      <c r="AB797" s="77">
        <f t="shared" ca="1" si="316"/>
        <v>246147.83926898165</v>
      </c>
      <c r="AC797">
        <f t="shared" ca="1" si="317"/>
        <v>224.19050676084419</v>
      </c>
      <c r="AD797" s="476">
        <v>218.63214661756956</v>
      </c>
    </row>
    <row r="798" spans="2:30" x14ac:dyDescent="0.2">
      <c r="B798">
        <v>720</v>
      </c>
      <c r="C798" s="193">
        <f t="shared" ca="1" si="319"/>
        <v>0.3172304399490033</v>
      </c>
      <c r="D798" s="193">
        <f t="shared" ca="1" si="319"/>
        <v>-0.17658005390218015</v>
      </c>
      <c r="E798" s="193">
        <f t="shared" ca="1" si="319"/>
        <v>0.11751305895654424</v>
      </c>
      <c r="F798" s="193">
        <f t="shared" ca="1" si="319"/>
        <v>8.2437284033672259E-2</v>
      </c>
      <c r="G798" s="193">
        <f t="shared" ca="1" si="319"/>
        <v>0.10683660567345035</v>
      </c>
      <c r="H798" s="193">
        <f t="shared" ca="1" si="319"/>
        <v>8.7287674817589381E-2</v>
      </c>
      <c r="I798" s="193">
        <f t="shared" ca="1" si="319"/>
        <v>6.9906834215231861E-2</v>
      </c>
      <c r="J798" s="193">
        <f t="shared" ca="1" si="319"/>
        <v>4.4862243736105388E-2</v>
      </c>
      <c r="K798" s="193">
        <f t="shared" ca="1" si="319"/>
        <v>0.10333377065788502</v>
      </c>
      <c r="L798" s="193">
        <f t="shared" ca="1" si="319"/>
        <v>3.4440923634638944E-2</v>
      </c>
      <c r="M798" s="193">
        <f t="shared" ca="1" si="319"/>
        <v>3.7484062719865652E-2</v>
      </c>
      <c r="O798" s="473">
        <f t="shared" ca="1" si="318"/>
        <v>12904.906620180385</v>
      </c>
      <c r="P798" s="473">
        <f t="shared" ca="1" si="304"/>
        <v>10716.810598463126</v>
      </c>
      <c r="Q798" s="194">
        <f t="shared" ca="1" si="305"/>
        <v>12277.109873407184</v>
      </c>
      <c r="R798" s="194">
        <f t="shared" ca="1" si="306"/>
        <v>13197.863616825925</v>
      </c>
      <c r="S798" s="194">
        <f t="shared" ca="1" si="307"/>
        <v>14805.624369896204</v>
      </c>
      <c r="T798" s="194">
        <f t="shared" ca="1" si="308"/>
        <v>15975.766113487052</v>
      </c>
      <c r="U798" s="194">
        <f t="shared" ca="1" si="309"/>
        <v>17162.522548728499</v>
      </c>
      <c r="V798" s="194">
        <f t="shared" ca="1" si="310"/>
        <v>18094.019779352147</v>
      </c>
      <c r="W798" s="194">
        <f t="shared" ca="1" si="311"/>
        <v>20240.311208715138</v>
      </c>
      <c r="X798" s="194">
        <f t="shared" ca="1" si="312"/>
        <v>20101.654217658997</v>
      </c>
      <c r="Y798" s="194">
        <f t="shared" ca="1" si="313"/>
        <v>21151.453087241101</v>
      </c>
      <c r="Z798" s="194">
        <f t="shared" ca="1" si="314"/>
        <v>375361.29045943602</v>
      </c>
      <c r="AA798" s="194">
        <f t="shared" ca="1" si="315"/>
        <v>396512.74354667711</v>
      </c>
      <c r="AB798" s="77">
        <f t="shared" ca="1" si="316"/>
        <v>243654.77717548728</v>
      </c>
      <c r="AC798">
        <f t="shared" ca="1" si="317"/>
        <v>221.57174405759378</v>
      </c>
      <c r="AD798" s="476">
        <v>228.08808303248031</v>
      </c>
    </row>
    <row r="799" spans="2:30" x14ac:dyDescent="0.2">
      <c r="B799">
        <v>721</v>
      </c>
      <c r="C799" s="193">
        <f t="shared" ref="C799:M814" ca="1" si="320">C$75+_xlfn.NORM.INV(RAND(),0, $AH$80)</f>
        <v>0.32093728140074596</v>
      </c>
      <c r="D799" s="193">
        <f t="shared" ca="1" si="320"/>
        <v>-0.1894239168860484</v>
      </c>
      <c r="E799" s="193">
        <f t="shared" ca="1" si="320"/>
        <v>7.8249429023974568E-2</v>
      </c>
      <c r="F799" s="193">
        <f t="shared" ca="1" si="320"/>
        <v>0.137482719459282</v>
      </c>
      <c r="G799" s="193">
        <f t="shared" ca="1" si="320"/>
        <v>0.1216969948885129</v>
      </c>
      <c r="H799" s="193">
        <f t="shared" ca="1" si="320"/>
        <v>4.6467980835057189E-2</v>
      </c>
      <c r="I799" s="193">
        <f t="shared" ca="1" si="319"/>
        <v>8.6540371430208707E-2</v>
      </c>
      <c r="J799" s="193">
        <f t="shared" ca="1" si="319"/>
        <v>8.2922237272011451E-2</v>
      </c>
      <c r="K799" s="193">
        <f t="shared" ca="1" si="319"/>
        <v>4.6273761234211848E-2</v>
      </c>
      <c r="L799" s="193">
        <f t="shared" ca="1" si="319"/>
        <v>-4.9663639967107501E-3</v>
      </c>
      <c r="M799" s="193">
        <f t="shared" ca="1" si="319"/>
        <v>2.7041906164283012E-2</v>
      </c>
      <c r="O799" s="473">
        <f t="shared" ca="1" si="318"/>
        <v>12941.222545883109</v>
      </c>
      <c r="P799" s="473">
        <f t="shared" ca="1" si="304"/>
        <v>10549.647721728079</v>
      </c>
      <c r="Q799" s="194">
        <f t="shared" ca="1" si="305"/>
        <v>11845.755720677142</v>
      </c>
      <c r="R799" s="194">
        <f t="shared" ca="1" si="306"/>
        <v>13869.017650590155</v>
      </c>
      <c r="S799" s="194">
        <f t="shared" ca="1" si="307"/>
        <v>15004.404695357885</v>
      </c>
      <c r="T799" s="194">
        <f t="shared" ca="1" si="308"/>
        <v>15375.993027676568</v>
      </c>
      <c r="U799" s="194">
        <f t="shared" ca="1" si="309"/>
        <v>17429.343404888885</v>
      </c>
      <c r="V799" s="194">
        <f t="shared" ca="1" si="310"/>
        <v>18753.109798126556</v>
      </c>
      <c r="W799" s="194">
        <f t="shared" ca="1" si="311"/>
        <v>19193.563271670919</v>
      </c>
      <c r="X799" s="194">
        <f t="shared" ca="1" si="312"/>
        <v>19335.876635273817</v>
      </c>
      <c r="Y799" s="194">
        <f t="shared" ca="1" si="313"/>
        <v>20938.566169310037</v>
      </c>
      <c r="Z799" s="194">
        <f t="shared" ca="1" si="314"/>
        <v>371583.32268072397</v>
      </c>
      <c r="AA799" s="194">
        <f t="shared" ca="1" si="315"/>
        <v>392521.88885003398</v>
      </c>
      <c r="AB799" s="77">
        <f t="shared" ca="1" si="316"/>
        <v>241636.746364972</v>
      </c>
      <c r="AC799">
        <f t="shared" ca="1" si="317"/>
        <v>219.45196379444747</v>
      </c>
      <c r="AD799" s="476">
        <v>218.980897587632</v>
      </c>
    </row>
    <row r="800" spans="2:30" x14ac:dyDescent="0.2">
      <c r="B800">
        <v>722</v>
      </c>
      <c r="C800" s="193">
        <f t="shared" ca="1" si="320"/>
        <v>0.3285575438971764</v>
      </c>
      <c r="D800" s="193">
        <f t="shared" ca="1" si="320"/>
        <v>-0.16288066999789044</v>
      </c>
      <c r="E800" s="193">
        <f t="shared" ca="1" si="320"/>
        <v>9.4402846284145692E-2</v>
      </c>
      <c r="F800" s="193">
        <f t="shared" ca="1" si="320"/>
        <v>0.1137610402760547</v>
      </c>
      <c r="G800" s="193">
        <f t="shared" ca="1" si="320"/>
        <v>0.12580258441839187</v>
      </c>
      <c r="H800" s="193">
        <f t="shared" ca="1" si="320"/>
        <v>0.11508333705006286</v>
      </c>
      <c r="I800" s="193">
        <f t="shared" ca="1" si="319"/>
        <v>3.5838418489922988E-2</v>
      </c>
      <c r="J800" s="193">
        <f t="shared" ca="1" si="319"/>
        <v>5.3342320480376168E-2</v>
      </c>
      <c r="K800" s="193">
        <f t="shared" ca="1" si="319"/>
        <v>6.890573534535846E-2</v>
      </c>
      <c r="L800" s="193">
        <f t="shared" ca="1" si="319"/>
        <v>4.5164543662582532E-2</v>
      </c>
      <c r="M800" s="193">
        <f t="shared" ca="1" si="319"/>
        <v>2.7547704216485877E-2</v>
      </c>
      <c r="O800" s="473">
        <f t="shared" ca="1" si="318"/>
        <v>13015.878257560636</v>
      </c>
      <c r="P800" s="473">
        <f t="shared" ca="1" si="304"/>
        <v>10895.108079977455</v>
      </c>
      <c r="Q800" s="194">
        <f t="shared" ca="1" si="305"/>
        <v>12023.218773072509</v>
      </c>
      <c r="R800" s="194">
        <f t="shared" ca="1" si="306"/>
        <v>13579.785663443829</v>
      </c>
      <c r="S800" s="194">
        <f t="shared" ca="1" si="307"/>
        <v>15059.323204634495</v>
      </c>
      <c r="T800" s="194">
        <f t="shared" ca="1" si="308"/>
        <v>16384.174126453792</v>
      </c>
      <c r="U800" s="194">
        <f t="shared" ca="1" si="309"/>
        <v>16616.026410572747</v>
      </c>
      <c r="V800" s="194">
        <f t="shared" ca="1" si="310"/>
        <v>18240.87040704122</v>
      </c>
      <c r="W800" s="194">
        <f t="shared" ca="1" si="311"/>
        <v>19608.739722767896</v>
      </c>
      <c r="X800" s="194">
        <f t="shared" ca="1" si="312"/>
        <v>20310.039729908334</v>
      </c>
      <c r="Y800" s="194">
        <f t="shared" ca="1" si="313"/>
        <v>20948.87800363811</v>
      </c>
      <c r="Z800" s="194">
        <f t="shared" ca="1" si="314"/>
        <v>371766.32019982702</v>
      </c>
      <c r="AA800" s="194">
        <f t="shared" ca="1" si="315"/>
        <v>392715.19820346514</v>
      </c>
      <c r="AB800" s="77">
        <f t="shared" ca="1" si="316"/>
        <v>242527.68676122715</v>
      </c>
      <c r="AC800">
        <f t="shared" ca="1" si="317"/>
        <v>220.38782555521968</v>
      </c>
      <c r="AD800" s="476">
        <v>224.67150797448724</v>
      </c>
    </row>
    <row r="801" spans="2:30" x14ac:dyDescent="0.2">
      <c r="B801">
        <v>723</v>
      </c>
      <c r="C801" s="193">
        <f t="shared" ca="1" si="320"/>
        <v>0.33197908305003987</v>
      </c>
      <c r="D801" s="193">
        <f t="shared" ca="1" si="320"/>
        <v>-0.15686116141409567</v>
      </c>
      <c r="E801" s="193">
        <f t="shared" ca="1" si="320"/>
        <v>9.6175495112801351E-2</v>
      </c>
      <c r="F801" s="193">
        <f t="shared" ca="1" si="320"/>
        <v>0.13980157937618881</v>
      </c>
      <c r="G801" s="193">
        <f t="shared" ca="1" si="320"/>
        <v>8.187455450824245E-2</v>
      </c>
      <c r="H801" s="193">
        <f t="shared" ca="1" si="320"/>
        <v>5.9192521076870522E-2</v>
      </c>
      <c r="I801" s="193">
        <f t="shared" ca="1" si="319"/>
        <v>6.8233246060475899E-2</v>
      </c>
      <c r="J801" s="193">
        <f t="shared" ca="1" si="319"/>
        <v>4.3508982100216115E-2</v>
      </c>
      <c r="K801" s="193">
        <f t="shared" ca="1" si="319"/>
        <v>7.5512540621259172E-2</v>
      </c>
      <c r="L801" s="193">
        <f t="shared" ca="1" si="319"/>
        <v>3.9830219559045373E-2</v>
      </c>
      <c r="M801" s="193">
        <f t="shared" ca="1" si="319"/>
        <v>5.0638763354956588E-2</v>
      </c>
      <c r="O801" s="473">
        <f t="shared" ca="1" si="318"/>
        <v>13049.399076641239</v>
      </c>
      <c r="P801" s="473">
        <f t="shared" ca="1" si="304"/>
        <v>10973.451984195544</v>
      </c>
      <c r="Q801" s="194">
        <f t="shared" ca="1" si="305"/>
        <v>12042.693269823976</v>
      </c>
      <c r="R801" s="194">
        <f t="shared" ca="1" si="306"/>
        <v>13897.2908793317</v>
      </c>
      <c r="S801" s="194">
        <f t="shared" ca="1" si="307"/>
        <v>14471.718939627812</v>
      </c>
      <c r="T801" s="194">
        <f t="shared" ca="1" si="308"/>
        <v>15562.957603393816</v>
      </c>
      <c r="U801" s="194">
        <f t="shared" ca="1" si="309"/>
        <v>17135.676291162206</v>
      </c>
      <c r="V801" s="194">
        <f t="shared" ca="1" si="310"/>
        <v>18070.585165886867</v>
      </c>
      <c r="W801" s="194">
        <f t="shared" ca="1" si="311"/>
        <v>19729.939488818633</v>
      </c>
      <c r="X801" s="194">
        <f t="shared" ca="1" si="312"/>
        <v>20206.381090575444</v>
      </c>
      <c r="Y801" s="194">
        <f t="shared" ca="1" si="313"/>
        <v>21419.641335483095</v>
      </c>
      <c r="Z801" s="194">
        <f t="shared" ca="1" si="314"/>
        <v>380120.65552674176</v>
      </c>
      <c r="AA801" s="194">
        <f t="shared" ca="1" si="315"/>
        <v>401540.29686222487</v>
      </c>
      <c r="AB801" s="77">
        <f t="shared" ca="1" si="316"/>
        <v>245541.5740966658</v>
      </c>
      <c r="AC801">
        <f t="shared" ca="1" si="317"/>
        <v>223.55367359664683</v>
      </c>
      <c r="AD801" s="476">
        <v>225.5272314510099</v>
      </c>
    </row>
    <row r="802" spans="2:30" x14ac:dyDescent="0.2">
      <c r="B802">
        <v>724</v>
      </c>
      <c r="C802" s="193">
        <f t="shared" ca="1" si="320"/>
        <v>0.34040327468422732</v>
      </c>
      <c r="D802" s="193">
        <f t="shared" ca="1" si="320"/>
        <v>-0.17941725512212228</v>
      </c>
      <c r="E802" s="193">
        <f t="shared" ca="1" si="320"/>
        <v>7.2834467610043058E-2</v>
      </c>
      <c r="F802" s="193">
        <f t="shared" ca="1" si="320"/>
        <v>0.1014793737226945</v>
      </c>
      <c r="G802" s="193">
        <f t="shared" ca="1" si="320"/>
        <v>6.8882715334478983E-2</v>
      </c>
      <c r="H802" s="193">
        <f t="shared" ca="1" si="320"/>
        <v>0.10694112866919689</v>
      </c>
      <c r="I802" s="193">
        <f t="shared" ca="1" si="319"/>
        <v>5.9182499479930671E-2</v>
      </c>
      <c r="J802" s="193">
        <f t="shared" ca="1" si="319"/>
        <v>3.4814275328593908E-2</v>
      </c>
      <c r="K802" s="193">
        <f t="shared" ca="1" si="319"/>
        <v>8.2354923994190143E-2</v>
      </c>
      <c r="L802" s="193">
        <f t="shared" ca="1" si="319"/>
        <v>5.7309781548580657E-2</v>
      </c>
      <c r="M802" s="193">
        <f t="shared" ca="1" si="319"/>
        <v>4.1939663363875744E-2</v>
      </c>
      <c r="O802" s="473">
        <f t="shared" ca="1" si="318"/>
        <v>13131.930882081375</v>
      </c>
      <c r="P802" s="473">
        <f t="shared" ca="1" si="304"/>
        <v>10679.884424585578</v>
      </c>
      <c r="Q802" s="194">
        <f t="shared" ca="1" si="305"/>
        <v>11786.266414752454</v>
      </c>
      <c r="R802" s="194">
        <f t="shared" ca="1" si="306"/>
        <v>13430.038641099447</v>
      </c>
      <c r="S802" s="194">
        <f t="shared" ca="1" si="307"/>
        <v>14297.933315178027</v>
      </c>
      <c r="T802" s="194">
        <f t="shared" ca="1" si="308"/>
        <v>16264.538799251346</v>
      </c>
      <c r="U802" s="194">
        <f t="shared" ca="1" si="309"/>
        <v>16990.492021556736</v>
      </c>
      <c r="V802" s="194">
        <f t="shared" ca="1" si="310"/>
        <v>17920.017761193532</v>
      </c>
      <c r="W802" s="194">
        <f t="shared" ca="1" si="311"/>
        <v>19855.460861009466</v>
      </c>
      <c r="X802" s="194">
        <f t="shared" ca="1" si="312"/>
        <v>20546.050667601838</v>
      </c>
      <c r="Y802" s="194">
        <f t="shared" ca="1" si="313"/>
        <v>21242.290557794815</v>
      </c>
      <c r="Z802" s="194">
        <f t="shared" ca="1" si="314"/>
        <v>376973.32486806397</v>
      </c>
      <c r="AA802" s="194">
        <f t="shared" ca="1" si="315"/>
        <v>398215.61542585876</v>
      </c>
      <c r="AB802" s="77">
        <f t="shared" ca="1" si="316"/>
        <v>243936.51375427376</v>
      </c>
      <c r="AC802">
        <f t="shared" ca="1" si="317"/>
        <v>221.86768584203335</v>
      </c>
      <c r="AD802" s="476">
        <v>216.39090990285229</v>
      </c>
    </row>
    <row r="803" spans="2:30" x14ac:dyDescent="0.2">
      <c r="B803">
        <v>725</v>
      </c>
      <c r="C803" s="193">
        <f t="shared" ca="1" si="320"/>
        <v>0.327790882108633</v>
      </c>
      <c r="D803" s="193">
        <f t="shared" ca="1" si="320"/>
        <v>-0.15040799240663943</v>
      </c>
      <c r="E803" s="193">
        <f t="shared" ca="1" si="320"/>
        <v>0.11422136063876742</v>
      </c>
      <c r="F803" s="193">
        <f t="shared" ca="1" si="320"/>
        <v>9.2304446665609635E-2</v>
      </c>
      <c r="G803" s="193">
        <f t="shared" ca="1" si="320"/>
        <v>8.9439648018616161E-2</v>
      </c>
      <c r="H803" s="193">
        <f t="shared" ca="1" si="320"/>
        <v>0.12685412495443182</v>
      </c>
      <c r="I803" s="193">
        <f t="shared" ca="1" si="319"/>
        <v>6.1764284097890337E-3</v>
      </c>
      <c r="J803" s="193">
        <f t="shared" ca="1" si="319"/>
        <v>4.6076384595806784E-2</v>
      </c>
      <c r="K803" s="193">
        <f t="shared" ca="1" si="319"/>
        <v>6.3125411877958115E-2</v>
      </c>
      <c r="L803" s="193">
        <f t="shared" ca="1" si="319"/>
        <v>4.7278145430149333E-2</v>
      </c>
      <c r="M803" s="193">
        <f t="shared" ca="1" si="319"/>
        <v>4.9920940663038899E-2</v>
      </c>
      <c r="O803" s="473">
        <f t="shared" ca="1" si="318"/>
        <v>13008.367272018279</v>
      </c>
      <c r="P803" s="473">
        <f t="shared" ca="1" si="304"/>
        <v>11057.439978827588</v>
      </c>
      <c r="Q803" s="194">
        <f t="shared" ca="1" si="305"/>
        <v>12240.946947530334</v>
      </c>
      <c r="R803" s="194">
        <f t="shared" ca="1" si="306"/>
        <v>13318.171249076053</v>
      </c>
      <c r="S803" s="194">
        <f t="shared" ca="1" si="307"/>
        <v>14572.913580520253</v>
      </c>
      <c r="T803" s="194">
        <f t="shared" ca="1" si="308"/>
        <v>16557.125001265475</v>
      </c>
      <c r="U803" s="194">
        <f t="shared" ca="1" si="309"/>
        <v>16140.214351699546</v>
      </c>
      <c r="V803" s="194">
        <f t="shared" ca="1" si="310"/>
        <v>18115.045219654978</v>
      </c>
      <c r="W803" s="194">
        <f t="shared" ca="1" si="311"/>
        <v>19502.701505703753</v>
      </c>
      <c r="X803" s="194">
        <f t="shared" ca="1" si="312"/>
        <v>20351.112053049012</v>
      </c>
      <c r="Y803" s="194">
        <f t="shared" ca="1" si="313"/>
        <v>21405.006900566332</v>
      </c>
      <c r="Z803" s="194">
        <f t="shared" ca="1" si="314"/>
        <v>379860.94758361159</v>
      </c>
      <c r="AA803" s="194">
        <f t="shared" ca="1" si="315"/>
        <v>401265.95448417793</v>
      </c>
      <c r="AB803" s="77">
        <f t="shared" ca="1" si="316"/>
        <v>245309.38281971292</v>
      </c>
      <c r="AC803">
        <f t="shared" ca="1" si="317"/>
        <v>223.30977519648624</v>
      </c>
      <c r="AD803" s="476">
        <v>223.70246155191211</v>
      </c>
    </row>
    <row r="804" spans="2:30" x14ac:dyDescent="0.2">
      <c r="B804">
        <v>726</v>
      </c>
      <c r="C804" s="193">
        <f t="shared" ca="1" si="320"/>
        <v>0.32529648358397356</v>
      </c>
      <c r="D804" s="193">
        <f t="shared" ca="1" si="320"/>
        <v>-0.1254376102704732</v>
      </c>
      <c r="E804" s="193">
        <f t="shared" ca="1" si="320"/>
        <v>9.4133724529480323E-2</v>
      </c>
      <c r="F804" s="193">
        <f t="shared" ca="1" si="320"/>
        <v>0.1219604553597258</v>
      </c>
      <c r="G804" s="193">
        <f t="shared" ca="1" si="320"/>
        <v>8.9800461865521625E-2</v>
      </c>
      <c r="H804" s="193">
        <f t="shared" ca="1" si="320"/>
        <v>9.4173278303109759E-2</v>
      </c>
      <c r="I804" s="193">
        <f t="shared" ca="1" si="319"/>
        <v>7.1754748748800112E-2</v>
      </c>
      <c r="J804" s="193">
        <f t="shared" ca="1" si="319"/>
        <v>7.9641411125859041E-2</v>
      </c>
      <c r="K804" s="193">
        <f t="shared" ca="1" si="319"/>
        <v>3.334108518187226E-2</v>
      </c>
      <c r="L804" s="193">
        <f t="shared" ca="1" si="319"/>
        <v>3.1152964197703466E-2</v>
      </c>
      <c r="M804" s="193">
        <f t="shared" ca="1" si="319"/>
        <v>1.7727407342330925E-2</v>
      </c>
      <c r="O804" s="473">
        <f t="shared" ca="1" si="318"/>
        <v>12983.929649672189</v>
      </c>
      <c r="P804" s="473">
        <f t="shared" ca="1" si="304"/>
        <v>11382.429502329791</v>
      </c>
      <c r="Q804" s="194">
        <f t="shared" ca="1" si="305"/>
        <v>12020.262174646325</v>
      </c>
      <c r="R804" s="194">
        <f t="shared" ca="1" si="306"/>
        <v>13679.758903102367</v>
      </c>
      <c r="S804" s="194">
        <f t="shared" ca="1" si="307"/>
        <v>14577.740014934654</v>
      </c>
      <c r="T804" s="194">
        <f t="shared" ca="1" si="308"/>
        <v>16076.93785798727</v>
      </c>
      <c r="U804" s="194">
        <f t="shared" ca="1" si="309"/>
        <v>17192.165199692361</v>
      </c>
      <c r="V804" s="194">
        <f t="shared" ca="1" si="310"/>
        <v>18696.295291202812</v>
      </c>
      <c r="W804" s="194">
        <f t="shared" ca="1" si="311"/>
        <v>18956.317394655143</v>
      </c>
      <c r="X804" s="194">
        <f t="shared" ca="1" si="312"/>
        <v>20037.761324239102</v>
      </c>
      <c r="Y804" s="194">
        <f t="shared" ca="1" si="313"/>
        <v>20748.669098171242</v>
      </c>
      <c r="Z804" s="194">
        <f t="shared" ca="1" si="314"/>
        <v>368213.34098806558</v>
      </c>
      <c r="AA804" s="194">
        <f t="shared" ca="1" si="315"/>
        <v>388962.01008623681</v>
      </c>
      <c r="AB804" s="77">
        <f t="shared" ca="1" si="316"/>
        <v>241195.27705578855</v>
      </c>
      <c r="AC804">
        <f t="shared" ca="1" si="317"/>
        <v>218.98823552849845</v>
      </c>
      <c r="AD804" s="476">
        <v>220.67795076987485</v>
      </c>
    </row>
    <row r="805" spans="2:30" x14ac:dyDescent="0.2">
      <c r="B805">
        <v>727</v>
      </c>
      <c r="C805" s="193">
        <f t="shared" ca="1" si="320"/>
        <v>0.34142574321265667</v>
      </c>
      <c r="D805" s="193">
        <f t="shared" ca="1" si="320"/>
        <v>-0.17390767970653265</v>
      </c>
      <c r="E805" s="193">
        <f t="shared" ca="1" si="320"/>
        <v>9.9278494932138181E-2</v>
      </c>
      <c r="F805" s="193">
        <f t="shared" ca="1" si="320"/>
        <v>0.1286176462780288</v>
      </c>
      <c r="G805" s="193">
        <f t="shared" ca="1" si="320"/>
        <v>9.9416454366216281E-2</v>
      </c>
      <c r="H805" s="193">
        <f t="shared" ca="1" si="320"/>
        <v>9.0129962702973562E-2</v>
      </c>
      <c r="I805" s="193">
        <f t="shared" ca="1" si="320"/>
        <v>6.4629127728340452E-2</v>
      </c>
      <c r="J805" s="193">
        <f t="shared" ca="1" si="320"/>
        <v>3.0367126794054306E-2</v>
      </c>
      <c r="K805" s="193">
        <f t="shared" ca="1" si="320"/>
        <v>4.5037643680286094E-2</v>
      </c>
      <c r="L805" s="193">
        <f t="shared" ca="1" si="320"/>
        <v>6.271857402802121E-2</v>
      </c>
      <c r="M805" s="193">
        <f t="shared" ca="1" si="320"/>
        <v>1.2319566017972305E-2</v>
      </c>
      <c r="O805" s="473">
        <f t="shared" ca="1" si="318"/>
        <v>13141.948006254397</v>
      </c>
      <c r="P805" s="473">
        <f t="shared" ca="1" si="304"/>
        <v>10751.591548619477</v>
      </c>
      <c r="Q805" s="194">
        <f t="shared" ca="1" si="305"/>
        <v>12076.783135185131</v>
      </c>
      <c r="R805" s="194">
        <f t="shared" ca="1" si="306"/>
        <v>13760.928222661949</v>
      </c>
      <c r="S805" s="194">
        <f t="shared" ca="1" si="307"/>
        <v>14706.368551594227</v>
      </c>
      <c r="T805" s="194">
        <f t="shared" ca="1" si="308"/>
        <v>16017.528498489448</v>
      </c>
      <c r="U805" s="194">
        <f t="shared" ca="1" si="309"/>
        <v>17077.862133737057</v>
      </c>
      <c r="V805" s="194">
        <f t="shared" ca="1" si="310"/>
        <v>17843.005892855799</v>
      </c>
      <c r="W805" s="194">
        <f t="shared" ca="1" si="311"/>
        <v>19170.887083696452</v>
      </c>
      <c r="X805" s="194">
        <f t="shared" ca="1" si="312"/>
        <v>20651.156405080561</v>
      </c>
      <c r="Y805" s="194">
        <f t="shared" ca="1" si="313"/>
        <v>20638.418053181162</v>
      </c>
      <c r="Z805" s="194">
        <f t="shared" ca="1" si="314"/>
        <v>366256.78630828607</v>
      </c>
      <c r="AA805" s="194">
        <f t="shared" ca="1" si="315"/>
        <v>386895.20436146721</v>
      </c>
      <c r="AB805" s="77">
        <f t="shared" ca="1" si="316"/>
        <v>240047.04066265415</v>
      </c>
      <c r="AC805">
        <f t="shared" ca="1" si="317"/>
        <v>217.78210486344133</v>
      </c>
      <c r="AD805" s="476">
        <v>224.25275150171316</v>
      </c>
    </row>
    <row r="806" spans="2:30" x14ac:dyDescent="0.2">
      <c r="B806">
        <v>728</v>
      </c>
      <c r="C806" s="193">
        <f t="shared" ca="1" si="320"/>
        <v>0.3608169200540759</v>
      </c>
      <c r="D806" s="193">
        <f t="shared" ca="1" si="320"/>
        <v>-0.16503424326518937</v>
      </c>
      <c r="E806" s="193">
        <f t="shared" ca="1" si="320"/>
        <v>0.14713729740446663</v>
      </c>
      <c r="F806" s="193">
        <f t="shared" ca="1" si="320"/>
        <v>0.12598260622661803</v>
      </c>
      <c r="G806" s="193">
        <f t="shared" ca="1" si="320"/>
        <v>7.5411712362627642E-2</v>
      </c>
      <c r="H806" s="193">
        <f t="shared" ca="1" si="320"/>
        <v>8.1624047289834842E-2</v>
      </c>
      <c r="I806" s="193">
        <f t="shared" ca="1" si="320"/>
        <v>5.2121480118253148E-2</v>
      </c>
      <c r="J806" s="193">
        <f t="shared" ca="1" si="320"/>
        <v>4.184432795197475E-2</v>
      </c>
      <c r="K806" s="193">
        <f t="shared" ca="1" si="320"/>
        <v>6.4880502229365838E-2</v>
      </c>
      <c r="L806" s="193">
        <f t="shared" ca="1" si="320"/>
        <v>3.658365829965398E-2</v>
      </c>
      <c r="M806" s="193">
        <f t="shared" ca="1" si="320"/>
        <v>4.1000501334040665E-2</v>
      </c>
      <c r="O806" s="473">
        <f t="shared" ca="1" si="318"/>
        <v>13331.923365769781</v>
      </c>
      <c r="P806" s="473">
        <f t="shared" ca="1" si="304"/>
        <v>10867.079323903561</v>
      </c>
      <c r="Q806" s="194">
        <f t="shared" ca="1" si="305"/>
        <v>12602.56471031151</v>
      </c>
      <c r="R806" s="194">
        <f t="shared" ca="1" si="306"/>
        <v>13728.799895472592</v>
      </c>
      <c r="S806" s="194">
        <f t="shared" ca="1" si="307"/>
        <v>14385.268588528621</v>
      </c>
      <c r="T806" s="194">
        <f t="shared" ca="1" si="308"/>
        <v>15892.549140800873</v>
      </c>
      <c r="U806" s="194">
        <f t="shared" ca="1" si="309"/>
        <v>16877.225239687188</v>
      </c>
      <c r="V806" s="194">
        <f t="shared" ca="1" si="310"/>
        <v>18041.758126471261</v>
      </c>
      <c r="W806" s="194">
        <f t="shared" ca="1" si="311"/>
        <v>19534.898086517849</v>
      </c>
      <c r="X806" s="194">
        <f t="shared" ca="1" si="312"/>
        <v>20143.292662477073</v>
      </c>
      <c r="Y806" s="194">
        <f t="shared" ca="1" si="313"/>
        <v>21223.143621153398</v>
      </c>
      <c r="Z806" s="194">
        <f t="shared" ca="1" si="314"/>
        <v>376633.53644707828</v>
      </c>
      <c r="AA806" s="194">
        <f t="shared" ca="1" si="315"/>
        <v>397856.68006823165</v>
      </c>
      <c r="AB806" s="77">
        <f t="shared" ca="1" si="316"/>
        <v>244502.14885288139</v>
      </c>
      <c r="AC806">
        <f t="shared" ca="1" si="317"/>
        <v>222.4618403573775</v>
      </c>
      <c r="AD806" s="476">
        <v>226.20957090899773</v>
      </c>
    </row>
    <row r="807" spans="2:30" x14ac:dyDescent="0.2">
      <c r="B807">
        <v>729</v>
      </c>
      <c r="C807" s="193">
        <f t="shared" ca="1" si="320"/>
        <v>0.38318009403087616</v>
      </c>
      <c r="D807" s="193">
        <f t="shared" ca="1" si="320"/>
        <v>-0.16703087693043911</v>
      </c>
      <c r="E807" s="193">
        <f t="shared" ca="1" si="320"/>
        <v>0.13546998619456424</v>
      </c>
      <c r="F807" s="193">
        <f t="shared" ca="1" si="320"/>
        <v>9.0697589141347512E-2</v>
      </c>
      <c r="G807" s="193">
        <f t="shared" ca="1" si="320"/>
        <v>7.2410497441169355E-2</v>
      </c>
      <c r="H807" s="193">
        <f t="shared" ca="1" si="320"/>
        <v>0.10759169494918133</v>
      </c>
      <c r="I807" s="193">
        <f t="shared" ca="1" si="320"/>
        <v>9.6273668765851098E-2</v>
      </c>
      <c r="J807" s="193">
        <f t="shared" ca="1" si="320"/>
        <v>3.8639888363497771E-2</v>
      </c>
      <c r="K807" s="193">
        <f t="shared" ca="1" si="320"/>
        <v>7.0692441266117179E-2</v>
      </c>
      <c r="L807" s="193">
        <f t="shared" ca="1" si="320"/>
        <v>6.3014317947612253E-2</v>
      </c>
      <c r="M807" s="193">
        <f t="shared" ca="1" si="320"/>
        <v>2.0888002556242777E-2</v>
      </c>
      <c r="O807" s="473">
        <f t="shared" ca="1" si="318"/>
        <v>13551.015381220495</v>
      </c>
      <c r="P807" s="473">
        <f t="shared" ca="1" si="304"/>
        <v>10841.093136750334</v>
      </c>
      <c r="Q807" s="194">
        <f t="shared" ca="1" si="305"/>
        <v>12474.386466215681</v>
      </c>
      <c r="R807" s="194">
        <f t="shared" ca="1" si="306"/>
        <v>13298.579271998311</v>
      </c>
      <c r="S807" s="194">
        <f t="shared" ca="1" si="307"/>
        <v>14345.122770661132</v>
      </c>
      <c r="T807" s="194">
        <f t="shared" ca="1" si="308"/>
        <v>16274.097718175077</v>
      </c>
      <c r="U807" s="194">
        <f t="shared" ca="1" si="309"/>
        <v>17585.476564949473</v>
      </c>
      <c r="V807" s="194">
        <f t="shared" ca="1" si="310"/>
        <v>17986.266415824008</v>
      </c>
      <c r="W807" s="194">
        <f t="shared" ca="1" si="311"/>
        <v>19641.516281263925</v>
      </c>
      <c r="X807" s="194">
        <f t="shared" ca="1" si="312"/>
        <v>20656.903414767399</v>
      </c>
      <c r="Y807" s="194">
        <f t="shared" ca="1" si="313"/>
        <v>20813.104961619167</v>
      </c>
      <c r="Z807" s="194">
        <f t="shared" ca="1" si="314"/>
        <v>369356.84298558417</v>
      </c>
      <c r="AA807" s="194">
        <f t="shared" ca="1" si="315"/>
        <v>390169.94794720336</v>
      </c>
      <c r="AB807" s="77">
        <f t="shared" ca="1" si="316"/>
        <v>242190.38725100979</v>
      </c>
      <c r="AC807">
        <f t="shared" ca="1" si="317"/>
        <v>220.03351934700817</v>
      </c>
      <c r="AD807" s="476">
        <v>219.56298529564862</v>
      </c>
    </row>
    <row r="808" spans="2:30" x14ac:dyDescent="0.2">
      <c r="B808">
        <v>730</v>
      </c>
      <c r="C808" s="193">
        <f t="shared" ca="1" si="320"/>
        <v>0.30894385208429798</v>
      </c>
      <c r="D808" s="193">
        <f t="shared" ca="1" si="320"/>
        <v>-0.18790844923834377</v>
      </c>
      <c r="E808" s="193">
        <f t="shared" ca="1" si="320"/>
        <v>8.1466710465103495E-2</v>
      </c>
      <c r="F808" s="193">
        <f t="shared" ca="1" si="320"/>
        <v>7.2977114709093169E-2</v>
      </c>
      <c r="G808" s="193">
        <f t="shared" ca="1" si="320"/>
        <v>0.13095341858685081</v>
      </c>
      <c r="H808" s="193">
        <f t="shared" ca="1" si="320"/>
        <v>0.10314547972950092</v>
      </c>
      <c r="I808" s="193">
        <f t="shared" ca="1" si="320"/>
        <v>0.12866758405254713</v>
      </c>
      <c r="J808" s="193">
        <f t="shared" ca="1" si="320"/>
        <v>6.8109783453331407E-2</v>
      </c>
      <c r="K808" s="193">
        <f t="shared" ca="1" si="320"/>
        <v>4.567814043024758E-2</v>
      </c>
      <c r="L808" s="193">
        <f t="shared" ca="1" si="320"/>
        <v>6.0877709263095207E-2</v>
      </c>
      <c r="M808" s="193">
        <f t="shared" ca="1" si="320"/>
        <v>2.3415926342494047E-2</v>
      </c>
      <c r="O808" s="473">
        <f t="shared" ca="1" si="318"/>
        <v>12823.722918869867</v>
      </c>
      <c r="P808" s="473">
        <f t="shared" ca="1" si="304"/>
        <v>10569.371533162956</v>
      </c>
      <c r="Q808" s="194">
        <f t="shared" ca="1" si="305"/>
        <v>11881.101095328328</v>
      </c>
      <c r="R808" s="194">
        <f t="shared" ca="1" si="306"/>
        <v>13082.518343358803</v>
      </c>
      <c r="S808" s="194">
        <f t="shared" ca="1" si="307"/>
        <v>15128.223451969039</v>
      </c>
      <c r="T808" s="194">
        <f t="shared" ca="1" si="308"/>
        <v>16208.768462555805</v>
      </c>
      <c r="U808" s="194">
        <f t="shared" ca="1" si="309"/>
        <v>18105.111811468214</v>
      </c>
      <c r="V808" s="194">
        <f t="shared" ca="1" si="310"/>
        <v>18496.600546325481</v>
      </c>
      <c r="W808" s="194">
        <f t="shared" ca="1" si="311"/>
        <v>19182.636795245351</v>
      </c>
      <c r="X808" s="194">
        <f t="shared" ca="1" si="312"/>
        <v>20615.38401236045</v>
      </c>
      <c r="Y808" s="194">
        <f t="shared" ca="1" si="313"/>
        <v>20864.642390765632</v>
      </c>
      <c r="Z808" s="194">
        <f t="shared" ca="1" si="314"/>
        <v>370271.44473098614</v>
      </c>
      <c r="AA808" s="194">
        <f t="shared" ca="1" si="315"/>
        <v>391136.0871217518</v>
      </c>
      <c r="AB808" s="77">
        <f t="shared" ca="1" si="316"/>
        <v>241826.94408989348</v>
      </c>
      <c r="AC808">
        <f t="shared" ca="1" si="317"/>
        <v>219.65175132062549</v>
      </c>
      <c r="AD808" s="476">
        <v>226.49408566412367</v>
      </c>
    </row>
    <row r="809" spans="2:30" x14ac:dyDescent="0.2">
      <c r="B809">
        <v>731</v>
      </c>
      <c r="C809" s="193">
        <f t="shared" ref="C809:M824" ca="1" si="321">C$75+_xlfn.NORM.INV(RAND(),0, $AH$80)</f>
        <v>0.32197975942554691</v>
      </c>
      <c r="D809" s="193">
        <f t="shared" ca="1" si="321"/>
        <v>-0.1535345382238687</v>
      </c>
      <c r="E809" s="193">
        <f t="shared" ca="1" si="321"/>
        <v>0.13688608586474219</v>
      </c>
      <c r="F809" s="193">
        <f t="shared" ca="1" si="321"/>
        <v>0.12624294403459332</v>
      </c>
      <c r="G809" s="193">
        <f t="shared" ca="1" si="321"/>
        <v>0.10333582046978972</v>
      </c>
      <c r="H809" s="193">
        <f t="shared" ca="1" si="321"/>
        <v>5.4612276685926935E-2</v>
      </c>
      <c r="I809" s="193">
        <f t="shared" ca="1" si="320"/>
        <v>6.4840552309970323E-2</v>
      </c>
      <c r="J809" s="193">
        <f t="shared" ca="1" si="320"/>
        <v>6.7596066841295571E-2</v>
      </c>
      <c r="K809" s="193">
        <f t="shared" ca="1" si="320"/>
        <v>7.6118433582167105E-2</v>
      </c>
      <c r="L809" s="193">
        <f t="shared" ca="1" si="320"/>
        <v>5.6131869312838478E-3</v>
      </c>
      <c r="M809" s="193">
        <f t="shared" ca="1" si="320"/>
        <v>2.8457893851355345E-2</v>
      </c>
      <c r="O809" s="473">
        <f t="shared" ca="1" si="318"/>
        <v>12951.435703092084</v>
      </c>
      <c r="P809" s="473">
        <f t="shared" ca="1" si="304"/>
        <v>11016.747985016349</v>
      </c>
      <c r="Q809" s="194">
        <f t="shared" ca="1" si="305"/>
        <v>12489.943878366825</v>
      </c>
      <c r="R809" s="194">
        <f t="shared" ca="1" si="306"/>
        <v>13731.974123610002</v>
      </c>
      <c r="S809" s="194">
        <f t="shared" ca="1" si="307"/>
        <v>14758.796039084398</v>
      </c>
      <c r="T809" s="194">
        <f t="shared" ca="1" si="308"/>
        <v>15495.659026552503</v>
      </c>
      <c r="U809" s="194">
        <f t="shared" ca="1" si="309"/>
        <v>17081.253624503857</v>
      </c>
      <c r="V809" s="194">
        <f t="shared" ca="1" si="310"/>
        <v>18487.704446772757</v>
      </c>
      <c r="W809" s="194">
        <f t="shared" ca="1" si="311"/>
        <v>19741.054404734456</v>
      </c>
      <c r="X809" s="194">
        <f t="shared" ca="1" si="312"/>
        <v>19541.462541316119</v>
      </c>
      <c r="Y809" s="194">
        <f t="shared" ca="1" si="313"/>
        <v>20967.434272649094</v>
      </c>
      <c r="Z809" s="194">
        <f t="shared" ca="1" si="314"/>
        <v>372095.62642069737</v>
      </c>
      <c r="AA809" s="194">
        <f t="shared" ca="1" si="315"/>
        <v>393063.06069334649</v>
      </c>
      <c r="AB809" s="77">
        <f t="shared" ca="1" si="316"/>
        <v>242565.68249831875</v>
      </c>
      <c r="AC809">
        <f t="shared" ca="1" si="317"/>
        <v>220.42773704376128</v>
      </c>
      <c r="AD809" s="476">
        <v>217.31278004212879</v>
      </c>
    </row>
    <row r="810" spans="2:30" x14ac:dyDescent="0.2">
      <c r="B810">
        <v>732</v>
      </c>
      <c r="C810" s="193">
        <f t="shared" ca="1" si="321"/>
        <v>0.32146153654499354</v>
      </c>
      <c r="D810" s="193">
        <f t="shared" ca="1" si="321"/>
        <v>-0.1317709784894622</v>
      </c>
      <c r="E810" s="193">
        <f t="shared" ca="1" si="321"/>
        <v>0.10938880192475342</v>
      </c>
      <c r="F810" s="193">
        <f t="shared" ca="1" si="321"/>
        <v>0.10102962288251252</v>
      </c>
      <c r="G810" s="193">
        <f t="shared" ca="1" si="321"/>
        <v>0.13293517257026949</v>
      </c>
      <c r="H810" s="193">
        <f t="shared" ca="1" si="321"/>
        <v>5.7648894453634886E-2</v>
      </c>
      <c r="I810" s="193">
        <f t="shared" ca="1" si="320"/>
        <v>8.5794908733440395E-2</v>
      </c>
      <c r="J810" s="193">
        <f t="shared" ca="1" si="320"/>
        <v>1.6296614216203903E-2</v>
      </c>
      <c r="K810" s="193">
        <f t="shared" ca="1" si="320"/>
        <v>6.7312305887487031E-2</v>
      </c>
      <c r="L810" s="193">
        <f t="shared" ca="1" si="320"/>
        <v>3.3161346790759272E-2</v>
      </c>
      <c r="M810" s="193">
        <f t="shared" ca="1" si="320"/>
        <v>4.5793511435701068E-2</v>
      </c>
      <c r="O810" s="473">
        <f t="shared" ca="1" si="318"/>
        <v>12946.358673531302</v>
      </c>
      <c r="P810" s="473">
        <f t="shared" ca="1" si="304"/>
        <v>11300.000714959649</v>
      </c>
      <c r="Q810" s="194">
        <f t="shared" ca="1" si="305"/>
        <v>12187.855975728144</v>
      </c>
      <c r="R810" s="194">
        <f t="shared" ca="1" si="306"/>
        <v>13424.554951339469</v>
      </c>
      <c r="S810" s="194">
        <f t="shared" ca="1" si="307"/>
        <v>15154.732428019926</v>
      </c>
      <c r="T810" s="194">
        <f t="shared" ca="1" si="308"/>
        <v>15540.276744895626</v>
      </c>
      <c r="U810" s="194">
        <f t="shared" ca="1" si="309"/>
        <v>17417.385335332383</v>
      </c>
      <c r="V810" s="194">
        <f t="shared" ca="1" si="310"/>
        <v>17599.344937150378</v>
      </c>
      <c r="W810" s="194">
        <f t="shared" ca="1" si="311"/>
        <v>19579.508760230405</v>
      </c>
      <c r="X810" s="194">
        <f t="shared" ca="1" si="312"/>
        <v>20076.78898787843</v>
      </c>
      <c r="Y810" s="194">
        <f t="shared" ca="1" si="313"/>
        <v>21320.859944666041</v>
      </c>
      <c r="Z810" s="194">
        <f t="shared" ca="1" si="314"/>
        <v>378367.64545327146</v>
      </c>
      <c r="AA810" s="194">
        <f t="shared" ca="1" si="315"/>
        <v>399688.50539793749</v>
      </c>
      <c r="AB810" s="77">
        <f t="shared" ca="1" si="316"/>
        <v>245024.72191778966</v>
      </c>
      <c r="AC810">
        <f t="shared" ca="1" si="317"/>
        <v>223.01076164404586</v>
      </c>
      <c r="AD810" s="476">
        <v>220.73690949332041</v>
      </c>
    </row>
    <row r="811" spans="2:30" x14ac:dyDescent="0.2">
      <c r="B811">
        <v>733</v>
      </c>
      <c r="C811" s="193">
        <f t="shared" ca="1" si="321"/>
        <v>0.31311655813567041</v>
      </c>
      <c r="D811" s="193">
        <f t="shared" ca="1" si="321"/>
        <v>-0.13508191731475921</v>
      </c>
      <c r="E811" s="193">
        <f t="shared" ca="1" si="321"/>
        <v>0.12639515274496446</v>
      </c>
      <c r="F811" s="193">
        <f t="shared" ca="1" si="321"/>
        <v>8.5229226328001631E-2</v>
      </c>
      <c r="G811" s="193">
        <f t="shared" ca="1" si="321"/>
        <v>7.7646414190715302E-2</v>
      </c>
      <c r="H811" s="193">
        <f t="shared" ca="1" si="321"/>
        <v>0.11556901984065923</v>
      </c>
      <c r="I811" s="193">
        <f t="shared" ca="1" si="320"/>
        <v>8.1778434231160629E-2</v>
      </c>
      <c r="J811" s="193">
        <f t="shared" ca="1" si="320"/>
        <v>8.3765242480976707E-2</v>
      </c>
      <c r="K811" s="193">
        <f t="shared" ca="1" si="320"/>
        <v>8.8641604043554076E-2</v>
      </c>
      <c r="L811" s="193">
        <f t="shared" ca="1" si="320"/>
        <v>5.1402529102259488E-2</v>
      </c>
      <c r="M811" s="193">
        <f t="shared" ca="1" si="320"/>
        <v>3.8697534133099981E-2</v>
      </c>
      <c r="O811" s="473">
        <f t="shared" ca="1" si="318"/>
        <v>12864.602920055164</v>
      </c>
      <c r="P811" s="473">
        <f t="shared" ca="1" si="304"/>
        <v>11256.908846148408</v>
      </c>
      <c r="Q811" s="194">
        <f t="shared" ca="1" si="305"/>
        <v>12374.68944124522</v>
      </c>
      <c r="R811" s="194">
        <f t="shared" ca="1" si="306"/>
        <v>13231.905010419923</v>
      </c>
      <c r="S811" s="194">
        <f t="shared" ca="1" si="307"/>
        <v>14415.161127025987</v>
      </c>
      <c r="T811" s="194">
        <f t="shared" ca="1" si="308"/>
        <v>16391.310374612967</v>
      </c>
      <c r="U811" s="194">
        <f t="shared" ca="1" si="309"/>
        <v>17352.956515918093</v>
      </c>
      <c r="V811" s="194">
        <f t="shared" ca="1" si="310"/>
        <v>18767.708232529323</v>
      </c>
      <c r="W811" s="194">
        <f t="shared" ca="1" si="311"/>
        <v>19970.788030405245</v>
      </c>
      <c r="X811" s="194">
        <f t="shared" ca="1" si="312"/>
        <v>20431.258664173416</v>
      </c>
      <c r="Y811" s="194">
        <f t="shared" ca="1" si="313"/>
        <v>21176.19243947987</v>
      </c>
      <c r="Z811" s="194">
        <f t="shared" ca="1" si="314"/>
        <v>375800.32389809261</v>
      </c>
      <c r="AA811" s="194">
        <f t="shared" ca="1" si="315"/>
        <v>396976.51633757248</v>
      </c>
      <c r="AB811" s="77">
        <f t="shared" ca="1" si="316"/>
        <v>244786.40796352466</v>
      </c>
      <c r="AC811">
        <f t="shared" ca="1" si="317"/>
        <v>222.76043186015403</v>
      </c>
      <c r="AD811" s="476">
        <v>221.0760189136596</v>
      </c>
    </row>
    <row r="812" spans="2:30" x14ac:dyDescent="0.2">
      <c r="B812">
        <v>734</v>
      </c>
      <c r="C812" s="193">
        <f t="shared" ca="1" si="321"/>
        <v>0.35250306513271384</v>
      </c>
      <c r="D812" s="193">
        <f t="shared" ca="1" si="321"/>
        <v>-0.1254781311966478</v>
      </c>
      <c r="E812" s="193">
        <f t="shared" ca="1" si="321"/>
        <v>9.5512243110485284E-2</v>
      </c>
      <c r="F812" s="193">
        <f t="shared" ca="1" si="321"/>
        <v>0.10254112319985774</v>
      </c>
      <c r="G812" s="193">
        <f t="shared" ca="1" si="321"/>
        <v>6.8606142420513896E-2</v>
      </c>
      <c r="H812" s="193">
        <f t="shared" ca="1" si="321"/>
        <v>6.7472389366661084E-2</v>
      </c>
      <c r="I812" s="193">
        <f t="shared" ca="1" si="320"/>
        <v>6.6680982584926732E-2</v>
      </c>
      <c r="J812" s="193">
        <f t="shared" ca="1" si="320"/>
        <v>2.4834957827875925E-2</v>
      </c>
      <c r="K812" s="193">
        <f t="shared" ca="1" si="320"/>
        <v>7.015611309303188E-2</v>
      </c>
      <c r="L812" s="193">
        <f t="shared" ca="1" si="320"/>
        <v>3.4890545460325724E-2</v>
      </c>
      <c r="M812" s="193">
        <f t="shared" ca="1" si="320"/>
        <v>4.3775713546477933E-2</v>
      </c>
      <c r="O812" s="473">
        <f t="shared" ca="1" si="318"/>
        <v>13250.472529105198</v>
      </c>
      <c r="P812" s="473">
        <f t="shared" ca="1" si="304"/>
        <v>11381.902122475629</v>
      </c>
      <c r="Q812" s="194">
        <f t="shared" ca="1" si="305"/>
        <v>12035.40671720526</v>
      </c>
      <c r="R812" s="194">
        <f t="shared" ca="1" si="306"/>
        <v>13442.984263909682</v>
      </c>
      <c r="S812" s="194">
        <f t="shared" ca="1" si="307"/>
        <v>14294.233731468863</v>
      </c>
      <c r="T812" s="194">
        <f t="shared" ca="1" si="308"/>
        <v>15684.615599075929</v>
      </c>
      <c r="U812" s="194">
        <f t="shared" ca="1" si="309"/>
        <v>17110.776219446874</v>
      </c>
      <c r="V812" s="194">
        <f t="shared" ca="1" si="310"/>
        <v>17747.204580006339</v>
      </c>
      <c r="W812" s="194">
        <f t="shared" ca="1" si="311"/>
        <v>19631.677509514218</v>
      </c>
      <c r="X812" s="194">
        <f t="shared" ca="1" si="312"/>
        <v>20110.391442049644</v>
      </c>
      <c r="Y812" s="194">
        <f t="shared" ca="1" si="313"/>
        <v>21279.722582727634</v>
      </c>
      <c r="Z812" s="194">
        <f t="shared" ca="1" si="314"/>
        <v>377637.60703938053</v>
      </c>
      <c r="AA812" s="194">
        <f t="shared" ca="1" si="315"/>
        <v>398917.32962210814</v>
      </c>
      <c r="AB812" s="77">
        <f t="shared" ca="1" si="316"/>
        <v>244453.88631004587</v>
      </c>
      <c r="AC812">
        <f t="shared" ca="1" si="317"/>
        <v>222.41114440902086</v>
      </c>
      <c r="AD812" s="476">
        <v>220.62454760894636</v>
      </c>
    </row>
    <row r="813" spans="2:30" x14ac:dyDescent="0.2">
      <c r="B813">
        <v>735</v>
      </c>
      <c r="C813" s="193">
        <f t="shared" ca="1" si="321"/>
        <v>0.33322911370630748</v>
      </c>
      <c r="D813" s="193">
        <f t="shared" ca="1" si="321"/>
        <v>-0.13697314003568231</v>
      </c>
      <c r="E813" s="193">
        <f t="shared" ca="1" si="321"/>
        <v>0.11152392305361068</v>
      </c>
      <c r="F813" s="193">
        <f t="shared" ca="1" si="321"/>
        <v>0.11976091217721276</v>
      </c>
      <c r="G813" s="193">
        <f t="shared" ca="1" si="321"/>
        <v>0.10239511721372774</v>
      </c>
      <c r="H813" s="193">
        <f t="shared" ca="1" si="321"/>
        <v>8.982690079786175E-2</v>
      </c>
      <c r="I813" s="193">
        <f t="shared" ca="1" si="320"/>
        <v>9.6447204987355165E-2</v>
      </c>
      <c r="J813" s="193">
        <f t="shared" ca="1" si="320"/>
        <v>6.0371536330962906E-2</v>
      </c>
      <c r="K813" s="193">
        <f t="shared" ca="1" si="320"/>
        <v>3.1879365854951075E-2</v>
      </c>
      <c r="L813" s="193">
        <f t="shared" ca="1" si="320"/>
        <v>2.0869967723141859E-2</v>
      </c>
      <c r="M813" s="193">
        <f t="shared" ca="1" si="320"/>
        <v>2.2142370872363801E-2</v>
      </c>
      <c r="O813" s="473">
        <f t="shared" ca="1" si="318"/>
        <v>13061.645626980695</v>
      </c>
      <c r="P813" s="473">
        <f t="shared" ca="1" si="304"/>
        <v>11232.294582435596</v>
      </c>
      <c r="Q813" s="194">
        <f t="shared" ca="1" si="305"/>
        <v>12211.31262930541</v>
      </c>
      <c r="R813" s="194">
        <f t="shared" ca="1" si="306"/>
        <v>13652.940470875097</v>
      </c>
      <c r="S813" s="194">
        <f t="shared" ca="1" si="307"/>
        <v>14746.212701145085</v>
      </c>
      <c r="T813" s="194">
        <f t="shared" ca="1" si="308"/>
        <v>16013.075540706417</v>
      </c>
      <c r="U813" s="194">
        <f t="shared" ca="1" si="309"/>
        <v>17588.260283325071</v>
      </c>
      <c r="V813" s="194">
        <f t="shared" ca="1" si="310"/>
        <v>18362.596281812108</v>
      </c>
      <c r="W813" s="194">
        <f t="shared" ca="1" si="311"/>
        <v>18929.502613069115</v>
      </c>
      <c r="X813" s="194">
        <f t="shared" ca="1" si="312"/>
        <v>19837.938178489261</v>
      </c>
      <c r="Y813" s="194">
        <f t="shared" ca="1" si="313"/>
        <v>20838.678089482932</v>
      </c>
      <c r="Z813" s="194">
        <f t="shared" ca="1" si="314"/>
        <v>369810.67290622531</v>
      </c>
      <c r="AA813" s="194">
        <f t="shared" ca="1" si="315"/>
        <v>390649.35099570826</v>
      </c>
      <c r="AB813" s="77">
        <f t="shared" ca="1" si="316"/>
        <v>241930.38392562367</v>
      </c>
      <c r="AC813">
        <f t="shared" ca="1" si="317"/>
        <v>219.76040661025806</v>
      </c>
      <c r="AD813" s="476">
        <v>221.51170665563174</v>
      </c>
    </row>
    <row r="814" spans="2:30" x14ac:dyDescent="0.2">
      <c r="B814">
        <v>736</v>
      </c>
      <c r="C814" s="193">
        <f t="shared" ca="1" si="321"/>
        <v>0.32901248240978603</v>
      </c>
      <c r="D814" s="193">
        <f t="shared" ca="1" si="321"/>
        <v>-0.14088669218115682</v>
      </c>
      <c r="E814" s="193">
        <f t="shared" ca="1" si="321"/>
        <v>9.9118359672013212E-2</v>
      </c>
      <c r="F814" s="193">
        <f t="shared" ca="1" si="321"/>
        <v>8.4144468821686288E-2</v>
      </c>
      <c r="G814" s="193">
        <f t="shared" ca="1" si="321"/>
        <v>9.3050858631472874E-2</v>
      </c>
      <c r="H814" s="193">
        <f t="shared" ca="1" si="321"/>
        <v>8.3120146040782036E-2</v>
      </c>
      <c r="I814" s="193">
        <f t="shared" ca="1" si="320"/>
        <v>7.4688026739267666E-2</v>
      </c>
      <c r="J814" s="193">
        <f t="shared" ca="1" si="320"/>
        <v>4.5503488882815593E-2</v>
      </c>
      <c r="K814" s="193">
        <f t="shared" ca="1" si="320"/>
        <v>6.2923316426353154E-2</v>
      </c>
      <c r="L814" s="193">
        <f t="shared" ca="1" si="320"/>
        <v>3.312402054889442E-2</v>
      </c>
      <c r="M814" s="193">
        <f t="shared" ca="1" si="320"/>
        <v>4.8229003725557225E-2</v>
      </c>
      <c r="O814" s="473">
        <f t="shared" ca="1" si="318"/>
        <v>13020.335290168674</v>
      </c>
      <c r="P814" s="473">
        <f t="shared" ca="1" si="304"/>
        <v>11181.359701262245</v>
      </c>
      <c r="Q814" s="194">
        <f t="shared" ca="1" si="305"/>
        <v>12075.023873253111</v>
      </c>
      <c r="R814" s="194">
        <f t="shared" ca="1" si="306"/>
        <v>13218.678856963412</v>
      </c>
      <c r="S814" s="194">
        <f t="shared" ca="1" si="307"/>
        <v>14621.219019263859</v>
      </c>
      <c r="T814" s="194">
        <f t="shared" ca="1" si="308"/>
        <v>15914.531661417433</v>
      </c>
      <c r="U814" s="194">
        <f t="shared" ca="1" si="309"/>
        <v>17239.21831501339</v>
      </c>
      <c r="V814" s="194">
        <f t="shared" ca="1" si="310"/>
        <v>18105.124307664413</v>
      </c>
      <c r="W814" s="194">
        <f t="shared" ca="1" si="311"/>
        <v>19498.994128169292</v>
      </c>
      <c r="X814" s="194">
        <f t="shared" ca="1" si="312"/>
        <v>20076.063649978445</v>
      </c>
      <c r="Y814" s="194">
        <f t="shared" ca="1" si="313"/>
        <v>21370.512949241533</v>
      </c>
      <c r="Z814" s="194">
        <f t="shared" ca="1" si="314"/>
        <v>379248.80552278401</v>
      </c>
      <c r="AA814" s="194">
        <f t="shared" ca="1" si="315"/>
        <v>400619.31847202557</v>
      </c>
      <c r="AB814" s="77">
        <f t="shared" ca="1" si="316"/>
        <v>245107.50145471084</v>
      </c>
      <c r="AC814">
        <f t="shared" ca="1" si="317"/>
        <v>223.09771493913112</v>
      </c>
      <c r="AD814" s="476">
        <v>213.02752857440788</v>
      </c>
    </row>
    <row r="815" spans="2:30" x14ac:dyDescent="0.2">
      <c r="B815">
        <v>737</v>
      </c>
      <c r="C815" s="193">
        <f t="shared" ca="1" si="321"/>
        <v>0.31907089640512792</v>
      </c>
      <c r="D815" s="193">
        <f t="shared" ca="1" si="321"/>
        <v>-0.12330369460861985</v>
      </c>
      <c r="E815" s="193">
        <f t="shared" ca="1" si="321"/>
        <v>0.11707520486476629</v>
      </c>
      <c r="F815" s="193">
        <f t="shared" ca="1" si="321"/>
        <v>8.6536458608961128E-2</v>
      </c>
      <c r="G815" s="193">
        <f t="shared" ca="1" si="321"/>
        <v>0.10057383428332371</v>
      </c>
      <c r="H815" s="193">
        <f t="shared" ca="1" si="321"/>
        <v>0.12805109486805363</v>
      </c>
      <c r="I815" s="193">
        <f t="shared" ca="1" si="321"/>
        <v>9.4623446272212836E-2</v>
      </c>
      <c r="J815" s="193">
        <f t="shared" ca="1" si="321"/>
        <v>8.6382625187525791E-2</v>
      </c>
      <c r="K815" s="193">
        <f t="shared" ca="1" si="321"/>
        <v>6.0951092273799454E-2</v>
      </c>
      <c r="L815" s="193">
        <f t="shared" ca="1" si="321"/>
        <v>2.5505821708013986E-2</v>
      </c>
      <c r="M815" s="193">
        <f t="shared" ca="1" si="321"/>
        <v>5.8561603870753647E-2</v>
      </c>
      <c r="O815" s="473">
        <f t="shared" ca="1" si="318"/>
        <v>12922.937572081039</v>
      </c>
      <c r="P815" s="473">
        <f t="shared" ca="1" si="304"/>
        <v>11410.202414668813</v>
      </c>
      <c r="Q815" s="194">
        <f t="shared" ca="1" si="305"/>
        <v>12272.299564704126</v>
      </c>
      <c r="R815" s="194">
        <f t="shared" ca="1" si="306"/>
        <v>13247.843738338943</v>
      </c>
      <c r="S815" s="194">
        <f t="shared" ca="1" si="307"/>
        <v>14721.850269688946</v>
      </c>
      <c r="T815" s="194">
        <f t="shared" ca="1" si="308"/>
        <v>16574.712353562198</v>
      </c>
      <c r="U815" s="194">
        <f t="shared" ca="1" si="309"/>
        <v>17559.00511916395</v>
      </c>
      <c r="V815" s="194">
        <f t="shared" ca="1" si="310"/>
        <v>18813.033800321966</v>
      </c>
      <c r="W815" s="194">
        <f t="shared" ca="1" si="311"/>
        <v>19462.814296025452</v>
      </c>
      <c r="X815" s="194">
        <f t="shared" ca="1" si="312"/>
        <v>19928.023877612635</v>
      </c>
      <c r="Y815" s="194">
        <f t="shared" ca="1" si="313"/>
        <v>21581.166312597685</v>
      </c>
      <c r="Z815" s="194">
        <f t="shared" ca="1" si="314"/>
        <v>382987.13583904406</v>
      </c>
      <c r="AA815" s="194">
        <f t="shared" ca="1" si="315"/>
        <v>404568.30215164175</v>
      </c>
      <c r="AB815" s="77">
        <f t="shared" ca="1" si="316"/>
        <v>247769.02313808847</v>
      </c>
      <c r="AC815">
        <f t="shared" ca="1" si="317"/>
        <v>225.8934309930992</v>
      </c>
      <c r="AD815" s="476">
        <v>224.63863872592668</v>
      </c>
    </row>
    <row r="816" spans="2:30" x14ac:dyDescent="0.2">
      <c r="B816">
        <v>738</v>
      </c>
      <c r="C816" s="193">
        <f t="shared" ca="1" si="321"/>
        <v>0.31473167629682469</v>
      </c>
      <c r="D816" s="193">
        <f t="shared" ca="1" si="321"/>
        <v>-0.16967600614429965</v>
      </c>
      <c r="E816" s="193">
        <f t="shared" ca="1" si="321"/>
        <v>0.10769310859231535</v>
      </c>
      <c r="F816" s="193">
        <f t="shared" ca="1" si="321"/>
        <v>0.10731753383968423</v>
      </c>
      <c r="G816" s="193">
        <f t="shared" ca="1" si="321"/>
        <v>9.573178886761731E-2</v>
      </c>
      <c r="H816" s="193">
        <f t="shared" ca="1" si="321"/>
        <v>6.5951855929792857E-2</v>
      </c>
      <c r="I816" s="193">
        <f t="shared" ca="1" si="321"/>
        <v>8.5548002177444654E-2</v>
      </c>
      <c r="J816" s="193">
        <f t="shared" ca="1" si="321"/>
        <v>3.1082005655317022E-2</v>
      </c>
      <c r="K816" s="193">
        <f t="shared" ca="1" si="321"/>
        <v>5.9205066178614173E-2</v>
      </c>
      <c r="L816" s="193">
        <f t="shared" ca="1" si="321"/>
        <v>4.7341528653383751E-2</v>
      </c>
      <c r="M816" s="193">
        <f t="shared" ca="1" si="321"/>
        <v>4.2812732989002504E-2</v>
      </c>
      <c r="O816" s="473">
        <f t="shared" ca="1" si="318"/>
        <v>12880.426232679991</v>
      </c>
      <c r="P816" s="473">
        <f t="shared" ca="1" si="304"/>
        <v>10806.666780031939</v>
      </c>
      <c r="Q816" s="194">
        <f t="shared" ca="1" si="305"/>
        <v>12169.226919730012</v>
      </c>
      <c r="R816" s="194">
        <f t="shared" ca="1" si="306"/>
        <v>13501.221740696768</v>
      </c>
      <c r="S816" s="194">
        <f t="shared" ca="1" si="307"/>
        <v>14657.080541944615</v>
      </c>
      <c r="T816" s="194">
        <f t="shared" ca="1" si="308"/>
        <v>15662.2740540389</v>
      </c>
      <c r="U816" s="194">
        <f t="shared" ca="1" si="309"/>
        <v>17413.424673339028</v>
      </c>
      <c r="V816" s="194">
        <f t="shared" ca="1" si="310"/>
        <v>17855.38554609054</v>
      </c>
      <c r="W816" s="194">
        <f t="shared" ca="1" si="311"/>
        <v>19430.783996142563</v>
      </c>
      <c r="X816" s="194">
        <f t="shared" ca="1" si="312"/>
        <v>20352.343740241144</v>
      </c>
      <c r="Y816" s="194">
        <f t="shared" ca="1" si="313"/>
        <v>21260.090051667859</v>
      </c>
      <c r="Z816" s="194">
        <f t="shared" ca="1" si="314"/>
        <v>377289.20108527481</v>
      </c>
      <c r="AA816" s="194">
        <f t="shared" ca="1" si="315"/>
        <v>398549.29113694269</v>
      </c>
      <c r="AB816" s="77">
        <f t="shared" ca="1" si="316"/>
        <v>244083.12774673544</v>
      </c>
      <c r="AC816">
        <f t="shared" ca="1" si="317"/>
        <v>222.02169213663595</v>
      </c>
      <c r="AD816" s="476">
        <v>223.91331274092607</v>
      </c>
    </row>
    <row r="817" spans="2:30" x14ac:dyDescent="0.2">
      <c r="B817">
        <v>739</v>
      </c>
      <c r="C817" s="193">
        <f t="shared" ca="1" si="321"/>
        <v>0.34147963559161842</v>
      </c>
      <c r="D817" s="193">
        <f t="shared" ca="1" si="321"/>
        <v>-0.13860048651022208</v>
      </c>
      <c r="E817" s="193">
        <f t="shared" ca="1" si="321"/>
        <v>0.10941695704943988</v>
      </c>
      <c r="F817" s="193">
        <f t="shared" ca="1" si="321"/>
        <v>8.3306863863815445E-2</v>
      </c>
      <c r="G817" s="193">
        <f t="shared" ca="1" si="321"/>
        <v>0.1171798069056303</v>
      </c>
      <c r="H817" s="193">
        <f t="shared" ca="1" si="321"/>
        <v>7.4644195244821521E-2</v>
      </c>
      <c r="I817" s="193">
        <f t="shared" ca="1" si="321"/>
        <v>7.0855451675057579E-2</v>
      </c>
      <c r="J817" s="193">
        <f t="shared" ca="1" si="321"/>
        <v>5.4371323485181831E-2</v>
      </c>
      <c r="K817" s="193">
        <f t="shared" ca="1" si="321"/>
        <v>8.5847367957235673E-2</v>
      </c>
      <c r="L817" s="193">
        <f t="shared" ca="1" si="321"/>
        <v>4.3981091268153645E-2</v>
      </c>
      <c r="M817" s="193">
        <f t="shared" ca="1" si="321"/>
        <v>1.66316383528494E-2</v>
      </c>
      <c r="O817" s="473">
        <f t="shared" ca="1" si="318"/>
        <v>13142.475989891087</v>
      </c>
      <c r="P817" s="473">
        <f t="shared" ca="1" si="304"/>
        <v>11211.11466806946</v>
      </c>
      <c r="Q817" s="194">
        <f t="shared" ca="1" si="305"/>
        <v>12188.165290734805</v>
      </c>
      <c r="R817" s="194">
        <f t="shared" ca="1" si="306"/>
        <v>13208.466167358374</v>
      </c>
      <c r="S817" s="194">
        <f t="shared" ca="1" si="307"/>
        <v>14943.980430258633</v>
      </c>
      <c r="T817" s="194">
        <f t="shared" ca="1" si="308"/>
        <v>15789.992580692175</v>
      </c>
      <c r="U817" s="194">
        <f t="shared" ca="1" si="309"/>
        <v>17177.73945175569</v>
      </c>
      <c r="V817" s="194">
        <f t="shared" ca="1" si="310"/>
        <v>18258.689790250428</v>
      </c>
      <c r="W817" s="194">
        <f t="shared" ca="1" si="311"/>
        <v>19919.528647721811</v>
      </c>
      <c r="X817" s="194">
        <f t="shared" ca="1" si="312"/>
        <v>20287.042427430893</v>
      </c>
      <c r="Y817" s="194">
        <f t="shared" ca="1" si="313"/>
        <v>20726.329375366524</v>
      </c>
      <c r="Z817" s="194">
        <f t="shared" ca="1" si="314"/>
        <v>367816.89223601541</v>
      </c>
      <c r="AA817" s="194">
        <f t="shared" ca="1" si="315"/>
        <v>388543.22161138192</v>
      </c>
      <c r="AB817" s="77">
        <f t="shared" ca="1" si="316"/>
        <v>241217.02652378578</v>
      </c>
      <c r="AC817">
        <f t="shared" ca="1" si="317"/>
        <v>219.01108160832749</v>
      </c>
      <c r="AD817" s="476">
        <v>223.78589866851655</v>
      </c>
    </row>
    <row r="818" spans="2:30" x14ac:dyDescent="0.2">
      <c r="B818">
        <v>740</v>
      </c>
      <c r="C818" s="193">
        <f t="shared" ca="1" si="321"/>
        <v>0.31365917641094482</v>
      </c>
      <c r="D818" s="193">
        <f t="shared" ca="1" si="321"/>
        <v>-0.17592650911269991</v>
      </c>
      <c r="E818" s="193">
        <f t="shared" ca="1" si="321"/>
        <v>0.11676904445209302</v>
      </c>
      <c r="F818" s="193">
        <f t="shared" ca="1" si="321"/>
        <v>9.6219816884685616E-2</v>
      </c>
      <c r="G818" s="193">
        <f t="shared" ca="1" si="321"/>
        <v>9.3585968152297236E-2</v>
      </c>
      <c r="H818" s="193">
        <f t="shared" ca="1" si="321"/>
        <v>7.2886142093500444E-2</v>
      </c>
      <c r="I818" s="193">
        <f t="shared" ca="1" si="321"/>
        <v>9.674974559897985E-2</v>
      </c>
      <c r="J818" s="193">
        <f t="shared" ca="1" si="321"/>
        <v>6.3799331148374466E-2</v>
      </c>
      <c r="K818" s="193">
        <f t="shared" ca="1" si="321"/>
        <v>5.0755222110380374E-2</v>
      </c>
      <c r="L818" s="193">
        <f t="shared" ca="1" si="321"/>
        <v>5.9919932214412275E-2</v>
      </c>
      <c r="M818" s="193">
        <f t="shared" ca="1" si="321"/>
        <v>5.9341972627167457E-2</v>
      </c>
      <c r="O818" s="473">
        <f t="shared" ca="1" si="318"/>
        <v>12869.918951298027</v>
      </c>
      <c r="P818" s="473">
        <f t="shared" ca="1" si="304"/>
        <v>10725.31648389821</v>
      </c>
      <c r="Q818" s="194">
        <f t="shared" ca="1" si="305"/>
        <v>12268.936055888589</v>
      </c>
      <c r="R818" s="194">
        <f t="shared" ca="1" si="306"/>
        <v>13365.910294028556</v>
      </c>
      <c r="S818" s="194">
        <f t="shared" ca="1" si="307"/>
        <v>14628.376923620717</v>
      </c>
      <c r="T818" s="194">
        <f t="shared" ca="1" si="308"/>
        <v>15764.161104247547</v>
      </c>
      <c r="U818" s="194">
        <f t="shared" ca="1" si="309"/>
        <v>17593.113378849714</v>
      </c>
      <c r="V818" s="194">
        <f t="shared" ca="1" si="310"/>
        <v>18421.955864951058</v>
      </c>
      <c r="W818" s="194">
        <f t="shared" ca="1" si="311"/>
        <v>19275.774262774041</v>
      </c>
      <c r="X818" s="194">
        <f t="shared" ca="1" si="312"/>
        <v>20596.77212007124</v>
      </c>
      <c r="Y818" s="194">
        <f t="shared" ca="1" si="313"/>
        <v>21597.075890137377</v>
      </c>
      <c r="Z818" s="194">
        <f t="shared" ca="1" si="314"/>
        <v>383269.472921576</v>
      </c>
      <c r="AA818" s="194">
        <f t="shared" ca="1" si="315"/>
        <v>404866.54881171335</v>
      </c>
      <c r="AB818" s="77">
        <f t="shared" ca="1" si="316"/>
        <v>246820.44418918793</v>
      </c>
      <c r="AC818">
        <f t="shared" ca="1" si="317"/>
        <v>224.89702453417007</v>
      </c>
      <c r="AD818" s="476">
        <v>225.67527260095397</v>
      </c>
    </row>
    <row r="819" spans="2:30" x14ac:dyDescent="0.2">
      <c r="B819">
        <v>741</v>
      </c>
      <c r="C819" s="193">
        <f t="shared" ref="C819:M834" ca="1" si="322">C$75+_xlfn.NORM.INV(RAND(),0, $AH$80)</f>
        <v>0.31430695681028326</v>
      </c>
      <c r="D819" s="193">
        <f t="shared" ca="1" si="322"/>
        <v>-0.10424180745945198</v>
      </c>
      <c r="E819" s="193">
        <f t="shared" ca="1" si="322"/>
        <v>9.63605059372106E-2</v>
      </c>
      <c r="F819" s="193">
        <f t="shared" ca="1" si="322"/>
        <v>0.10612506651823217</v>
      </c>
      <c r="G819" s="193">
        <f t="shared" ca="1" si="322"/>
        <v>0.1042374189246677</v>
      </c>
      <c r="H819" s="193">
        <f t="shared" ca="1" si="322"/>
        <v>0.1364001455153262</v>
      </c>
      <c r="I819" s="193">
        <f t="shared" ca="1" si="321"/>
        <v>0.12235626996453064</v>
      </c>
      <c r="J819" s="193">
        <f t="shared" ca="1" si="321"/>
        <v>7.1897983122291564E-2</v>
      </c>
      <c r="K819" s="193">
        <f t="shared" ca="1" si="321"/>
        <v>6.8910869350911175E-2</v>
      </c>
      <c r="L819" s="193">
        <f t="shared" ca="1" si="321"/>
        <v>6.5305623570080143E-2</v>
      </c>
      <c r="M819" s="193">
        <f t="shared" ca="1" si="321"/>
        <v>4.8968795829631623E-2</v>
      </c>
      <c r="O819" s="473">
        <f t="shared" ca="1" si="318"/>
        <v>12876.265255870345</v>
      </c>
      <c r="P819" s="473">
        <f t="shared" ca="1" si="304"/>
        <v>11658.292875915233</v>
      </c>
      <c r="Q819" s="194">
        <f t="shared" ca="1" si="305"/>
        <v>12044.725817185135</v>
      </c>
      <c r="R819" s="194">
        <f t="shared" ca="1" si="306"/>
        <v>13486.68231073793</v>
      </c>
      <c r="S819" s="194">
        <f t="shared" ca="1" si="307"/>
        <v>14770.856290784586</v>
      </c>
      <c r="T819" s="194">
        <f t="shared" ca="1" si="308"/>
        <v>16697.38686142219</v>
      </c>
      <c r="U819" s="194">
        <f t="shared" ca="1" si="309"/>
        <v>18003.871154914093</v>
      </c>
      <c r="V819" s="194">
        <f t="shared" ca="1" si="310"/>
        <v>18562.201308674026</v>
      </c>
      <c r="W819" s="194">
        <f t="shared" ca="1" si="311"/>
        <v>19608.833904485975</v>
      </c>
      <c r="X819" s="194">
        <f t="shared" ca="1" si="312"/>
        <v>20701.428947620447</v>
      </c>
      <c r="Y819" s="194">
        <f t="shared" ca="1" si="313"/>
        <v>21385.595280186088</v>
      </c>
      <c r="Z819" s="194">
        <f t="shared" ca="1" si="314"/>
        <v>379516.46198984247</v>
      </c>
      <c r="AA819" s="194">
        <f t="shared" ca="1" si="315"/>
        <v>400902.05727002857</v>
      </c>
      <c r="AB819" s="77">
        <f t="shared" ca="1" si="316"/>
        <v>247147.1901653838</v>
      </c>
      <c r="AC819">
        <f t="shared" ca="1" si="317"/>
        <v>225.24024509740102</v>
      </c>
      <c r="AD819" s="476">
        <v>229.75534085756692</v>
      </c>
    </row>
    <row r="820" spans="2:30" x14ac:dyDescent="0.2">
      <c r="B820">
        <v>742</v>
      </c>
      <c r="C820" s="193">
        <f t="shared" ca="1" si="322"/>
        <v>0.35622713719108284</v>
      </c>
      <c r="D820" s="193">
        <f t="shared" ca="1" si="322"/>
        <v>-0.15556081894883789</v>
      </c>
      <c r="E820" s="193">
        <f t="shared" ca="1" si="322"/>
        <v>9.8964858654187443E-2</v>
      </c>
      <c r="F820" s="193">
        <f t="shared" ca="1" si="322"/>
        <v>0.10365741841140268</v>
      </c>
      <c r="G820" s="193">
        <f t="shared" ca="1" si="322"/>
        <v>9.0590486538840248E-2</v>
      </c>
      <c r="H820" s="193">
        <f t="shared" ca="1" si="322"/>
        <v>8.3675969664923744E-2</v>
      </c>
      <c r="I820" s="193">
        <f t="shared" ca="1" si="321"/>
        <v>0.1070121345317978</v>
      </c>
      <c r="J820" s="193">
        <f t="shared" ca="1" si="321"/>
        <v>8.2458820595661633E-2</v>
      </c>
      <c r="K820" s="193">
        <f t="shared" ca="1" si="321"/>
        <v>4.2195850766221843E-2</v>
      </c>
      <c r="L820" s="193">
        <f t="shared" ca="1" si="321"/>
        <v>3.9175703082890881E-2</v>
      </c>
      <c r="M820" s="193">
        <f t="shared" ca="1" si="321"/>
        <v>6.0102974212956732E-2</v>
      </c>
      <c r="O820" s="473">
        <f t="shared" ca="1" si="318"/>
        <v>13286.957263061038</v>
      </c>
      <c r="P820" s="473">
        <f t="shared" ca="1" si="304"/>
        <v>10990.375941380875</v>
      </c>
      <c r="Q820" s="194">
        <f t="shared" ca="1" si="305"/>
        <v>12073.337495768368</v>
      </c>
      <c r="R820" s="194">
        <f t="shared" ca="1" si="306"/>
        <v>13456.594948034666</v>
      </c>
      <c r="S820" s="194">
        <f t="shared" ca="1" si="307"/>
        <v>14588.307797474687</v>
      </c>
      <c r="T820" s="194">
        <f t="shared" ca="1" si="308"/>
        <v>15922.698504862185</v>
      </c>
      <c r="U820" s="194">
        <f t="shared" ca="1" si="309"/>
        <v>17757.733769925635</v>
      </c>
      <c r="V820" s="194">
        <f t="shared" ca="1" si="310"/>
        <v>18745.084749314403</v>
      </c>
      <c r="W820" s="194">
        <f t="shared" ca="1" si="311"/>
        <v>19118.755285956697</v>
      </c>
      <c r="X820" s="194">
        <f t="shared" ca="1" si="312"/>
        <v>20193.662274466362</v>
      </c>
      <c r="Y820" s="194">
        <f t="shared" ca="1" si="313"/>
        <v>21612.590624213324</v>
      </c>
      <c r="Z820" s="194">
        <f t="shared" ca="1" si="314"/>
        <v>383544.80297005363</v>
      </c>
      <c r="AA820" s="194">
        <f t="shared" ca="1" si="315"/>
        <v>405157.39359426696</v>
      </c>
      <c r="AB820" s="77">
        <f t="shared" ca="1" si="316"/>
        <v>247525.77818066493</v>
      </c>
      <c r="AC820">
        <f t="shared" ca="1" si="317"/>
        <v>225.6379215840409</v>
      </c>
      <c r="AD820" s="476">
        <v>223.21520390245848</v>
      </c>
    </row>
    <row r="821" spans="2:30" x14ac:dyDescent="0.2">
      <c r="B821">
        <v>743</v>
      </c>
      <c r="C821" s="193">
        <f t="shared" ca="1" si="322"/>
        <v>0.33301763367421283</v>
      </c>
      <c r="D821" s="193">
        <f t="shared" ca="1" si="322"/>
        <v>-0.12296241812770189</v>
      </c>
      <c r="E821" s="193">
        <f t="shared" ca="1" si="322"/>
        <v>0.12199403061287527</v>
      </c>
      <c r="F821" s="193">
        <f t="shared" ca="1" si="322"/>
        <v>8.7735387838913534E-2</v>
      </c>
      <c r="G821" s="193">
        <f t="shared" ca="1" si="322"/>
        <v>9.7160806241184852E-2</v>
      </c>
      <c r="H821" s="193">
        <f t="shared" ca="1" si="322"/>
        <v>6.7694066849068896E-2</v>
      </c>
      <c r="I821" s="193">
        <f t="shared" ca="1" si="321"/>
        <v>7.6791669605429463E-2</v>
      </c>
      <c r="J821" s="193">
        <f t="shared" ca="1" si="321"/>
        <v>8.1181920750466124E-2</v>
      </c>
      <c r="K821" s="193">
        <f t="shared" ca="1" si="321"/>
        <v>4.0678216348114589E-2</v>
      </c>
      <c r="L821" s="193">
        <f t="shared" ca="1" si="321"/>
        <v>4.0258843435218815E-2</v>
      </c>
      <c r="M821" s="193">
        <f t="shared" ca="1" si="321"/>
        <v>4.4971723519058308E-2</v>
      </c>
      <c r="O821" s="473">
        <f t="shared" ca="1" si="318"/>
        <v>13059.573757106262</v>
      </c>
      <c r="P821" s="473">
        <f t="shared" ca="1" si="304"/>
        <v>11414.644128067959</v>
      </c>
      <c r="Q821" s="194">
        <f t="shared" ca="1" si="305"/>
        <v>12326.338274743062</v>
      </c>
      <c r="R821" s="194">
        <f t="shared" ca="1" si="306"/>
        <v>13262.461956591897</v>
      </c>
      <c r="S821" s="194">
        <f t="shared" ca="1" si="307"/>
        <v>14676.195824491875</v>
      </c>
      <c r="T821" s="194">
        <f t="shared" ca="1" si="308"/>
        <v>15687.872756950148</v>
      </c>
      <c r="U821" s="194">
        <f t="shared" ca="1" si="309"/>
        <v>17272.96313930125</v>
      </c>
      <c r="V821" s="194">
        <f t="shared" ca="1" si="310"/>
        <v>18722.972503232464</v>
      </c>
      <c r="W821" s="194">
        <f t="shared" ca="1" si="311"/>
        <v>19090.914759598807</v>
      </c>
      <c r="X821" s="194">
        <f t="shared" ca="1" si="312"/>
        <v>20214.710274728364</v>
      </c>
      <c r="Y821" s="194">
        <f t="shared" ca="1" si="313"/>
        <v>21304.105944107265</v>
      </c>
      <c r="Z821" s="194">
        <f t="shared" ca="1" si="314"/>
        <v>378070.32293627172</v>
      </c>
      <c r="AA821" s="194">
        <f t="shared" ca="1" si="315"/>
        <v>399374.42888037901</v>
      </c>
      <c r="AB821" s="77">
        <f t="shared" ca="1" si="316"/>
        <v>245189.93726965867</v>
      </c>
      <c r="AC821">
        <f t="shared" ca="1" si="317"/>
        <v>223.1843071817234</v>
      </c>
      <c r="AD821" s="476">
        <v>224.9839880090496</v>
      </c>
    </row>
    <row r="822" spans="2:30" x14ac:dyDescent="0.2">
      <c r="B822">
        <v>744</v>
      </c>
      <c r="C822" s="193">
        <f t="shared" ca="1" si="322"/>
        <v>0.30453092405644822</v>
      </c>
      <c r="D822" s="193">
        <f t="shared" ca="1" si="322"/>
        <v>-0.15546851972649295</v>
      </c>
      <c r="E822" s="193">
        <f t="shared" ca="1" si="322"/>
        <v>0.10702907176948055</v>
      </c>
      <c r="F822" s="193">
        <f t="shared" ca="1" si="322"/>
        <v>9.7589780331745105E-2</v>
      </c>
      <c r="G822" s="193">
        <f t="shared" ca="1" si="322"/>
        <v>0.13794960677866261</v>
      </c>
      <c r="H822" s="193">
        <f t="shared" ca="1" si="322"/>
        <v>7.0984732021562275E-2</v>
      </c>
      <c r="I822" s="193">
        <f t="shared" ca="1" si="321"/>
        <v>0.11653596053422777</v>
      </c>
      <c r="J822" s="193">
        <f t="shared" ca="1" si="321"/>
        <v>8.4598739026680414E-2</v>
      </c>
      <c r="K822" s="193">
        <f t="shared" ca="1" si="321"/>
        <v>5.3202650718359237E-2</v>
      </c>
      <c r="L822" s="193">
        <f t="shared" ca="1" si="321"/>
        <v>6.4597458440695144E-2</v>
      </c>
      <c r="M822" s="193">
        <f t="shared" ca="1" si="321"/>
        <v>2.4428399497380286E-2</v>
      </c>
      <c r="O822" s="473">
        <f t="shared" ca="1" si="318"/>
        <v>12780.489462981022</v>
      </c>
      <c r="P822" s="473">
        <f t="shared" ca="1" si="304"/>
        <v>10991.577215759695</v>
      </c>
      <c r="Q822" s="194">
        <f t="shared" ca="1" si="305"/>
        <v>12161.931744994834</v>
      </c>
      <c r="R822" s="194">
        <f t="shared" ca="1" si="306"/>
        <v>13382.613886006606</v>
      </c>
      <c r="S822" s="194">
        <f t="shared" ca="1" si="307"/>
        <v>15221.808118267678</v>
      </c>
      <c r="T822" s="194">
        <f t="shared" ca="1" si="308"/>
        <v>15736.223251829408</v>
      </c>
      <c r="U822" s="194">
        <f t="shared" ca="1" si="309"/>
        <v>17910.506771545686</v>
      </c>
      <c r="V822" s="194">
        <f t="shared" ca="1" si="310"/>
        <v>18782.14200413357</v>
      </c>
      <c r="W822" s="194">
        <f t="shared" ca="1" si="311"/>
        <v>19320.671571280302</v>
      </c>
      <c r="X822" s="194">
        <f t="shared" ca="1" si="312"/>
        <v>20687.667610230699</v>
      </c>
      <c r="Y822" s="194">
        <f t="shared" ca="1" si="313"/>
        <v>20885.283940074372</v>
      </c>
      <c r="Z822" s="194">
        <f t="shared" ca="1" si="314"/>
        <v>370637.75708568125</v>
      </c>
      <c r="AA822" s="194">
        <f t="shared" ca="1" si="315"/>
        <v>391523.04102575564</v>
      </c>
      <c r="AB822" s="77">
        <f t="shared" ca="1" si="316"/>
        <v>242623.363703362</v>
      </c>
      <c r="AC822">
        <f t="shared" ca="1" si="317"/>
        <v>220.48832654485716</v>
      </c>
      <c r="AD822" s="476">
        <v>216.42400173580043</v>
      </c>
    </row>
    <row r="823" spans="2:30" x14ac:dyDescent="0.2">
      <c r="B823">
        <v>745</v>
      </c>
      <c r="C823" s="193">
        <f t="shared" ca="1" si="322"/>
        <v>0.32448066588194546</v>
      </c>
      <c r="D823" s="193">
        <f t="shared" ca="1" si="322"/>
        <v>-0.17822059717856131</v>
      </c>
      <c r="E823" s="193">
        <f t="shared" ca="1" si="322"/>
        <v>0.10165632228232006</v>
      </c>
      <c r="F823" s="193">
        <f t="shared" ca="1" si="322"/>
        <v>8.0136973192041328E-2</v>
      </c>
      <c r="G823" s="193">
        <f t="shared" ca="1" si="322"/>
        <v>9.3124710046291637E-2</v>
      </c>
      <c r="H823" s="193">
        <f t="shared" ca="1" si="322"/>
        <v>6.2574635114108934E-2</v>
      </c>
      <c r="I823" s="193">
        <f t="shared" ca="1" si="321"/>
        <v>6.6148726767217253E-2</v>
      </c>
      <c r="J823" s="193">
        <f t="shared" ca="1" si="321"/>
        <v>5.0897775549452628E-2</v>
      </c>
      <c r="K823" s="193">
        <f t="shared" ca="1" si="321"/>
        <v>2.5841587388733225E-2</v>
      </c>
      <c r="L823" s="193">
        <f t="shared" ca="1" si="321"/>
        <v>9.7549240191716818E-2</v>
      </c>
      <c r="M823" s="193">
        <f t="shared" ca="1" si="321"/>
        <v>5.2121361735623317E-2</v>
      </c>
      <c r="O823" s="473">
        <f t="shared" ca="1" si="318"/>
        <v>12975.93708364542</v>
      </c>
      <c r="P823" s="473">
        <f t="shared" ca="1" si="304"/>
        <v>10695.458927721025</v>
      </c>
      <c r="Q823" s="194">
        <f t="shared" ca="1" si="305"/>
        <v>12102.906183505869</v>
      </c>
      <c r="R823" s="194">
        <f t="shared" ca="1" si="306"/>
        <v>13169.816551917909</v>
      </c>
      <c r="S823" s="194">
        <f t="shared" ca="1" si="307"/>
        <v>14622.206894349834</v>
      </c>
      <c r="T823" s="194">
        <f t="shared" ca="1" si="308"/>
        <v>15612.65177732725</v>
      </c>
      <c r="U823" s="194">
        <f t="shared" ca="1" si="309"/>
        <v>17102.238230735144</v>
      </c>
      <c r="V823" s="194">
        <f t="shared" ca="1" si="310"/>
        <v>18198.537894217818</v>
      </c>
      <c r="W823" s="194">
        <f t="shared" ca="1" si="311"/>
        <v>18818.741464978219</v>
      </c>
      <c r="X823" s="194">
        <f t="shared" ca="1" si="312"/>
        <v>21327.999317417445</v>
      </c>
      <c r="Y823" s="194">
        <f t="shared" ca="1" si="313"/>
        <v>21449.867448078676</v>
      </c>
      <c r="Z823" s="194">
        <f t="shared" ca="1" si="314"/>
        <v>380657.05898718734</v>
      </c>
      <c r="AA823" s="194">
        <f t="shared" ca="1" si="315"/>
        <v>402106.92643526604</v>
      </c>
      <c r="AB823" s="77">
        <f t="shared" ca="1" si="316"/>
        <v>245213.97395270367</v>
      </c>
      <c r="AC823">
        <f t="shared" ca="1" si="317"/>
        <v>223.20955579836729</v>
      </c>
      <c r="AD823" s="476">
        <v>221.33444234714997</v>
      </c>
    </row>
    <row r="824" spans="2:30" x14ac:dyDescent="0.2">
      <c r="B824">
        <v>746</v>
      </c>
      <c r="C824" s="193">
        <f t="shared" ca="1" si="322"/>
        <v>0.33809356219021947</v>
      </c>
      <c r="D824" s="193">
        <f t="shared" ca="1" si="322"/>
        <v>-0.12334337797667</v>
      </c>
      <c r="E824" s="193">
        <f t="shared" ca="1" si="322"/>
        <v>0.1387204374541989</v>
      </c>
      <c r="F824" s="193">
        <f t="shared" ca="1" si="322"/>
        <v>9.7878157738921612E-2</v>
      </c>
      <c r="G824" s="193">
        <f t="shared" ca="1" si="322"/>
        <v>6.8420386707214148E-2</v>
      </c>
      <c r="H824" s="193">
        <f t="shared" ca="1" si="322"/>
        <v>0.10540217344570668</v>
      </c>
      <c r="I824" s="193">
        <f t="shared" ca="1" si="321"/>
        <v>8.2012144427103029E-2</v>
      </c>
      <c r="J824" s="193">
        <f t="shared" ca="1" si="321"/>
        <v>7.3146494622319327E-2</v>
      </c>
      <c r="K824" s="193">
        <f t="shared" ca="1" si="321"/>
        <v>9.0571601130704227E-2</v>
      </c>
      <c r="L824" s="193">
        <f t="shared" ca="1" si="321"/>
        <v>9.731216788701938E-2</v>
      </c>
      <c r="M824" s="193">
        <f t="shared" ca="1" si="321"/>
        <v>8.2801732538346051E-2</v>
      </c>
      <c r="O824" s="473">
        <f t="shared" ca="1" si="318"/>
        <v>13109.302628777579</v>
      </c>
      <c r="P824" s="473">
        <f t="shared" ca="1" si="304"/>
        <v>11409.685935633641</v>
      </c>
      <c r="Q824" s="194">
        <f t="shared" ca="1" si="305"/>
        <v>12510.096247799755</v>
      </c>
      <c r="R824" s="194">
        <f t="shared" ca="1" si="306"/>
        <v>13386.129993356406</v>
      </c>
      <c r="S824" s="194">
        <f t="shared" ca="1" si="307"/>
        <v>14291.748966055809</v>
      </c>
      <c r="T824" s="194">
        <f t="shared" ca="1" si="308"/>
        <v>16241.926578696439</v>
      </c>
      <c r="U824" s="194">
        <f t="shared" ca="1" si="309"/>
        <v>17356.705493286452</v>
      </c>
      <c r="V824" s="194">
        <f t="shared" ca="1" si="310"/>
        <v>18583.821949970694</v>
      </c>
      <c r="W824" s="194">
        <f t="shared" ca="1" si="311"/>
        <v>20006.19322030761</v>
      </c>
      <c r="X824" s="194">
        <f t="shared" ca="1" si="312"/>
        <v>21323.392437135808</v>
      </c>
      <c r="Y824" s="194">
        <f t="shared" ca="1" si="313"/>
        <v>22075.356018989067</v>
      </c>
      <c r="Z824" s="194">
        <f t="shared" ca="1" si="314"/>
        <v>391757.20403046941</v>
      </c>
      <c r="AA824" s="194">
        <f t="shared" ca="1" si="315"/>
        <v>413832.56004945847</v>
      </c>
      <c r="AB824" s="77">
        <f t="shared" ca="1" si="316"/>
        <v>251843.76523034941</v>
      </c>
      <c r="AC824">
        <f t="shared" ca="1" si="317"/>
        <v>230.17362226648254</v>
      </c>
      <c r="AD824" s="476">
        <v>218.57365891462186</v>
      </c>
    </row>
    <row r="825" spans="2:30" x14ac:dyDescent="0.2">
      <c r="B825">
        <v>747</v>
      </c>
      <c r="C825" s="193">
        <f t="shared" ca="1" si="322"/>
        <v>0.33718628493712022</v>
      </c>
      <c r="D825" s="193">
        <f t="shared" ca="1" si="322"/>
        <v>-0.14998862202601027</v>
      </c>
      <c r="E825" s="193">
        <f t="shared" ca="1" si="322"/>
        <v>9.9762965131094367E-2</v>
      </c>
      <c r="F825" s="193">
        <f t="shared" ca="1" si="322"/>
        <v>9.4438989802244369E-2</v>
      </c>
      <c r="G825" s="193">
        <f t="shared" ca="1" si="322"/>
        <v>0.10410720360233627</v>
      </c>
      <c r="H825" s="193">
        <f t="shared" ca="1" si="322"/>
        <v>9.6575659117080687E-2</v>
      </c>
      <c r="I825" s="193">
        <f t="shared" ca="1" si="322"/>
        <v>9.5030819285940385E-2</v>
      </c>
      <c r="J825" s="193">
        <f t="shared" ca="1" si="322"/>
        <v>8.0885190024239731E-2</v>
      </c>
      <c r="K825" s="193">
        <f t="shared" ca="1" si="322"/>
        <v>7.3018096037022862E-2</v>
      </c>
      <c r="L825" s="193">
        <f t="shared" ca="1" si="322"/>
        <v>3.2427223092696751E-2</v>
      </c>
      <c r="M825" s="193">
        <f t="shared" ca="1" si="322"/>
        <v>4.8944186596972257E-2</v>
      </c>
      <c r="O825" s="473">
        <f t="shared" ca="1" si="318"/>
        <v>13100.414033528965</v>
      </c>
      <c r="P825" s="473">
        <f t="shared" ca="1" si="304"/>
        <v>11062.898084331477</v>
      </c>
      <c r="Q825" s="194">
        <f t="shared" ca="1" si="305"/>
        <v>12082.105573088926</v>
      </c>
      <c r="R825" s="194">
        <f t="shared" ca="1" si="306"/>
        <v>13344.197153409797</v>
      </c>
      <c r="S825" s="194">
        <f t="shared" ca="1" si="307"/>
        <v>14769.114462641424</v>
      </c>
      <c r="T825" s="194">
        <f t="shared" ca="1" si="308"/>
        <v>16112.2365879264</v>
      </c>
      <c r="U825" s="194">
        <f t="shared" ca="1" si="309"/>
        <v>17565.539845656254</v>
      </c>
      <c r="V825" s="194">
        <f t="shared" ca="1" si="310"/>
        <v>18717.833977401267</v>
      </c>
      <c r="W825" s="194">
        <f t="shared" ca="1" si="311"/>
        <v>19684.179687006592</v>
      </c>
      <c r="X825" s="194">
        <f t="shared" ca="1" si="312"/>
        <v>20062.523213589851</v>
      </c>
      <c r="Y825" s="194">
        <f t="shared" ca="1" si="313"/>
        <v>21385.093565462157</v>
      </c>
      <c r="Z825" s="194">
        <f t="shared" ca="1" si="314"/>
        <v>379507.55837998458</v>
      </c>
      <c r="AA825" s="194">
        <f t="shared" ca="1" si="315"/>
        <v>400892.65194544673</v>
      </c>
      <c r="AB825" s="77">
        <f t="shared" ca="1" si="316"/>
        <v>246044.73245933533</v>
      </c>
      <c r="AC825">
        <f t="shared" ca="1" si="317"/>
        <v>224.08220128852659</v>
      </c>
      <c r="AD825" s="476">
        <v>220.75847445651888</v>
      </c>
    </row>
    <row r="826" spans="2:30" x14ac:dyDescent="0.2">
      <c r="B826">
        <v>748</v>
      </c>
      <c r="C826" s="193">
        <f t="shared" ca="1" si="322"/>
        <v>0.35335396880653552</v>
      </c>
      <c r="D826" s="193">
        <f t="shared" ca="1" si="322"/>
        <v>-0.17056483929413524</v>
      </c>
      <c r="E826" s="193">
        <f t="shared" ca="1" si="322"/>
        <v>0.12132961502541091</v>
      </c>
      <c r="F826" s="193">
        <f t="shared" ca="1" si="322"/>
        <v>0.13473476106230228</v>
      </c>
      <c r="G826" s="193">
        <f t="shared" ca="1" si="322"/>
        <v>9.496116935535126E-2</v>
      </c>
      <c r="H826" s="193">
        <f t="shared" ca="1" si="322"/>
        <v>0.10378895304745375</v>
      </c>
      <c r="I826" s="193">
        <f t="shared" ca="1" si="322"/>
        <v>9.5351021573606906E-2</v>
      </c>
      <c r="J826" s="193">
        <f t="shared" ca="1" si="322"/>
        <v>7.7971346263015578E-2</v>
      </c>
      <c r="K826" s="193">
        <f t="shared" ca="1" si="322"/>
        <v>5.6125778163748918E-2</v>
      </c>
      <c r="L826" s="193">
        <f t="shared" ca="1" si="322"/>
        <v>5.02334314823649E-2</v>
      </c>
      <c r="M826" s="193">
        <f t="shared" ca="1" si="322"/>
        <v>1.1087398765096054E-2</v>
      </c>
      <c r="O826" s="473">
        <f t="shared" ca="1" si="318"/>
        <v>13258.808832397628</v>
      </c>
      <c r="P826" s="473">
        <f t="shared" ca="1" si="304"/>
        <v>10795.098616586831</v>
      </c>
      <c r="Q826" s="194">
        <f t="shared" ca="1" si="305"/>
        <v>12319.038938861904</v>
      </c>
      <c r="R826" s="194">
        <f t="shared" ca="1" si="306"/>
        <v>13835.512540702492</v>
      </c>
      <c r="S826" s="194">
        <f t="shared" ca="1" si="307"/>
        <v>14646.772332971186</v>
      </c>
      <c r="T826" s="194">
        <f t="shared" ca="1" si="308"/>
        <v>16218.223162968565</v>
      </c>
      <c r="U826" s="194">
        <f t="shared" ca="1" si="309"/>
        <v>17570.676254553262</v>
      </c>
      <c r="V826" s="194">
        <f t="shared" ca="1" si="310"/>
        <v>18667.37455371589</v>
      </c>
      <c r="W826" s="194">
        <f t="shared" ca="1" si="311"/>
        <v>19374.295425431115</v>
      </c>
      <c r="X826" s="194">
        <f t="shared" ca="1" si="312"/>
        <v>20408.54030920034</v>
      </c>
      <c r="Y826" s="194">
        <f t="shared" ca="1" si="313"/>
        <v>20613.297544075202</v>
      </c>
      <c r="Z826" s="194">
        <f t="shared" ca="1" si="314"/>
        <v>365810.98872283794</v>
      </c>
      <c r="AA826" s="194">
        <f t="shared" ca="1" si="315"/>
        <v>386424.28626691311</v>
      </c>
      <c r="AB826" s="77">
        <f t="shared" ca="1" si="316"/>
        <v>240993.1731824975</v>
      </c>
      <c r="AC826">
        <f t="shared" ca="1" si="317"/>
        <v>218.77594154394902</v>
      </c>
      <c r="AD826" s="476">
        <v>226.41265390443658</v>
      </c>
    </row>
    <row r="827" spans="2:30" x14ac:dyDescent="0.2">
      <c r="B827">
        <v>749</v>
      </c>
      <c r="C827" s="193">
        <f t="shared" ca="1" si="322"/>
        <v>0.32346239599479015</v>
      </c>
      <c r="D827" s="193">
        <f t="shared" ca="1" si="322"/>
        <v>-0.17982964920579259</v>
      </c>
      <c r="E827" s="193">
        <f t="shared" ca="1" si="322"/>
        <v>0.11560069967535466</v>
      </c>
      <c r="F827" s="193">
        <f t="shared" ca="1" si="322"/>
        <v>0.11076453268317821</v>
      </c>
      <c r="G827" s="193">
        <f t="shared" ca="1" si="322"/>
        <v>0.12707194763021876</v>
      </c>
      <c r="H827" s="193">
        <f t="shared" ca="1" si="322"/>
        <v>9.0014412105381469E-2</v>
      </c>
      <c r="I827" s="193">
        <f t="shared" ca="1" si="322"/>
        <v>8.6859489931572803E-2</v>
      </c>
      <c r="J827" s="193">
        <f t="shared" ca="1" si="322"/>
        <v>8.6725603588383438E-2</v>
      </c>
      <c r="K827" s="193">
        <f t="shared" ca="1" si="322"/>
        <v>6.3292000841775581E-2</v>
      </c>
      <c r="L827" s="193">
        <f t="shared" ca="1" si="322"/>
        <v>5.7953750055820978E-2</v>
      </c>
      <c r="M827" s="193">
        <f t="shared" ca="1" si="322"/>
        <v>5.8709329800579677E-2</v>
      </c>
      <c r="O827" s="473">
        <f t="shared" ca="1" si="318"/>
        <v>12965.96109356096</v>
      </c>
      <c r="P827" s="473">
        <f t="shared" ca="1" si="304"/>
        <v>10674.51711558661</v>
      </c>
      <c r="Q827" s="194">
        <f t="shared" ca="1" si="305"/>
        <v>12256.100503696089</v>
      </c>
      <c r="R827" s="194">
        <f t="shared" ca="1" si="306"/>
        <v>13543.250060761891</v>
      </c>
      <c r="S827" s="194">
        <f t="shared" ca="1" si="307"/>
        <v>15076.302869751224</v>
      </c>
      <c r="T827" s="194">
        <f t="shared" ca="1" si="308"/>
        <v>16015.830687170364</v>
      </c>
      <c r="U827" s="194">
        <f t="shared" ca="1" si="309"/>
        <v>17434.462428620889</v>
      </c>
      <c r="V827" s="194">
        <f t="shared" ca="1" si="310"/>
        <v>18818.973203344915</v>
      </c>
      <c r="W827" s="194">
        <f t="shared" ca="1" si="311"/>
        <v>19505.757527880611</v>
      </c>
      <c r="X827" s="194">
        <f t="shared" ca="1" si="312"/>
        <v>20558.564511518729</v>
      </c>
      <c r="Y827" s="194">
        <f t="shared" ca="1" si="313"/>
        <v>21584.178038933307</v>
      </c>
      <c r="Z827" s="194">
        <f t="shared" ca="1" si="314"/>
        <v>383040.58301731531</v>
      </c>
      <c r="AA827" s="194">
        <f t="shared" ca="1" si="315"/>
        <v>404624.76105624862</v>
      </c>
      <c r="AB827" s="77">
        <f t="shared" ca="1" si="316"/>
        <v>247522.82672798648</v>
      </c>
      <c r="AC827">
        <f t="shared" ca="1" si="317"/>
        <v>225.63482131862236</v>
      </c>
      <c r="AD827" s="476">
        <v>222.22814915932159</v>
      </c>
    </row>
    <row r="828" spans="2:30" x14ac:dyDescent="0.2">
      <c r="B828">
        <v>750</v>
      </c>
      <c r="C828" s="193">
        <f t="shared" ca="1" si="322"/>
        <v>0.3207274483264918</v>
      </c>
      <c r="D828" s="193">
        <f t="shared" ca="1" si="322"/>
        <v>-0.13545157180860051</v>
      </c>
      <c r="E828" s="193">
        <f t="shared" ca="1" si="322"/>
        <v>0.11972788645173031</v>
      </c>
      <c r="F828" s="193">
        <f t="shared" ca="1" si="322"/>
        <v>6.4995190276687376E-2</v>
      </c>
      <c r="G828" s="193">
        <f t="shared" ca="1" si="322"/>
        <v>9.2189429760564073E-2</v>
      </c>
      <c r="H828" s="193">
        <f t="shared" ca="1" si="322"/>
        <v>7.6422411417087846E-2</v>
      </c>
      <c r="I828" s="193">
        <f t="shared" ca="1" si="322"/>
        <v>8.1593826761154759E-2</v>
      </c>
      <c r="J828" s="193">
        <f t="shared" ca="1" si="322"/>
        <v>8.1359662660408533E-2</v>
      </c>
      <c r="K828" s="193">
        <f t="shared" ca="1" si="322"/>
        <v>5.3228787604780364E-2</v>
      </c>
      <c r="L828" s="193">
        <f t="shared" ca="1" si="322"/>
        <v>4.5894628851529277E-2</v>
      </c>
      <c r="M828" s="193">
        <f t="shared" ca="1" si="322"/>
        <v>7.687378786394819E-2</v>
      </c>
      <c r="O828" s="473">
        <f t="shared" ca="1" si="318"/>
        <v>12939.166811254639</v>
      </c>
      <c r="P828" s="473">
        <f t="shared" ca="1" si="304"/>
        <v>11252.097792911065</v>
      </c>
      <c r="Q828" s="194">
        <f t="shared" ca="1" si="305"/>
        <v>12301.442189071067</v>
      </c>
      <c r="R828" s="194">
        <f t="shared" ca="1" si="306"/>
        <v>12985.196908101012</v>
      </c>
      <c r="S828" s="194">
        <f t="shared" ca="1" si="307"/>
        <v>14609.696096893307</v>
      </c>
      <c r="T828" s="194">
        <f t="shared" ca="1" si="308"/>
        <v>15816.120317008244</v>
      </c>
      <c r="U828" s="194">
        <f t="shared" ca="1" si="309"/>
        <v>17349.995202123919</v>
      </c>
      <c r="V828" s="194">
        <f t="shared" ca="1" si="310"/>
        <v>18726.050483754199</v>
      </c>
      <c r="W828" s="194">
        <f t="shared" ca="1" si="311"/>
        <v>19321.151044246017</v>
      </c>
      <c r="X828" s="194">
        <f t="shared" ca="1" si="312"/>
        <v>20324.227026333221</v>
      </c>
      <c r="Y828" s="194">
        <f t="shared" ca="1" si="313"/>
        <v>21954.501493903081</v>
      </c>
      <c r="Z828" s="194">
        <f t="shared" ca="1" si="314"/>
        <v>389612.47618094389</v>
      </c>
      <c r="AA828" s="194">
        <f t="shared" ca="1" si="315"/>
        <v>411566.977674847</v>
      </c>
      <c r="AB828" s="77">
        <f t="shared" ca="1" si="316"/>
        <v>249558.50500961553</v>
      </c>
      <c r="AC828">
        <f t="shared" ca="1" si="317"/>
        <v>227.77313884134193</v>
      </c>
      <c r="AD828" s="476">
        <v>224.40056234070622</v>
      </c>
    </row>
    <row r="829" spans="2:30" x14ac:dyDescent="0.2">
      <c r="B829">
        <v>751</v>
      </c>
      <c r="C829" s="193">
        <f t="shared" ref="C829:M844" ca="1" si="323">C$75+_xlfn.NORM.INV(RAND(),0, $AH$80)</f>
        <v>0.33427787032602585</v>
      </c>
      <c r="D829" s="193">
        <f t="shared" ca="1" si="323"/>
        <v>-0.20138529808596337</v>
      </c>
      <c r="E829" s="193">
        <f t="shared" ca="1" si="323"/>
        <v>8.812404725768537E-2</v>
      </c>
      <c r="F829" s="193">
        <f t="shared" ca="1" si="323"/>
        <v>7.3398524609464069E-2</v>
      </c>
      <c r="G829" s="193">
        <f t="shared" ca="1" si="323"/>
        <v>0.10402152646197602</v>
      </c>
      <c r="H829" s="193">
        <f t="shared" ca="1" si="323"/>
        <v>7.0972460045410329E-2</v>
      </c>
      <c r="I829" s="193">
        <f t="shared" ca="1" si="322"/>
        <v>6.656089416002707E-2</v>
      </c>
      <c r="J829" s="193">
        <f t="shared" ca="1" si="322"/>
        <v>3.551671668154649E-2</v>
      </c>
      <c r="K829" s="193">
        <f t="shared" ca="1" si="322"/>
        <v>3.2018398572247142E-2</v>
      </c>
      <c r="L829" s="193">
        <f t="shared" ca="1" si="322"/>
        <v>4.3730036007577397E-2</v>
      </c>
      <c r="M829" s="193">
        <f t="shared" ca="1" si="322"/>
        <v>3.0912481515331276E-2</v>
      </c>
      <c r="O829" s="473">
        <f t="shared" ca="1" si="318"/>
        <v>13071.920295584076</v>
      </c>
      <c r="P829" s="473">
        <f t="shared" ca="1" si="304"/>
        <v>10393.970345411186</v>
      </c>
      <c r="Q829" s="194">
        <f t="shared" ca="1" si="305"/>
        <v>11954.23926101842</v>
      </c>
      <c r="R829" s="194">
        <f t="shared" ca="1" si="306"/>
        <v>13087.656479742234</v>
      </c>
      <c r="S829" s="194">
        <f t="shared" ca="1" si="307"/>
        <v>14767.968400475826</v>
      </c>
      <c r="T829" s="194">
        <f t="shared" ca="1" si="308"/>
        <v>15736.042936881217</v>
      </c>
      <c r="U829" s="194">
        <f t="shared" ca="1" si="309"/>
        <v>17108.849864521126</v>
      </c>
      <c r="V829" s="194">
        <f t="shared" ca="1" si="310"/>
        <v>17932.182032426754</v>
      </c>
      <c r="W829" s="194">
        <f t="shared" ca="1" si="311"/>
        <v>18932.053124565366</v>
      </c>
      <c r="X829" s="194">
        <f t="shared" ca="1" si="312"/>
        <v>20282.163824968127</v>
      </c>
      <c r="Y829" s="194">
        <f t="shared" ca="1" si="313"/>
        <v>21017.476579503425</v>
      </c>
      <c r="Z829" s="194">
        <f t="shared" ca="1" si="314"/>
        <v>372983.69518840482</v>
      </c>
      <c r="AA829" s="194">
        <f t="shared" ca="1" si="315"/>
        <v>394001.17176790826</v>
      </c>
      <c r="AB829" s="77">
        <f t="shared" ca="1" si="316"/>
        <v>241474.97015816177</v>
      </c>
      <c r="AC829">
        <f t="shared" ca="1" si="317"/>
        <v>219.28203080410057</v>
      </c>
      <c r="AD829" s="476">
        <v>221.92194698271652</v>
      </c>
    </row>
    <row r="830" spans="2:30" x14ac:dyDescent="0.2">
      <c r="B830">
        <v>752</v>
      </c>
      <c r="C830" s="193">
        <f t="shared" ca="1" si="323"/>
        <v>0.31037950605914522</v>
      </c>
      <c r="D830" s="193">
        <f t="shared" ca="1" si="323"/>
        <v>-0.15914370053278218</v>
      </c>
      <c r="E830" s="193">
        <f t="shared" ca="1" si="323"/>
        <v>7.130266111688538E-2</v>
      </c>
      <c r="F830" s="193">
        <f t="shared" ca="1" si="323"/>
        <v>0.10793359643317903</v>
      </c>
      <c r="G830" s="193">
        <f t="shared" ca="1" si="323"/>
        <v>0.11563122462331427</v>
      </c>
      <c r="H830" s="193">
        <f t="shared" ca="1" si="323"/>
        <v>0.10576273196945346</v>
      </c>
      <c r="I830" s="193">
        <f t="shared" ca="1" si="322"/>
        <v>6.8423043376419315E-2</v>
      </c>
      <c r="J830" s="193">
        <f t="shared" ca="1" si="322"/>
        <v>4.3880813030512555E-2</v>
      </c>
      <c r="K830" s="193">
        <f t="shared" ca="1" si="322"/>
        <v>6.9766212506487457E-2</v>
      </c>
      <c r="L830" s="193">
        <f t="shared" ca="1" si="322"/>
        <v>5.5264032703601335E-2</v>
      </c>
      <c r="M830" s="193">
        <f t="shared" ca="1" si="322"/>
        <v>1.2865434412800487E-2</v>
      </c>
      <c r="O830" s="473">
        <f t="shared" ca="1" si="318"/>
        <v>12837.788020861446</v>
      </c>
      <c r="P830" s="473">
        <f t="shared" ca="1" si="304"/>
        <v>10943.744737565841</v>
      </c>
      <c r="Q830" s="194">
        <f t="shared" ca="1" si="305"/>
        <v>11769.437835908951</v>
      </c>
      <c r="R830" s="194">
        <f t="shared" ca="1" si="306"/>
        <v>13508.733224464286</v>
      </c>
      <c r="S830" s="194">
        <f t="shared" ca="1" si="307"/>
        <v>14923.265785061389</v>
      </c>
      <c r="T830" s="194">
        <f t="shared" ca="1" si="308"/>
        <v>16247.224347427762</v>
      </c>
      <c r="U830" s="194">
        <f t="shared" ca="1" si="309"/>
        <v>17138.72085598822</v>
      </c>
      <c r="V830" s="194">
        <f t="shared" ca="1" si="310"/>
        <v>18077.024212036438</v>
      </c>
      <c r="W830" s="194">
        <f t="shared" ca="1" si="311"/>
        <v>19624.524905812606</v>
      </c>
      <c r="X830" s="194">
        <f t="shared" ca="1" si="312"/>
        <v>20506.296888571658</v>
      </c>
      <c r="Y830" s="194">
        <f t="shared" ca="1" si="313"/>
        <v>20649.546811838667</v>
      </c>
      <c r="Z830" s="194">
        <f t="shared" ca="1" si="314"/>
        <v>366454.28126022452</v>
      </c>
      <c r="AA830" s="194">
        <f t="shared" ca="1" si="315"/>
        <v>387103.82807206322</v>
      </c>
      <c r="AB830" s="77">
        <f t="shared" ca="1" si="316"/>
        <v>240162.8280051644</v>
      </c>
      <c r="AC830">
        <f t="shared" ca="1" si="317"/>
        <v>217.90373022322098</v>
      </c>
      <c r="AD830" s="476">
        <v>221.11984666270263</v>
      </c>
    </row>
    <row r="831" spans="2:30" x14ac:dyDescent="0.2">
      <c r="B831">
        <v>753</v>
      </c>
      <c r="C831" s="193">
        <f t="shared" ca="1" si="323"/>
        <v>0.3615615969308264</v>
      </c>
      <c r="D831" s="193">
        <f t="shared" ca="1" si="323"/>
        <v>-0.15964765358522642</v>
      </c>
      <c r="E831" s="193">
        <f t="shared" ca="1" si="323"/>
        <v>0.10665239538273678</v>
      </c>
      <c r="F831" s="193">
        <f t="shared" ca="1" si="323"/>
        <v>0.10065059648443447</v>
      </c>
      <c r="G831" s="193">
        <f t="shared" ca="1" si="323"/>
        <v>0.11429848620841125</v>
      </c>
      <c r="H831" s="193">
        <f t="shared" ca="1" si="323"/>
        <v>9.4162296366977372E-2</v>
      </c>
      <c r="I831" s="193">
        <f t="shared" ca="1" si="322"/>
        <v>7.1576915445726447E-2</v>
      </c>
      <c r="J831" s="193">
        <f t="shared" ca="1" si="322"/>
        <v>6.100524458270485E-2</v>
      </c>
      <c r="K831" s="193">
        <f t="shared" ca="1" si="322"/>
        <v>6.0712430359258614E-2</v>
      </c>
      <c r="L831" s="193">
        <f t="shared" ca="1" si="322"/>
        <v>5.7793100928901837E-2</v>
      </c>
      <c r="M831" s="193">
        <f t="shared" ca="1" si="322"/>
        <v>2.5271866722196942E-2</v>
      </c>
      <c r="O831" s="473">
        <f t="shared" ca="1" si="318"/>
        <v>13339.218965131306</v>
      </c>
      <c r="P831" s="473">
        <f t="shared" ca="1" si="304"/>
        <v>10937.185788588278</v>
      </c>
      <c r="Q831" s="194">
        <f t="shared" ca="1" si="305"/>
        <v>12157.793540658242</v>
      </c>
      <c r="R831" s="194">
        <f t="shared" ca="1" si="306"/>
        <v>13419.933585480405</v>
      </c>
      <c r="S831" s="194">
        <f t="shared" ca="1" si="307"/>
        <v>14905.438380137084</v>
      </c>
      <c r="T831" s="194">
        <f t="shared" ca="1" si="308"/>
        <v>16076.7764978917</v>
      </c>
      <c r="U831" s="194">
        <f t="shared" ca="1" si="309"/>
        <v>17189.312551240819</v>
      </c>
      <c r="V831" s="194">
        <f t="shared" ca="1" si="310"/>
        <v>18373.570292702156</v>
      </c>
      <c r="W831" s="194">
        <f t="shared" ca="1" si="311"/>
        <v>19458.436118222471</v>
      </c>
      <c r="X831" s="194">
        <f t="shared" ca="1" si="312"/>
        <v>20555.44271584542</v>
      </c>
      <c r="Y831" s="194">
        <f t="shared" ca="1" si="313"/>
        <v>20902.479922236806</v>
      </c>
      <c r="Z831" s="194">
        <f t="shared" ca="1" si="314"/>
        <v>370942.92316711246</v>
      </c>
      <c r="AA831" s="194">
        <f t="shared" ca="1" si="315"/>
        <v>391845.40308934927</v>
      </c>
      <c r="AB831" s="77">
        <f t="shared" ca="1" si="316"/>
        <v>242649.20389864212</v>
      </c>
      <c r="AC831">
        <f t="shared" ca="1" si="317"/>
        <v>220.51546960712619</v>
      </c>
      <c r="AD831" s="476">
        <v>221.59082708638834</v>
      </c>
    </row>
    <row r="832" spans="2:30" x14ac:dyDescent="0.2">
      <c r="B832">
        <v>754</v>
      </c>
      <c r="C832" s="193">
        <f t="shared" ca="1" si="323"/>
        <v>0.31677149719902714</v>
      </c>
      <c r="D832" s="193">
        <f t="shared" ca="1" si="323"/>
        <v>-0.1788530521099285</v>
      </c>
      <c r="E832" s="193">
        <f t="shared" ca="1" si="323"/>
        <v>0.13665385410262382</v>
      </c>
      <c r="F832" s="193">
        <f t="shared" ca="1" si="323"/>
        <v>9.3441692614369146E-2</v>
      </c>
      <c r="G832" s="193">
        <f t="shared" ca="1" si="323"/>
        <v>8.7482200374486396E-2</v>
      </c>
      <c r="H832" s="193">
        <f t="shared" ca="1" si="323"/>
        <v>6.4484135628506842E-2</v>
      </c>
      <c r="I832" s="193">
        <f t="shared" ca="1" si="322"/>
        <v>8.2880304549912562E-2</v>
      </c>
      <c r="J832" s="193">
        <f t="shared" ca="1" si="322"/>
        <v>6.7034304637567196E-2</v>
      </c>
      <c r="K832" s="193">
        <f t="shared" ca="1" si="322"/>
        <v>7.8190812013366515E-2</v>
      </c>
      <c r="L832" s="193">
        <f t="shared" ca="1" si="322"/>
        <v>4.009157544335358E-2</v>
      </c>
      <c r="M832" s="193">
        <f t="shared" ca="1" si="322"/>
        <v>5.5137542759098851E-2</v>
      </c>
      <c r="O832" s="473">
        <f t="shared" ca="1" si="318"/>
        <v>12900.410358058869</v>
      </c>
      <c r="P832" s="473">
        <f t="shared" ca="1" si="304"/>
        <v>10687.22752678928</v>
      </c>
      <c r="Q832" s="194">
        <f t="shared" ca="1" si="305"/>
        <v>12487.392557076419</v>
      </c>
      <c r="R832" s="194">
        <f t="shared" ca="1" si="306"/>
        <v>13332.037379845851</v>
      </c>
      <c r="S832" s="194">
        <f t="shared" ca="1" si="307"/>
        <v>14546.729738755199</v>
      </c>
      <c r="T832" s="194">
        <f t="shared" ca="1" si="308"/>
        <v>15640.708504464086</v>
      </c>
      <c r="U832" s="194">
        <f t="shared" ca="1" si="309"/>
        <v>17370.63176911453</v>
      </c>
      <c r="V832" s="194">
        <f t="shared" ca="1" si="310"/>
        <v>18477.976335257114</v>
      </c>
      <c r="W832" s="194">
        <f t="shared" ca="1" si="311"/>
        <v>19779.071535638272</v>
      </c>
      <c r="X832" s="194">
        <f t="shared" ca="1" si="312"/>
        <v>20211.459858723607</v>
      </c>
      <c r="Y832" s="194">
        <f t="shared" ca="1" si="313"/>
        <v>21511.359102469414</v>
      </c>
      <c r="Z832" s="194">
        <f t="shared" ca="1" si="314"/>
        <v>381748.3119923303</v>
      </c>
      <c r="AA832" s="194">
        <f t="shared" ca="1" si="315"/>
        <v>403259.67109479971</v>
      </c>
      <c r="AB832" s="77">
        <f t="shared" ca="1" si="316"/>
        <v>246204.159806907</v>
      </c>
      <c r="AC832">
        <f t="shared" ca="1" si="317"/>
        <v>224.24966698975734</v>
      </c>
      <c r="AD832" s="476">
        <v>223.70265113597205</v>
      </c>
    </row>
    <row r="833" spans="2:30" x14ac:dyDescent="0.2">
      <c r="B833">
        <v>755</v>
      </c>
      <c r="C833" s="193">
        <f t="shared" ca="1" si="323"/>
        <v>0.32541451378227132</v>
      </c>
      <c r="D833" s="193">
        <f t="shared" ca="1" si="323"/>
        <v>-0.16751636748651305</v>
      </c>
      <c r="E833" s="193">
        <f t="shared" ca="1" si="323"/>
        <v>9.4287849386488223E-2</v>
      </c>
      <c r="F833" s="193">
        <f t="shared" ca="1" si="323"/>
        <v>0.12501426260223214</v>
      </c>
      <c r="G833" s="193">
        <f t="shared" ca="1" si="323"/>
        <v>0.10746805463576281</v>
      </c>
      <c r="H833" s="193">
        <f t="shared" ca="1" si="323"/>
        <v>9.7777283993437963E-2</v>
      </c>
      <c r="I833" s="193">
        <f t="shared" ca="1" si="322"/>
        <v>8.3690774356003042E-2</v>
      </c>
      <c r="J833" s="193">
        <f t="shared" ca="1" si="322"/>
        <v>3.9671057871722253E-2</v>
      </c>
      <c r="K833" s="193">
        <f t="shared" ca="1" si="322"/>
        <v>7.222789609559517E-2</v>
      </c>
      <c r="L833" s="193">
        <f t="shared" ca="1" si="322"/>
        <v>4.4260388246030798E-2</v>
      </c>
      <c r="M833" s="193">
        <f t="shared" ca="1" si="322"/>
        <v>1.3506796453077577E-2</v>
      </c>
      <c r="O833" s="473">
        <f t="shared" ca="1" si="318"/>
        <v>12985.085991524911</v>
      </c>
      <c r="P833" s="473">
        <f t="shared" ca="1" si="304"/>
        <v>10834.774477163033</v>
      </c>
      <c r="Q833" s="194">
        <f t="shared" ca="1" si="305"/>
        <v>12021.955405690513</v>
      </c>
      <c r="R833" s="194">
        <f t="shared" ca="1" si="306"/>
        <v>13716.993144839204</v>
      </c>
      <c r="S833" s="194">
        <f t="shared" ca="1" si="307"/>
        <v>14814.070960925845</v>
      </c>
      <c r="T833" s="194">
        <f t="shared" ca="1" si="308"/>
        <v>16129.892336653664</v>
      </c>
      <c r="U833" s="194">
        <f t="shared" ca="1" si="309"/>
        <v>17383.632626644612</v>
      </c>
      <c r="V833" s="194">
        <f t="shared" ca="1" si="310"/>
        <v>18004.123316663841</v>
      </c>
      <c r="W833" s="194">
        <f t="shared" ca="1" si="311"/>
        <v>19669.683717466869</v>
      </c>
      <c r="X833" s="194">
        <f t="shared" ca="1" si="312"/>
        <v>20292.469833815394</v>
      </c>
      <c r="Y833" s="194">
        <f t="shared" ca="1" si="313"/>
        <v>20662.622423883535</v>
      </c>
      <c r="Z833" s="194">
        <f t="shared" ca="1" si="314"/>
        <v>366686.32577227126</v>
      </c>
      <c r="AA833" s="194">
        <f t="shared" ca="1" si="315"/>
        <v>387348.94819615479</v>
      </c>
      <c r="AB833" s="77">
        <f t="shared" ca="1" si="316"/>
        <v>240527.58600535421</v>
      </c>
      <c r="AC833">
        <f t="shared" ca="1" si="317"/>
        <v>218.28687938308425</v>
      </c>
      <c r="AD833" s="476">
        <v>222.05899530621468</v>
      </c>
    </row>
    <row r="834" spans="2:30" x14ac:dyDescent="0.2">
      <c r="B834">
        <v>756</v>
      </c>
      <c r="C834" s="193">
        <f t="shared" ca="1" si="323"/>
        <v>0.32799646705350094</v>
      </c>
      <c r="D834" s="193">
        <f t="shared" ca="1" si="323"/>
        <v>-0.20140314814137056</v>
      </c>
      <c r="E834" s="193">
        <f t="shared" ca="1" si="323"/>
        <v>0.10963092931442156</v>
      </c>
      <c r="F834" s="193">
        <f t="shared" ca="1" si="323"/>
        <v>7.5969044825570542E-2</v>
      </c>
      <c r="G834" s="193">
        <f t="shared" ca="1" si="323"/>
        <v>0.11751627792544535</v>
      </c>
      <c r="H834" s="193">
        <f t="shared" ca="1" si="323"/>
        <v>0.11191006976332019</v>
      </c>
      <c r="I834" s="193">
        <f t="shared" ca="1" si="322"/>
        <v>8.2495134768753448E-2</v>
      </c>
      <c r="J834" s="193">
        <f t="shared" ca="1" si="322"/>
        <v>7.3049798114267039E-2</v>
      </c>
      <c r="K834" s="193">
        <f t="shared" ca="1" si="322"/>
        <v>7.2057805994165308E-2</v>
      </c>
      <c r="L834" s="193">
        <f t="shared" ca="1" si="322"/>
        <v>4.3444341046759663E-2</v>
      </c>
      <c r="M834" s="193">
        <f t="shared" ca="1" si="322"/>
        <v>4.8903184200241173E-2</v>
      </c>
      <c r="O834" s="473">
        <f t="shared" ca="1" si="318"/>
        <v>13010.38138772315</v>
      </c>
      <c r="P834" s="473">
        <f t="shared" ca="1" si="304"/>
        <v>10393.738026940064</v>
      </c>
      <c r="Q834" s="194">
        <f t="shared" ca="1" si="305"/>
        <v>12190.516011369331</v>
      </c>
      <c r="R834" s="194">
        <f t="shared" ca="1" si="306"/>
        <v>13118.99813411508</v>
      </c>
      <c r="S834" s="194">
        <f t="shared" ca="1" si="307"/>
        <v>14948.481242307314</v>
      </c>
      <c r="T834" s="194">
        <f t="shared" ca="1" si="308"/>
        <v>16337.548585520401</v>
      </c>
      <c r="U834" s="194">
        <f t="shared" ca="1" si="309"/>
        <v>17364.453207726914</v>
      </c>
      <c r="V834" s="194">
        <f t="shared" ca="1" si="310"/>
        <v>18582.147443556303</v>
      </c>
      <c r="W834" s="194">
        <f t="shared" ca="1" si="311"/>
        <v>19666.563468021035</v>
      </c>
      <c r="X834" s="194">
        <f t="shared" ca="1" si="312"/>
        <v>20276.612090516341</v>
      </c>
      <c r="Y834" s="194">
        <f t="shared" ca="1" si="313"/>
        <v>21384.257639107156</v>
      </c>
      <c r="Z834" s="194">
        <f t="shared" ca="1" si="314"/>
        <v>379492.72373037215</v>
      </c>
      <c r="AA834" s="194">
        <f t="shared" ca="1" si="315"/>
        <v>400876.98136947933</v>
      </c>
      <c r="AB834" s="77">
        <f t="shared" ca="1" si="316"/>
        <v>245473.95572706478</v>
      </c>
      <c r="AC834">
        <f t="shared" ca="1" si="317"/>
        <v>223.48264589748609</v>
      </c>
      <c r="AD834" s="476">
        <v>221.12218967701696</v>
      </c>
    </row>
    <row r="835" spans="2:30" x14ac:dyDescent="0.2">
      <c r="B835">
        <v>757</v>
      </c>
      <c r="C835" s="193">
        <f t="shared" ca="1" si="323"/>
        <v>0.31346555195480896</v>
      </c>
      <c r="D835" s="193">
        <f t="shared" ca="1" si="323"/>
        <v>-0.18544196973622601</v>
      </c>
      <c r="E835" s="193">
        <f t="shared" ca="1" si="323"/>
        <v>0.12181300661705223</v>
      </c>
      <c r="F835" s="193">
        <f t="shared" ca="1" si="323"/>
        <v>5.5301175125829542E-2</v>
      </c>
      <c r="G835" s="193">
        <f t="shared" ca="1" si="323"/>
        <v>0.10438748205195794</v>
      </c>
      <c r="H835" s="193">
        <f t="shared" ca="1" si="323"/>
        <v>8.7599335976664305E-2</v>
      </c>
      <c r="I835" s="193">
        <f t="shared" ca="1" si="323"/>
        <v>7.2133180306936606E-2</v>
      </c>
      <c r="J835" s="193">
        <f t="shared" ca="1" si="323"/>
        <v>3.2819773612643252E-2</v>
      </c>
      <c r="K835" s="193">
        <f t="shared" ca="1" si="323"/>
        <v>5.5678536909728557E-2</v>
      </c>
      <c r="L835" s="193">
        <f t="shared" ca="1" si="323"/>
        <v>6.7830471619844679E-2</v>
      </c>
      <c r="M835" s="193">
        <f t="shared" ca="1" si="323"/>
        <v>2.3236390011773959E-2</v>
      </c>
      <c r="O835" s="473">
        <f t="shared" ca="1" si="318"/>
        <v>12868.022012501262</v>
      </c>
      <c r="P835" s="473">
        <f t="shared" ca="1" si="304"/>
        <v>10601.472763883019</v>
      </c>
      <c r="Q835" s="194">
        <f t="shared" ca="1" si="305"/>
        <v>12324.34952707821</v>
      </c>
      <c r="R835" s="194">
        <f t="shared" ca="1" si="306"/>
        <v>12867.000416029246</v>
      </c>
      <c r="S835" s="194">
        <f t="shared" ca="1" si="307"/>
        <v>14772.863613530368</v>
      </c>
      <c r="T835" s="194">
        <f t="shared" ca="1" si="308"/>
        <v>15980.345422072402</v>
      </c>
      <c r="U835" s="194">
        <f t="shared" ca="1" si="309"/>
        <v>17198.235672318537</v>
      </c>
      <c r="V835" s="194">
        <f t="shared" ca="1" si="310"/>
        <v>17885.478707155824</v>
      </c>
      <c r="W835" s="194">
        <f t="shared" ca="1" si="311"/>
        <v>19366.090925208711</v>
      </c>
      <c r="X835" s="194">
        <f t="shared" ca="1" si="312"/>
        <v>20750.492766818716</v>
      </c>
      <c r="Y835" s="194">
        <f t="shared" ca="1" si="313"/>
        <v>20860.982137646442</v>
      </c>
      <c r="Z835" s="194">
        <f t="shared" ca="1" si="314"/>
        <v>370206.48856326751</v>
      </c>
      <c r="AA835" s="194">
        <f t="shared" ca="1" si="315"/>
        <v>391067.47070091398</v>
      </c>
      <c r="AB835" s="77">
        <f t="shared" ca="1" si="316"/>
        <v>241044.04078105587</v>
      </c>
      <c r="AC835">
        <f t="shared" ca="1" si="317"/>
        <v>218.82937389537591</v>
      </c>
      <c r="AD835" s="476">
        <v>222.58665348231185</v>
      </c>
    </row>
    <row r="836" spans="2:30" x14ac:dyDescent="0.2">
      <c r="B836">
        <v>758</v>
      </c>
      <c r="C836" s="193">
        <f t="shared" ca="1" si="323"/>
        <v>0.37270922410476365</v>
      </c>
      <c r="D836" s="193">
        <f t="shared" ca="1" si="323"/>
        <v>-0.15558769209712076</v>
      </c>
      <c r="E836" s="193">
        <f t="shared" ca="1" si="323"/>
        <v>8.2054266350339022E-2</v>
      </c>
      <c r="F836" s="193">
        <f t="shared" ca="1" si="323"/>
        <v>0.11894590076958625</v>
      </c>
      <c r="G836" s="193">
        <f t="shared" ca="1" si="323"/>
        <v>7.0211520819521839E-2</v>
      </c>
      <c r="H836" s="193">
        <f t="shared" ca="1" si="323"/>
        <v>3.9951624938679903E-2</v>
      </c>
      <c r="I836" s="193">
        <f t="shared" ca="1" si="323"/>
        <v>9.0542361326171952E-2</v>
      </c>
      <c r="J836" s="193">
        <f t="shared" ca="1" si="323"/>
        <v>3.4299474322141109E-2</v>
      </c>
      <c r="K836" s="193">
        <f t="shared" ca="1" si="323"/>
        <v>4.7458719011416538E-2</v>
      </c>
      <c r="L836" s="193">
        <f t="shared" ca="1" si="323"/>
        <v>4.9624919843331707E-2</v>
      </c>
      <c r="M836" s="193">
        <f t="shared" ca="1" si="323"/>
        <v>4.1274714934062373E-2</v>
      </c>
      <c r="O836" s="473">
        <f t="shared" ca="1" si="318"/>
        <v>13448.432268554368</v>
      </c>
      <c r="P836" s="473">
        <f t="shared" ca="1" si="304"/>
        <v>10990.026187355974</v>
      </c>
      <c r="Q836" s="194">
        <f t="shared" ca="1" si="305"/>
        <v>11887.556042858461</v>
      </c>
      <c r="R836" s="194">
        <f t="shared" ca="1" si="306"/>
        <v>13643.003258287659</v>
      </c>
      <c r="S836" s="194">
        <f t="shared" ca="1" si="307"/>
        <v>14315.708111178948</v>
      </c>
      <c r="T836" s="194">
        <f t="shared" ca="1" si="308"/>
        <v>15280.24672232989</v>
      </c>
      <c r="U836" s="194">
        <f t="shared" ca="1" si="309"/>
        <v>17493.539874742855</v>
      </c>
      <c r="V836" s="194">
        <f t="shared" ca="1" si="310"/>
        <v>17911.102883037081</v>
      </c>
      <c r="W836" s="194">
        <f t="shared" ca="1" si="311"/>
        <v>19215.300949622633</v>
      </c>
      <c r="X836" s="194">
        <f t="shared" ca="1" si="312"/>
        <v>20396.71547679494</v>
      </c>
      <c r="Y836" s="194">
        <f t="shared" ca="1" si="313"/>
        <v>21228.734083990523</v>
      </c>
      <c r="Z836" s="194">
        <f t="shared" ca="1" si="314"/>
        <v>376732.74681036407</v>
      </c>
      <c r="AA836" s="194">
        <f t="shared" ca="1" si="315"/>
        <v>397961.48089435458</v>
      </c>
      <c r="AB836" s="77">
        <f t="shared" ca="1" si="316"/>
        <v>243966.04607035941</v>
      </c>
      <c r="AC836">
        <f t="shared" ca="1" si="317"/>
        <v>221.89870718245945</v>
      </c>
      <c r="AD836" s="476">
        <v>221.65178005567358</v>
      </c>
    </row>
    <row r="837" spans="2:30" x14ac:dyDescent="0.2">
      <c r="B837">
        <v>759</v>
      </c>
      <c r="C837" s="193">
        <f t="shared" ca="1" si="323"/>
        <v>0.3177547551935363</v>
      </c>
      <c r="D837" s="193">
        <f t="shared" ca="1" si="323"/>
        <v>-0.1377426502254438</v>
      </c>
      <c r="E837" s="193">
        <f t="shared" ca="1" si="323"/>
        <v>0.12004176411723885</v>
      </c>
      <c r="F837" s="193">
        <f t="shared" ca="1" si="323"/>
        <v>4.9873591198501002E-2</v>
      </c>
      <c r="G837" s="193">
        <f t="shared" ca="1" si="323"/>
        <v>0.10557008841835486</v>
      </c>
      <c r="H837" s="193">
        <f t="shared" ca="1" si="323"/>
        <v>6.478602744516393E-2</v>
      </c>
      <c r="I837" s="193">
        <f t="shared" ca="1" si="323"/>
        <v>6.8552285365172105E-2</v>
      </c>
      <c r="J837" s="193">
        <f t="shared" ca="1" si="323"/>
        <v>9.9160609512311079E-2</v>
      </c>
      <c r="K837" s="193">
        <f t="shared" ca="1" si="323"/>
        <v>9.5281546026616315E-2</v>
      </c>
      <c r="L837" s="193">
        <f t="shared" ca="1" si="323"/>
        <v>7.1225554377839839E-2</v>
      </c>
      <c r="M837" s="193">
        <f t="shared" ca="1" si="323"/>
        <v>4.1059834463993056E-2</v>
      </c>
      <c r="O837" s="473">
        <f t="shared" ca="1" si="318"/>
        <v>12910.043336631075</v>
      </c>
      <c r="P837" s="473">
        <f t="shared" ca="1" si="304"/>
        <v>11222.279407315849</v>
      </c>
      <c r="Q837" s="194">
        <f t="shared" ca="1" si="305"/>
        <v>12304.890480395603</v>
      </c>
      <c r="R837" s="194">
        <f t="shared" ca="1" si="306"/>
        <v>12800.823360325086</v>
      </c>
      <c r="S837" s="194">
        <f t="shared" ca="1" si="307"/>
        <v>14788.682773782721</v>
      </c>
      <c r="T837" s="194">
        <f t="shared" ca="1" si="308"/>
        <v>15645.144269870238</v>
      </c>
      <c r="U837" s="194">
        <f t="shared" ca="1" si="309"/>
        <v>17140.794044489572</v>
      </c>
      <c r="V837" s="194">
        <f t="shared" ca="1" si="310"/>
        <v>19034.311870707777</v>
      </c>
      <c r="W837" s="194">
        <f t="shared" ca="1" si="311"/>
        <v>20092.595678932903</v>
      </c>
      <c r="X837" s="194">
        <f t="shared" ca="1" si="312"/>
        <v>20816.46732184865</v>
      </c>
      <c r="Y837" s="194">
        <f t="shared" ca="1" si="313"/>
        <v>21224.353260857566</v>
      </c>
      <c r="Z837" s="194">
        <f t="shared" ca="1" si="314"/>
        <v>376655.00314813538</v>
      </c>
      <c r="AA837" s="194">
        <f t="shared" ca="1" si="315"/>
        <v>397879.35640899296</v>
      </c>
      <c r="AB837" s="77">
        <f t="shared" ca="1" si="316"/>
        <v>244816.09107901982</v>
      </c>
      <c r="AC837">
        <f t="shared" ca="1" si="317"/>
        <v>222.79161160332123</v>
      </c>
      <c r="AD837" s="476">
        <v>224.29859258178678</v>
      </c>
    </row>
    <row r="838" spans="2:30" x14ac:dyDescent="0.2">
      <c r="B838">
        <v>760</v>
      </c>
      <c r="C838" s="193">
        <f t="shared" ca="1" si="323"/>
        <v>0.28915816647959958</v>
      </c>
      <c r="D838" s="193">
        <f t="shared" ca="1" si="323"/>
        <v>-0.14535393489607593</v>
      </c>
      <c r="E838" s="193">
        <f t="shared" ca="1" si="323"/>
        <v>0.14213726135665192</v>
      </c>
      <c r="F838" s="193">
        <f t="shared" ca="1" si="323"/>
        <v>7.9166392196513211E-2</v>
      </c>
      <c r="G838" s="193">
        <f t="shared" ca="1" si="323"/>
        <v>9.5910713541284706E-2</v>
      </c>
      <c r="H838" s="193">
        <f t="shared" ca="1" si="323"/>
        <v>9.2922581907042293E-2</v>
      </c>
      <c r="I838" s="193">
        <f t="shared" ca="1" si="323"/>
        <v>0.1140885918442532</v>
      </c>
      <c r="J838" s="193">
        <f t="shared" ca="1" si="323"/>
        <v>7.0372245671957434E-2</v>
      </c>
      <c r="K838" s="193">
        <f t="shared" ca="1" si="323"/>
        <v>9.3364177104392515E-2</v>
      </c>
      <c r="L838" s="193">
        <f t="shared" ca="1" si="323"/>
        <v>3.8710755779566883E-2</v>
      </c>
      <c r="M838" s="193">
        <f t="shared" ca="1" si="323"/>
        <v>1.7863242157568637E-2</v>
      </c>
      <c r="O838" s="473">
        <f t="shared" ca="1" si="318"/>
        <v>12629.882557000636</v>
      </c>
      <c r="P838" s="473">
        <f t="shared" ca="1" si="304"/>
        <v>11123.218537327572</v>
      </c>
      <c r="Q838" s="194">
        <f t="shared" ca="1" si="305"/>
        <v>12547.633815823943</v>
      </c>
      <c r="R838" s="194">
        <f t="shared" ca="1" si="306"/>
        <v>13157.98252162626</v>
      </c>
      <c r="S838" s="194">
        <f t="shared" ca="1" si="307"/>
        <v>14659.473931804734</v>
      </c>
      <c r="T838" s="194">
        <f t="shared" ca="1" si="308"/>
        <v>16058.561090214283</v>
      </c>
      <c r="U838" s="194">
        <f t="shared" ca="1" si="309"/>
        <v>17871.248194085016</v>
      </c>
      <c r="V838" s="194">
        <f t="shared" ca="1" si="310"/>
        <v>18535.779908369874</v>
      </c>
      <c r="W838" s="194">
        <f t="shared" ca="1" si="311"/>
        <v>20057.422148746668</v>
      </c>
      <c r="X838" s="194">
        <f t="shared" ca="1" si="312"/>
        <v>20184.627239494996</v>
      </c>
      <c r="Y838" s="194">
        <f t="shared" ca="1" si="313"/>
        <v>20751.438397310721</v>
      </c>
      <c r="Z838" s="194">
        <f t="shared" ca="1" si="314"/>
        <v>368262.48596616118</v>
      </c>
      <c r="AA838" s="194">
        <f t="shared" ca="1" si="315"/>
        <v>389013.92436347192</v>
      </c>
      <c r="AB838" s="77">
        <f t="shared" ca="1" si="316"/>
        <v>241596.83776929774</v>
      </c>
      <c r="AC838">
        <f t="shared" ca="1" si="317"/>
        <v>219.41004300067198</v>
      </c>
      <c r="AD838" s="476">
        <v>221.21715540845486</v>
      </c>
    </row>
    <row r="839" spans="2:30" x14ac:dyDescent="0.2">
      <c r="B839">
        <v>761</v>
      </c>
      <c r="C839" s="193">
        <f t="shared" ref="C839:M854" ca="1" si="324">C$75+_xlfn.NORM.INV(RAND(),0, $AH$80)</f>
        <v>0.35019724329005075</v>
      </c>
      <c r="D839" s="193">
        <f t="shared" ca="1" si="324"/>
        <v>-0.12346393964120854</v>
      </c>
      <c r="E839" s="193">
        <f t="shared" ca="1" si="324"/>
        <v>8.5229598066678514E-2</v>
      </c>
      <c r="F839" s="193">
        <f t="shared" ca="1" si="324"/>
        <v>9.9382590499719356E-2</v>
      </c>
      <c r="G839" s="193">
        <f t="shared" ca="1" si="324"/>
        <v>0.12878038737652425</v>
      </c>
      <c r="H839" s="193">
        <f t="shared" ca="1" si="324"/>
        <v>6.095700777725048E-2</v>
      </c>
      <c r="I839" s="193">
        <f t="shared" ca="1" si="323"/>
        <v>8.4140071804522445E-2</v>
      </c>
      <c r="J839" s="193">
        <f t="shared" ca="1" si="323"/>
        <v>4.2812012011008566E-2</v>
      </c>
      <c r="K839" s="193">
        <f t="shared" ca="1" si="323"/>
        <v>4.7636703200249174E-2</v>
      </c>
      <c r="L839" s="193">
        <f t="shared" ca="1" si="323"/>
        <v>3.1774776006890965E-2</v>
      </c>
      <c r="M839" s="193">
        <f t="shared" ca="1" si="323"/>
        <v>2.9011199437992241E-2</v>
      </c>
      <c r="O839" s="473">
        <f t="shared" ca="1" si="318"/>
        <v>13227.882392512629</v>
      </c>
      <c r="P839" s="473">
        <f t="shared" ca="1" si="304"/>
        <v>11408.116825569672</v>
      </c>
      <c r="Q839" s="194">
        <f t="shared" ca="1" si="305"/>
        <v>11922.440553651037</v>
      </c>
      <c r="R839" s="194">
        <f t="shared" ca="1" si="306"/>
        <v>13404.473133130477</v>
      </c>
      <c r="S839" s="194">
        <f t="shared" ca="1" si="307"/>
        <v>15099.15585185603</v>
      </c>
      <c r="T839" s="194">
        <f t="shared" ca="1" si="308"/>
        <v>15588.883609444018</v>
      </c>
      <c r="U839" s="194">
        <f t="shared" ca="1" si="309"/>
        <v>17390.839868756451</v>
      </c>
      <c r="V839" s="194">
        <f t="shared" ca="1" si="310"/>
        <v>18058.515641262598</v>
      </c>
      <c r="W839" s="194">
        <f t="shared" ca="1" si="311"/>
        <v>19218.566013620493</v>
      </c>
      <c r="X839" s="194">
        <f t="shared" ca="1" si="312"/>
        <v>20049.8446106706</v>
      </c>
      <c r="Y839" s="194">
        <f t="shared" ca="1" si="313"/>
        <v>20978.714655239241</v>
      </c>
      <c r="Z839" s="194">
        <f t="shared" ca="1" si="314"/>
        <v>372295.81214545341</v>
      </c>
      <c r="AA839" s="194">
        <f t="shared" ca="1" si="315"/>
        <v>393274.52680069266</v>
      </c>
      <c r="AB839" s="77">
        <f t="shared" ca="1" si="316"/>
        <v>242764.315552254</v>
      </c>
      <c r="AC839">
        <f t="shared" ca="1" si="317"/>
        <v>220.63638520965964</v>
      </c>
      <c r="AD839" s="476">
        <v>222.26681186916733</v>
      </c>
    </row>
    <row r="840" spans="2:30" x14ac:dyDescent="0.2">
      <c r="B840">
        <v>762</v>
      </c>
      <c r="C840" s="193">
        <f t="shared" ca="1" si="324"/>
        <v>0.32272985300949275</v>
      </c>
      <c r="D840" s="193">
        <f t="shared" ca="1" si="324"/>
        <v>-0.1810618884646252</v>
      </c>
      <c r="E840" s="193">
        <f t="shared" ca="1" si="324"/>
        <v>0.1062313893070016</v>
      </c>
      <c r="F840" s="193">
        <f t="shared" ca="1" si="324"/>
        <v>0.11979980329528106</v>
      </c>
      <c r="G840" s="193">
        <f t="shared" ca="1" si="324"/>
        <v>0.10783292050398086</v>
      </c>
      <c r="H840" s="193">
        <f t="shared" ca="1" si="324"/>
        <v>6.8940604292232227E-2</v>
      </c>
      <c r="I840" s="193">
        <f t="shared" ca="1" si="323"/>
        <v>5.1712101082200673E-2</v>
      </c>
      <c r="J840" s="193">
        <f t="shared" ca="1" si="323"/>
        <v>4.6227428607011976E-2</v>
      </c>
      <c r="K840" s="193">
        <f t="shared" ca="1" si="323"/>
        <v>7.9027520911506208E-2</v>
      </c>
      <c r="L840" s="193">
        <f t="shared" ca="1" si="323"/>
        <v>4.2267879812261128E-2</v>
      </c>
      <c r="M840" s="193">
        <f t="shared" ca="1" si="323"/>
        <v>5.8287677185192066E-2</v>
      </c>
      <c r="O840" s="473">
        <f t="shared" ca="1" si="318"/>
        <v>12958.784369933999</v>
      </c>
      <c r="P840" s="473">
        <f t="shared" ca="1" si="304"/>
        <v>10658.479521632902</v>
      </c>
      <c r="Q840" s="194">
        <f t="shared" ca="1" si="305"/>
        <v>12153.16832593905</v>
      </c>
      <c r="R840" s="194">
        <f t="shared" ca="1" si="306"/>
        <v>13653.414659707782</v>
      </c>
      <c r="S840" s="194">
        <f t="shared" ca="1" si="307"/>
        <v>14818.951597293073</v>
      </c>
      <c r="T840" s="194">
        <f t="shared" ca="1" si="308"/>
        <v>15706.188416278323</v>
      </c>
      <c r="U840" s="194">
        <f t="shared" ca="1" si="309"/>
        <v>16870.658334315111</v>
      </c>
      <c r="V840" s="194">
        <f t="shared" ca="1" si="310"/>
        <v>18117.660869079275</v>
      </c>
      <c r="W840" s="194">
        <f t="shared" ca="1" si="311"/>
        <v>19794.420697369584</v>
      </c>
      <c r="X840" s="194">
        <f t="shared" ca="1" si="312"/>
        <v>20253.750642949784</v>
      </c>
      <c r="Y840" s="194">
        <f t="shared" ca="1" si="313"/>
        <v>21575.581699159084</v>
      </c>
      <c r="Z840" s="194">
        <f t="shared" ca="1" si="314"/>
        <v>382888.02928128728</v>
      </c>
      <c r="AA840" s="194">
        <f t="shared" ca="1" si="315"/>
        <v>404463.61098044633</v>
      </c>
      <c r="AB840" s="77">
        <f t="shared" ca="1" si="316"/>
        <v>246448.63140132232</v>
      </c>
      <c r="AC840">
        <f t="shared" ca="1" si="317"/>
        <v>224.50646488305071</v>
      </c>
      <c r="AD840" s="476">
        <v>220.15710842480104</v>
      </c>
    </row>
    <row r="841" spans="2:30" x14ac:dyDescent="0.2">
      <c r="B841">
        <v>763</v>
      </c>
      <c r="C841" s="193">
        <f t="shared" ca="1" si="324"/>
        <v>0.35768291820559794</v>
      </c>
      <c r="D841" s="193">
        <f t="shared" ca="1" si="324"/>
        <v>-0.16672808040335746</v>
      </c>
      <c r="E841" s="193">
        <f t="shared" ca="1" si="324"/>
        <v>0.11588130320785969</v>
      </c>
      <c r="F841" s="193">
        <f t="shared" ca="1" si="324"/>
        <v>9.1950359997507863E-2</v>
      </c>
      <c r="G841" s="193">
        <f t="shared" ca="1" si="324"/>
        <v>0.10813843098339787</v>
      </c>
      <c r="H841" s="193">
        <f t="shared" ca="1" si="324"/>
        <v>7.9626158942579364E-2</v>
      </c>
      <c r="I841" s="193">
        <f t="shared" ca="1" si="323"/>
        <v>5.8919214091449595E-2</v>
      </c>
      <c r="J841" s="193">
        <f t="shared" ca="1" si="323"/>
        <v>3.0554885831522893E-2</v>
      </c>
      <c r="K841" s="193">
        <f t="shared" ca="1" si="323"/>
        <v>5.9019761779491808E-2</v>
      </c>
      <c r="L841" s="193">
        <f t="shared" ca="1" si="323"/>
        <v>3.652027849916592E-2</v>
      </c>
      <c r="M841" s="193">
        <f t="shared" ca="1" si="323"/>
        <v>2.1409669022903043E-2</v>
      </c>
      <c r="O841" s="473">
        <f t="shared" ca="1" si="318"/>
        <v>13301.219549660242</v>
      </c>
      <c r="P841" s="473">
        <f t="shared" ca="1" si="304"/>
        <v>10845.034033550302</v>
      </c>
      <c r="Q841" s="194">
        <f t="shared" ca="1" si="305"/>
        <v>12259.183242078265</v>
      </c>
      <c r="R841" s="194">
        <f t="shared" ca="1" si="306"/>
        <v>13313.85396656641</v>
      </c>
      <c r="S841" s="194">
        <f t="shared" ca="1" si="307"/>
        <v>14823.038264987412</v>
      </c>
      <c r="T841" s="194">
        <f t="shared" ca="1" si="308"/>
        <v>15863.193711050442</v>
      </c>
      <c r="U841" s="194">
        <f t="shared" ca="1" si="309"/>
        <v>16986.26862446079</v>
      </c>
      <c r="V841" s="194">
        <f t="shared" ca="1" si="310"/>
        <v>17846.257341320012</v>
      </c>
      <c r="W841" s="194">
        <f t="shared" ca="1" si="311"/>
        <v>19427.384645187922</v>
      </c>
      <c r="X841" s="194">
        <f t="shared" ca="1" si="312"/>
        <v>20142.061041797064</v>
      </c>
      <c r="Y841" s="194">
        <f t="shared" ca="1" si="313"/>
        <v>20823.740309373639</v>
      </c>
      <c r="Z841" s="194">
        <f t="shared" ca="1" si="314"/>
        <v>369545.58169025555</v>
      </c>
      <c r="AA841" s="194">
        <f t="shared" ca="1" si="315"/>
        <v>390369.3219996292</v>
      </c>
      <c r="AB841" s="77">
        <f t="shared" ca="1" si="316"/>
        <v>241251.16405280176</v>
      </c>
      <c r="AC841">
        <f t="shared" ca="1" si="317"/>
        <v>219.04694035729386</v>
      </c>
      <c r="AD841" s="476">
        <v>220.616744295882</v>
      </c>
    </row>
    <row r="842" spans="2:30" x14ac:dyDescent="0.2">
      <c r="B842">
        <v>764</v>
      </c>
      <c r="C842" s="193">
        <f t="shared" ca="1" si="324"/>
        <v>0.33175938436185964</v>
      </c>
      <c r="D842" s="193">
        <f t="shared" ca="1" si="324"/>
        <v>-0.15356346973990162</v>
      </c>
      <c r="E842" s="193">
        <f t="shared" ca="1" si="324"/>
        <v>0.11609507794954915</v>
      </c>
      <c r="F842" s="193">
        <f t="shared" ca="1" si="324"/>
        <v>0.10724075756864328</v>
      </c>
      <c r="G842" s="193">
        <f t="shared" ca="1" si="324"/>
        <v>0.13862659665727814</v>
      </c>
      <c r="H842" s="193">
        <f t="shared" ca="1" si="324"/>
        <v>9.597274992956871E-2</v>
      </c>
      <c r="I842" s="193">
        <f t="shared" ca="1" si="323"/>
        <v>0.100894191916099</v>
      </c>
      <c r="J842" s="193">
        <f t="shared" ca="1" si="323"/>
        <v>7.017745912552395E-2</v>
      </c>
      <c r="K842" s="193">
        <f t="shared" ca="1" si="323"/>
        <v>4.7003752057691868E-2</v>
      </c>
      <c r="L842" s="193">
        <f t="shared" ca="1" si="323"/>
        <v>4.1576627716345044E-2</v>
      </c>
      <c r="M842" s="193">
        <f t="shared" ca="1" si="323"/>
        <v>2.0802142812546793E-2</v>
      </c>
      <c r="O842" s="473">
        <f t="shared" ca="1" si="318"/>
        <v>13047.246688593139</v>
      </c>
      <c r="P842" s="473">
        <f t="shared" ca="1" si="304"/>
        <v>11016.371441335181</v>
      </c>
      <c r="Q842" s="194">
        <f t="shared" ca="1" si="305"/>
        <v>12261.531792702212</v>
      </c>
      <c r="R842" s="194">
        <f t="shared" ca="1" si="306"/>
        <v>13500.285628490406</v>
      </c>
      <c r="S842" s="194">
        <f t="shared" ca="1" si="307"/>
        <v>15230.863888372884</v>
      </c>
      <c r="T842" s="194">
        <f t="shared" ca="1" si="308"/>
        <v>16103.377905545969</v>
      </c>
      <c r="U842" s="194">
        <f t="shared" ca="1" si="309"/>
        <v>17659.595011731071</v>
      </c>
      <c r="V842" s="194">
        <f t="shared" ca="1" si="310"/>
        <v>18532.406763589264</v>
      </c>
      <c r="W842" s="194">
        <f t="shared" ca="1" si="311"/>
        <v>19206.954723867591</v>
      </c>
      <c r="X842" s="194">
        <f t="shared" ca="1" si="312"/>
        <v>20240.317966136772</v>
      </c>
      <c r="Y842" s="194">
        <f t="shared" ca="1" si="313"/>
        <v>20811.354517052234</v>
      </c>
      <c r="Z842" s="194">
        <f t="shared" ca="1" si="314"/>
        <v>369325.77896701242</v>
      </c>
      <c r="AA842" s="194">
        <f t="shared" ca="1" si="315"/>
        <v>390137.13348406466</v>
      </c>
      <c r="AB842" s="77">
        <f t="shared" ca="1" si="316"/>
        <v>242251.74919100112</v>
      </c>
      <c r="AC842">
        <f t="shared" ca="1" si="317"/>
        <v>220.09797516632679</v>
      </c>
      <c r="AD842" s="476">
        <v>224.76090176752942</v>
      </c>
    </row>
    <row r="843" spans="2:30" x14ac:dyDescent="0.2">
      <c r="B843">
        <v>765</v>
      </c>
      <c r="C843" s="193">
        <f t="shared" ca="1" si="324"/>
        <v>0.30208396710794683</v>
      </c>
      <c r="D843" s="193">
        <f t="shared" ca="1" si="324"/>
        <v>-0.12412822851055297</v>
      </c>
      <c r="E843" s="193">
        <f t="shared" ca="1" si="324"/>
        <v>0.14032795599636813</v>
      </c>
      <c r="F843" s="193">
        <f t="shared" ca="1" si="324"/>
        <v>0.1095788095041611</v>
      </c>
      <c r="G843" s="193">
        <f t="shared" ca="1" si="324"/>
        <v>7.296963644039435E-2</v>
      </c>
      <c r="H843" s="193">
        <f t="shared" ca="1" si="324"/>
        <v>7.3187376146979677E-2</v>
      </c>
      <c r="I843" s="193">
        <f t="shared" ca="1" si="323"/>
        <v>9.918562940246653E-2</v>
      </c>
      <c r="J843" s="193">
        <f t="shared" ca="1" si="323"/>
        <v>4.2174560881509317E-2</v>
      </c>
      <c r="K843" s="193">
        <f t="shared" ca="1" si="323"/>
        <v>0.10731039290187711</v>
      </c>
      <c r="L843" s="193">
        <f t="shared" ca="1" si="323"/>
        <v>4.2810586301250002E-2</v>
      </c>
      <c r="M843" s="193">
        <f t="shared" ca="1" si="323"/>
        <v>5.7528300743717072E-2</v>
      </c>
      <c r="O843" s="473">
        <f t="shared" ca="1" si="318"/>
        <v>12756.516625756554</v>
      </c>
      <c r="P843" s="473">
        <f t="shared" ca="1" si="304"/>
        <v>11399.471105935154</v>
      </c>
      <c r="Q843" s="194">
        <f t="shared" ca="1" si="305"/>
        <v>12527.756606761626</v>
      </c>
      <c r="R843" s="194">
        <f t="shared" ca="1" si="306"/>
        <v>13528.79286029882</v>
      </c>
      <c r="S843" s="194">
        <f t="shared" ca="1" si="307"/>
        <v>14352.602105868018</v>
      </c>
      <c r="T843" s="194">
        <f t="shared" ca="1" si="308"/>
        <v>15768.587204989108</v>
      </c>
      <c r="U843" s="194">
        <f t="shared" ca="1" si="309"/>
        <v>17632.187725668038</v>
      </c>
      <c r="V843" s="194">
        <f t="shared" ca="1" si="310"/>
        <v>18047.47681445584</v>
      </c>
      <c r="W843" s="194">
        <f t="shared" ca="1" si="311"/>
        <v>20313.26109379833</v>
      </c>
      <c r="X843" s="194">
        <f t="shared" ca="1" si="312"/>
        <v>20264.296724349002</v>
      </c>
      <c r="Y843" s="194">
        <f t="shared" ca="1" si="313"/>
        <v>21560.100097316154</v>
      </c>
      <c r="Z843" s="194">
        <f t="shared" ca="1" si="314"/>
        <v>382613.2872093278</v>
      </c>
      <c r="AA843" s="194">
        <f t="shared" ca="1" si="315"/>
        <v>404173.38730664394</v>
      </c>
      <c r="AB843" s="77">
        <f t="shared" ca="1" si="316"/>
        <v>247324.96901197615</v>
      </c>
      <c r="AC843">
        <f t="shared" ca="1" si="317"/>
        <v>225.42698758331738</v>
      </c>
      <c r="AD843" s="476">
        <v>221.83711514295382</v>
      </c>
    </row>
    <row r="844" spans="2:30" x14ac:dyDescent="0.2">
      <c r="B844">
        <v>766</v>
      </c>
      <c r="C844" s="193">
        <f t="shared" ca="1" si="324"/>
        <v>0.30569412144747116</v>
      </c>
      <c r="D844" s="193">
        <f t="shared" ca="1" si="324"/>
        <v>-0.17423049823158676</v>
      </c>
      <c r="E844" s="193">
        <f t="shared" ca="1" si="324"/>
        <v>0.104202118354682</v>
      </c>
      <c r="F844" s="193">
        <f t="shared" ca="1" si="324"/>
        <v>8.2017785203378393E-2</v>
      </c>
      <c r="G844" s="193">
        <f t="shared" ca="1" si="324"/>
        <v>0.10522577100103467</v>
      </c>
      <c r="H844" s="193">
        <f t="shared" ca="1" si="324"/>
        <v>7.3901661889155895E-2</v>
      </c>
      <c r="I844" s="193">
        <f t="shared" ca="1" si="323"/>
        <v>7.9489815707263503E-2</v>
      </c>
      <c r="J844" s="193">
        <f t="shared" ca="1" si="323"/>
        <v>7.3755482279393089E-2</v>
      </c>
      <c r="K844" s="193">
        <f t="shared" ca="1" si="323"/>
        <v>5.4801372047206282E-2</v>
      </c>
      <c r="L844" s="193">
        <f t="shared" ca="1" si="323"/>
        <v>6.6193519552435146E-2</v>
      </c>
      <c r="M844" s="193">
        <f t="shared" ca="1" si="323"/>
        <v>1.7289153672321679E-2</v>
      </c>
      <c r="O844" s="473">
        <f t="shared" ca="1" si="318"/>
        <v>12791.885307820874</v>
      </c>
      <c r="P844" s="473">
        <f t="shared" ca="1" si="304"/>
        <v>10747.390065515898</v>
      </c>
      <c r="Q844" s="194">
        <f t="shared" ca="1" si="305"/>
        <v>12130.874552953701</v>
      </c>
      <c r="R844" s="194">
        <f t="shared" ca="1" si="306"/>
        <v>13192.748781600549</v>
      </c>
      <c r="S844" s="194">
        <f t="shared" ca="1" si="307"/>
        <v>14784.077004224031</v>
      </c>
      <c r="T844" s="194">
        <f t="shared" ca="1" si="308"/>
        <v>15779.082368522642</v>
      </c>
      <c r="U844" s="194">
        <f t="shared" ca="1" si="309"/>
        <v>17316.244471686099</v>
      </c>
      <c r="V844" s="194">
        <f t="shared" ca="1" si="310"/>
        <v>18594.367871003382</v>
      </c>
      <c r="W844" s="194">
        <f t="shared" ca="1" si="311"/>
        <v>19349.999611527437</v>
      </c>
      <c r="X844" s="194">
        <f t="shared" ca="1" si="312"/>
        <v>20718.682884129299</v>
      </c>
      <c r="Y844" s="194">
        <f t="shared" ca="1" si="313"/>
        <v>20739.7343084481</v>
      </c>
      <c r="Z844" s="194">
        <f t="shared" ca="1" si="314"/>
        <v>368054.78099757084</v>
      </c>
      <c r="AA844" s="194">
        <f t="shared" ca="1" si="315"/>
        <v>388794.51530601893</v>
      </c>
      <c r="AB844" s="77">
        <f t="shared" ca="1" si="316"/>
        <v>240599.68514786224</v>
      </c>
      <c r="AC844">
        <f t="shared" ca="1" si="317"/>
        <v>218.36261377647503</v>
      </c>
      <c r="AD844" s="476">
        <v>222.35296955974172</v>
      </c>
    </row>
    <row r="845" spans="2:30" x14ac:dyDescent="0.2">
      <c r="B845">
        <v>767</v>
      </c>
      <c r="C845" s="193">
        <f t="shared" ca="1" si="324"/>
        <v>0.32602793248605766</v>
      </c>
      <c r="D845" s="193">
        <f t="shared" ca="1" si="324"/>
        <v>-0.15977819966692938</v>
      </c>
      <c r="E845" s="193">
        <f t="shared" ca="1" si="324"/>
        <v>0.10114957487636807</v>
      </c>
      <c r="F845" s="193">
        <f t="shared" ca="1" si="324"/>
        <v>7.4774002923504584E-2</v>
      </c>
      <c r="G845" s="193">
        <f t="shared" ca="1" si="324"/>
        <v>0.1242214914750609</v>
      </c>
      <c r="H845" s="193">
        <f t="shared" ca="1" si="324"/>
        <v>8.6426241923702948E-2</v>
      </c>
      <c r="I845" s="193">
        <f t="shared" ca="1" si="324"/>
        <v>8.2242129459624946E-2</v>
      </c>
      <c r="J845" s="193">
        <f t="shared" ca="1" si="324"/>
        <v>9.1757208606203469E-2</v>
      </c>
      <c r="K845" s="193">
        <f t="shared" ca="1" si="324"/>
        <v>6.936867386513243E-2</v>
      </c>
      <c r="L845" s="193">
        <f t="shared" ca="1" si="324"/>
        <v>6.6155966072695263E-2</v>
      </c>
      <c r="M845" s="193">
        <f t="shared" ca="1" si="324"/>
        <v>4.746935120014973E-2</v>
      </c>
      <c r="O845" s="473">
        <f t="shared" ca="1" si="318"/>
        <v>12991.095654565906</v>
      </c>
      <c r="P845" s="473">
        <f t="shared" ca="1" si="304"/>
        <v>10935.486731334913</v>
      </c>
      <c r="Q845" s="194">
        <f t="shared" ca="1" si="305"/>
        <v>12097.339005985144</v>
      </c>
      <c r="R845" s="194">
        <f t="shared" ca="1" si="306"/>
        <v>13104.42731299454</v>
      </c>
      <c r="S845" s="194">
        <f t="shared" ca="1" si="307"/>
        <v>15038.173679860141</v>
      </c>
      <c r="T845" s="194">
        <f t="shared" ca="1" si="308"/>
        <v>15963.10888324897</v>
      </c>
      <c r="U845" s="194">
        <f t="shared" ca="1" si="309"/>
        <v>17360.394714796497</v>
      </c>
      <c r="V845" s="194">
        <f t="shared" ca="1" si="310"/>
        <v>18906.106183084699</v>
      </c>
      <c r="W845" s="194">
        <f t="shared" ca="1" si="311"/>
        <v>19617.232184396387</v>
      </c>
      <c r="X845" s="194">
        <f t="shared" ca="1" si="312"/>
        <v>20717.953130455451</v>
      </c>
      <c r="Y845" s="194">
        <f t="shared" ca="1" si="313"/>
        <v>21355.02571880482</v>
      </c>
      <c r="Z845" s="194">
        <f t="shared" ca="1" si="314"/>
        <v>378973.96356377576</v>
      </c>
      <c r="AA845" s="194">
        <f t="shared" ca="1" si="315"/>
        <v>400328.98928258056</v>
      </c>
      <c r="AB845" s="77">
        <f t="shared" ca="1" si="316"/>
        <v>245776.23133174065</v>
      </c>
      <c r="AC845">
        <f t="shared" ca="1" si="317"/>
        <v>223.80016228895235</v>
      </c>
      <c r="AD845" s="476">
        <v>225.06171884512653</v>
      </c>
    </row>
    <row r="846" spans="2:30" x14ac:dyDescent="0.2">
      <c r="B846">
        <v>768</v>
      </c>
      <c r="C846" s="193">
        <f t="shared" ca="1" si="324"/>
        <v>0.31943550661393116</v>
      </c>
      <c r="D846" s="193">
        <f t="shared" ca="1" si="324"/>
        <v>-0.1607984624331546</v>
      </c>
      <c r="E846" s="193">
        <f t="shared" ca="1" si="324"/>
        <v>7.6405558721409847E-2</v>
      </c>
      <c r="F846" s="193">
        <f t="shared" ca="1" si="324"/>
        <v>0.10903334753121967</v>
      </c>
      <c r="G846" s="193">
        <f t="shared" ca="1" si="324"/>
        <v>8.6831662624504202E-2</v>
      </c>
      <c r="H846" s="193">
        <f t="shared" ca="1" si="324"/>
        <v>6.2669884873604934E-2</v>
      </c>
      <c r="I846" s="193">
        <f t="shared" ca="1" si="324"/>
        <v>5.8857683556119603E-2</v>
      </c>
      <c r="J846" s="193">
        <f t="shared" ca="1" si="324"/>
        <v>4.1970001079411512E-2</v>
      </c>
      <c r="K846" s="193">
        <f t="shared" ca="1" si="324"/>
        <v>6.9351769103724398E-2</v>
      </c>
      <c r="L846" s="193">
        <f t="shared" ca="1" si="324"/>
        <v>4.1819842952654632E-2</v>
      </c>
      <c r="M846" s="193">
        <f t="shared" ca="1" si="324"/>
        <v>2.5225974769813218E-2</v>
      </c>
      <c r="O846" s="473">
        <f t="shared" ca="1" si="318"/>
        <v>12926.509658296683</v>
      </c>
      <c r="P846" s="473">
        <f t="shared" ca="1" si="304"/>
        <v>10922.208011432493</v>
      </c>
      <c r="Q846" s="194">
        <f t="shared" ca="1" si="305"/>
        <v>11825.498777713059</v>
      </c>
      <c r="R846" s="194">
        <f t="shared" ca="1" si="306"/>
        <v>13522.142190709708</v>
      </c>
      <c r="S846" s="194">
        <f t="shared" ca="1" si="307"/>
        <v>14538.027806134518</v>
      </c>
      <c r="T846" s="194">
        <f t="shared" ca="1" si="308"/>
        <v>15614.051303796017</v>
      </c>
      <c r="U846" s="194">
        <f t="shared" ca="1" si="309"/>
        <v>16985.281604688356</v>
      </c>
      <c r="V846" s="194">
        <f t="shared" ca="1" si="310"/>
        <v>18043.934424894527</v>
      </c>
      <c r="W846" s="194">
        <f t="shared" ca="1" si="311"/>
        <v>19616.922071862078</v>
      </c>
      <c r="X846" s="194">
        <f t="shared" ca="1" si="312"/>
        <v>20245.044218230109</v>
      </c>
      <c r="Y846" s="194">
        <f t="shared" ca="1" si="313"/>
        <v>20901.544311259433</v>
      </c>
      <c r="Z846" s="194">
        <f t="shared" ca="1" si="314"/>
        <v>370926.31947835471</v>
      </c>
      <c r="AA846" s="194">
        <f t="shared" ca="1" si="315"/>
        <v>391827.86378961412</v>
      </c>
      <c r="AB846" s="77">
        <f t="shared" ca="1" si="316"/>
        <v>241232.46895986644</v>
      </c>
      <c r="AC846">
        <f t="shared" ca="1" si="317"/>
        <v>219.02730265463072</v>
      </c>
      <c r="AD846" s="476">
        <v>222.0295494567041</v>
      </c>
    </row>
    <row r="847" spans="2:30" x14ac:dyDescent="0.2">
      <c r="B847">
        <v>769</v>
      </c>
      <c r="C847" s="193">
        <f t="shared" ca="1" si="324"/>
        <v>0.34345019646215097</v>
      </c>
      <c r="D847" s="193">
        <f t="shared" ca="1" si="324"/>
        <v>-0.15247584185061872</v>
      </c>
      <c r="E847" s="193">
        <f t="shared" ca="1" si="324"/>
        <v>0.11755043740823561</v>
      </c>
      <c r="F847" s="193">
        <f t="shared" ca="1" si="324"/>
        <v>0.11450342958022645</v>
      </c>
      <c r="G847" s="193">
        <f t="shared" ca="1" si="324"/>
        <v>7.9077433957606816E-2</v>
      </c>
      <c r="H847" s="193">
        <f t="shared" ca="1" si="324"/>
        <v>6.9515487475867332E-2</v>
      </c>
      <c r="I847" s="193">
        <f t="shared" ca="1" si="324"/>
        <v>7.2837087756427207E-2</v>
      </c>
      <c r="J847" s="193">
        <f t="shared" ca="1" si="324"/>
        <v>2.0861494455517195E-2</v>
      </c>
      <c r="K847" s="193">
        <f t="shared" ca="1" si="324"/>
        <v>5.680704329060899E-2</v>
      </c>
      <c r="L847" s="193">
        <f t="shared" ca="1" si="324"/>
        <v>3.9966643751971606E-2</v>
      </c>
      <c r="M847" s="193">
        <f t="shared" ca="1" si="324"/>
        <v>4.1849331397055128E-2</v>
      </c>
      <c r="O847" s="473">
        <f t="shared" ca="1" si="318"/>
        <v>13161.781574739694</v>
      </c>
      <c r="P847" s="473">
        <f t="shared" ref="P847:P910" ca="1" si="325">$C$74*(1+$D847)</f>
        <v>11030.526918314197</v>
      </c>
      <c r="Q847" s="194">
        <f t="shared" ref="Q847:Q910" ca="1" si="326">$D$74*(1+$E847)</f>
        <v>12277.520516803817</v>
      </c>
      <c r="R847" s="194">
        <f t="shared" ref="R847:R910" ca="1" si="327">$E$74*(1+$F847)</f>
        <v>13588.837414461252</v>
      </c>
      <c r="S847" s="194">
        <f t="shared" ref="S847:S910" ca="1" si="328">$F$74*(1+$G847)</f>
        <v>14434.303194631892</v>
      </c>
      <c r="T847" s="194">
        <f t="shared" ref="T847:T910" ca="1" si="329">$G$74*(1+$H847)</f>
        <v>15714.635306183398</v>
      </c>
      <c r="U847" s="194">
        <f t="shared" ca="1" si="309"/>
        <v>17209.527148443154</v>
      </c>
      <c r="V847" s="194">
        <f t="shared" ca="1" si="310"/>
        <v>17678.395581228746</v>
      </c>
      <c r="W847" s="194">
        <f t="shared" ca="1" si="311"/>
        <v>19386.793020039382</v>
      </c>
      <c r="X847" s="194">
        <f t="shared" ca="1" si="312"/>
        <v>20209.032138006445</v>
      </c>
      <c r="Y847" s="194">
        <f t="shared" ca="1" si="313"/>
        <v>21240.448936870562</v>
      </c>
      <c r="Z847" s="194">
        <f t="shared" ca="1" si="314"/>
        <v>376940.64280107722</v>
      </c>
      <c r="AA847" s="194">
        <f t="shared" ca="1" si="315"/>
        <v>398181.09173794778</v>
      </c>
      <c r="AB847" s="77">
        <f t="shared" ca="1" si="316"/>
        <v>244145.51833727243</v>
      </c>
      <c r="AC847">
        <f t="shared" ca="1" si="317"/>
        <v>222.08722847123363</v>
      </c>
      <c r="AD847" s="476">
        <v>221.14504832356522</v>
      </c>
    </row>
    <row r="848" spans="2:30" x14ac:dyDescent="0.2">
      <c r="B848">
        <v>770</v>
      </c>
      <c r="C848" s="193">
        <f t="shared" ca="1" si="324"/>
        <v>0.33073459144532519</v>
      </c>
      <c r="D848" s="193">
        <f t="shared" ca="1" si="324"/>
        <v>-0.15092829858683837</v>
      </c>
      <c r="E848" s="193">
        <f t="shared" ca="1" si="324"/>
        <v>0.12811118935710386</v>
      </c>
      <c r="F848" s="193">
        <f t="shared" ca="1" si="324"/>
        <v>9.4385714868176415E-2</v>
      </c>
      <c r="G848" s="193">
        <f t="shared" ca="1" si="324"/>
        <v>0.11714441589524979</v>
      </c>
      <c r="H848" s="193">
        <f t="shared" ca="1" si="324"/>
        <v>0.11433188157729185</v>
      </c>
      <c r="I848" s="193">
        <f t="shared" ca="1" si="324"/>
        <v>9.0452413248912816E-2</v>
      </c>
      <c r="J848" s="193">
        <f t="shared" ca="1" si="324"/>
        <v>5.9512530118452318E-2</v>
      </c>
      <c r="K848" s="193">
        <f t="shared" ca="1" si="324"/>
        <v>5.1499874875737872E-2</v>
      </c>
      <c r="L848" s="193">
        <f t="shared" ca="1" si="324"/>
        <v>2.5637927912596944E-2</v>
      </c>
      <c r="M848" s="193">
        <f t="shared" ca="1" si="324"/>
        <v>3.01379618273383E-2</v>
      </c>
      <c r="O848" s="473">
        <f t="shared" ca="1" si="318"/>
        <v>13037.206792389852</v>
      </c>
      <c r="P848" s="473">
        <f t="shared" ca="1" si="325"/>
        <v>11050.668193892299</v>
      </c>
      <c r="Q848" s="194">
        <f t="shared" ca="1" si="326"/>
        <v>12393.541990542224</v>
      </c>
      <c r="R848" s="194">
        <f t="shared" ca="1" si="327"/>
        <v>13343.547586617895</v>
      </c>
      <c r="S848" s="194">
        <f t="shared" ca="1" si="328"/>
        <v>14943.50702162444</v>
      </c>
      <c r="T848" s="194">
        <f t="shared" ca="1" si="329"/>
        <v>16373.132819580058</v>
      </c>
      <c r="U848" s="194">
        <f t="shared" ref="U848:U911" ca="1" si="330">$H$74*(1+$I848)</f>
        <v>17492.09700527534</v>
      </c>
      <c r="V848" s="194">
        <f t="shared" ref="V848:V911" ca="1" si="331">$I$74*(1+$J848)</f>
        <v>18347.720755882317</v>
      </c>
      <c r="W848" s="194">
        <f t="shared" ref="W848:W911" ca="1" si="332">$J$74*(1+$K848)</f>
        <v>19289.434683685729</v>
      </c>
      <c r="X848" s="194">
        <f t="shared" ref="X848:X911" ca="1" si="333">$K$74*(1+$L848)</f>
        <v>19930.591016232018</v>
      </c>
      <c r="Y848" s="194">
        <f t="shared" ref="Y848:Y911" ca="1" si="334">$L$74*(1+$M848)</f>
        <v>21001.686248418457</v>
      </c>
      <c r="Z848" s="194">
        <f t="shared" ref="Z848:Z911" ca="1" si="335">($Y848*(1+$AH$79))/($AH$73-$AH$79)</f>
        <v>372703.47429632768</v>
      </c>
      <c r="AA848" s="194">
        <f t="shared" ref="AA848:AA911" ca="1" si="336">SUM(Y848:Z848)</f>
        <v>393705.16054474615</v>
      </c>
      <c r="AB848" s="77">
        <f t="shared" ref="AB848:AB911" ca="1" si="337">NPV($AH$73,O848:X848,AA848)</f>
        <v>243312.15478107019</v>
      </c>
      <c r="AC848">
        <f t="shared" ref="AC848:AC911" ca="1" si="338">((AB848+$AH$82-$AH$83)-$AH$85)/($AH$87-($AH$87*$AH$85/(AB848+$AH$82-$AH$83)))</f>
        <v>221.21184658446657</v>
      </c>
      <c r="AD848" s="476">
        <v>220.61956787090389</v>
      </c>
    </row>
    <row r="849" spans="2:30" x14ac:dyDescent="0.2">
      <c r="B849">
        <v>771</v>
      </c>
      <c r="C849" s="193">
        <f t="shared" ref="C849:M864" ca="1" si="339">C$75+_xlfn.NORM.INV(RAND(),0, $AH$80)</f>
        <v>0.31543576055563033</v>
      </c>
      <c r="D849" s="193">
        <f t="shared" ca="1" si="339"/>
        <v>-0.14391318110789023</v>
      </c>
      <c r="E849" s="193">
        <f t="shared" ca="1" si="339"/>
        <v>0.10830429209195588</v>
      </c>
      <c r="F849" s="193">
        <f t="shared" ca="1" si="339"/>
        <v>6.9721286054971549E-2</v>
      </c>
      <c r="G849" s="193">
        <f t="shared" ca="1" si="339"/>
        <v>0.10326015069128597</v>
      </c>
      <c r="H849" s="193">
        <f t="shared" ca="1" si="339"/>
        <v>8.2461950885267546E-2</v>
      </c>
      <c r="I849" s="193">
        <f t="shared" ca="1" si="324"/>
        <v>6.4209129727036324E-2</v>
      </c>
      <c r="J849" s="193">
        <f t="shared" ca="1" si="324"/>
        <v>5.9263302594810593E-2</v>
      </c>
      <c r="K849" s="193">
        <f t="shared" ca="1" si="324"/>
        <v>8.0386173336984126E-2</v>
      </c>
      <c r="L849" s="193">
        <f t="shared" ca="1" si="324"/>
        <v>3.4280070380150976E-2</v>
      </c>
      <c r="M849" s="193">
        <f t="shared" ca="1" si="324"/>
        <v>7.6891126883826516E-2</v>
      </c>
      <c r="O849" s="473">
        <f t="shared" ref="O849:O912" ca="1" si="340">$B$74*(1+$C849)</f>
        <v>12887.324146163512</v>
      </c>
      <c r="P849" s="473">
        <f t="shared" ca="1" si="325"/>
        <v>11141.969947880809</v>
      </c>
      <c r="Q849" s="194">
        <f t="shared" ca="1" si="326"/>
        <v>12175.941442587495</v>
      </c>
      <c r="R849" s="194">
        <f t="shared" ca="1" si="327"/>
        <v>13042.820909456004</v>
      </c>
      <c r="S849" s="194">
        <f t="shared" ca="1" si="328"/>
        <v>14757.783840616317</v>
      </c>
      <c r="T849" s="194">
        <f t="shared" ca="1" si="329"/>
        <v>15904.860649683311</v>
      </c>
      <c r="U849" s="194">
        <f t="shared" ca="1" si="330"/>
        <v>17071.124888084178</v>
      </c>
      <c r="V849" s="194">
        <f t="shared" ca="1" si="331"/>
        <v>18343.404849389033</v>
      </c>
      <c r="W849" s="194">
        <f t="shared" ca="1" si="332"/>
        <v>19819.344749045948</v>
      </c>
      <c r="X849" s="194">
        <f t="shared" ca="1" si="333"/>
        <v>20098.528455300191</v>
      </c>
      <c r="Y849" s="194">
        <f t="shared" ca="1" si="334"/>
        <v>21954.854988938536</v>
      </c>
      <c r="Z849" s="194">
        <f t="shared" ca="1" si="335"/>
        <v>389618.749430925</v>
      </c>
      <c r="AA849" s="194">
        <f t="shared" ca="1" si="336"/>
        <v>411573.60441986355</v>
      </c>
      <c r="AB849" s="77">
        <f t="shared" ca="1" si="337"/>
        <v>249305.74990477084</v>
      </c>
      <c r="AC849">
        <f t="shared" ca="1" si="338"/>
        <v>227.50763978163113</v>
      </c>
      <c r="AD849" s="476">
        <v>225.44306363172231</v>
      </c>
    </row>
    <row r="850" spans="2:30" x14ac:dyDescent="0.2">
      <c r="B850">
        <v>772</v>
      </c>
      <c r="C850" s="193">
        <f t="shared" ca="1" si="339"/>
        <v>0.32182334448048894</v>
      </c>
      <c r="D850" s="193">
        <f t="shared" ca="1" si="339"/>
        <v>-0.15640661844066386</v>
      </c>
      <c r="E850" s="193">
        <f t="shared" ca="1" si="339"/>
        <v>0.11787372752295247</v>
      </c>
      <c r="F850" s="193">
        <f t="shared" ca="1" si="339"/>
        <v>0.11234940467342643</v>
      </c>
      <c r="G850" s="193">
        <f t="shared" ca="1" si="339"/>
        <v>0.10713794117836911</v>
      </c>
      <c r="H850" s="193">
        <f t="shared" ca="1" si="339"/>
        <v>7.8318461169241779E-2</v>
      </c>
      <c r="I850" s="193">
        <f t="shared" ca="1" si="324"/>
        <v>0.12920597038462692</v>
      </c>
      <c r="J850" s="193">
        <f t="shared" ca="1" si="324"/>
        <v>6.1087847630053434E-2</v>
      </c>
      <c r="K850" s="193">
        <f t="shared" ca="1" si="324"/>
        <v>6.4836984945166959E-2</v>
      </c>
      <c r="L850" s="193">
        <f t="shared" ca="1" si="324"/>
        <v>3.2037040414818876E-2</v>
      </c>
      <c r="M850" s="193">
        <f t="shared" ca="1" si="324"/>
        <v>1.6327110969316407E-2</v>
      </c>
      <c r="O850" s="473">
        <f t="shared" ca="1" si="340"/>
        <v>12949.90330587535</v>
      </c>
      <c r="P850" s="473">
        <f t="shared" ca="1" si="325"/>
        <v>10979.36786099476</v>
      </c>
      <c r="Q850" s="194">
        <f t="shared" ca="1" si="326"/>
        <v>12281.072214233707</v>
      </c>
      <c r="R850" s="194">
        <f t="shared" ca="1" si="327"/>
        <v>13562.573974198684</v>
      </c>
      <c r="S850" s="194">
        <f t="shared" ca="1" si="328"/>
        <v>14809.655190951697</v>
      </c>
      <c r="T850" s="194">
        <f t="shared" ca="1" si="329"/>
        <v>15843.979409023637</v>
      </c>
      <c r="U850" s="194">
        <f t="shared" ca="1" si="330"/>
        <v>18113.74814060338</v>
      </c>
      <c r="V850" s="194">
        <f t="shared" ca="1" si="331"/>
        <v>18375.000740765063</v>
      </c>
      <c r="W850" s="194">
        <f t="shared" ca="1" si="332"/>
        <v>19534.099775618128</v>
      </c>
      <c r="X850" s="194">
        <f t="shared" ca="1" si="333"/>
        <v>20054.941033599465</v>
      </c>
      <c r="Y850" s="194">
        <f t="shared" ca="1" si="334"/>
        <v>20720.120897667413</v>
      </c>
      <c r="Z850" s="194">
        <f t="shared" ca="1" si="335"/>
        <v>367706.71435881162</v>
      </c>
      <c r="AA850" s="194">
        <f t="shared" ca="1" si="336"/>
        <v>388426.83525647904</v>
      </c>
      <c r="AB850" s="77">
        <f t="shared" ca="1" si="337"/>
        <v>241359.31596202776</v>
      </c>
      <c r="AC850">
        <f t="shared" ca="1" si="338"/>
        <v>219.16054530395982</v>
      </c>
      <c r="AD850" s="476">
        <v>223.81590542397083</v>
      </c>
    </row>
    <row r="851" spans="2:30" x14ac:dyDescent="0.2">
      <c r="B851">
        <v>773</v>
      </c>
      <c r="C851" s="193">
        <f t="shared" ca="1" si="339"/>
        <v>0.33112979635294432</v>
      </c>
      <c r="D851" s="193">
        <f t="shared" ca="1" si="339"/>
        <v>-0.11704020461372117</v>
      </c>
      <c r="E851" s="193">
        <f t="shared" ca="1" si="339"/>
        <v>0.12559679420809836</v>
      </c>
      <c r="F851" s="193">
        <f t="shared" ca="1" si="339"/>
        <v>6.1880564489538784E-2</v>
      </c>
      <c r="G851" s="193">
        <f t="shared" ca="1" si="339"/>
        <v>8.0425819869163084E-2</v>
      </c>
      <c r="H851" s="193">
        <f t="shared" ca="1" si="339"/>
        <v>0.11822773170382599</v>
      </c>
      <c r="I851" s="193">
        <f t="shared" ca="1" si="324"/>
        <v>7.9816809276142181E-2</v>
      </c>
      <c r="J851" s="193">
        <f t="shared" ca="1" si="324"/>
        <v>8.162134866445199E-2</v>
      </c>
      <c r="K851" s="193">
        <f t="shared" ca="1" si="324"/>
        <v>4.6680696870457644E-2</v>
      </c>
      <c r="L851" s="193">
        <f t="shared" ca="1" si="324"/>
        <v>7.4235482860698601E-2</v>
      </c>
      <c r="M851" s="193">
        <f t="shared" ca="1" si="324"/>
        <v>3.7030127645820893E-2</v>
      </c>
      <c r="O851" s="473">
        <f t="shared" ca="1" si="340"/>
        <v>13041.078614869795</v>
      </c>
      <c r="P851" s="473">
        <f t="shared" ca="1" si="325"/>
        <v>11491.721736952421</v>
      </c>
      <c r="Q851" s="194">
        <f t="shared" ca="1" si="326"/>
        <v>12365.918594768822</v>
      </c>
      <c r="R851" s="194">
        <f t="shared" ca="1" si="327"/>
        <v>12947.221122378762</v>
      </c>
      <c r="S851" s="194">
        <f t="shared" ca="1" si="328"/>
        <v>14452.339908641741</v>
      </c>
      <c r="T851" s="194">
        <f t="shared" ca="1" si="329"/>
        <v>16430.375435197082</v>
      </c>
      <c r="U851" s="194">
        <f t="shared" ca="1" si="330"/>
        <v>17321.489820458253</v>
      </c>
      <c r="V851" s="194">
        <f t="shared" ca="1" si="331"/>
        <v>18730.582135425535</v>
      </c>
      <c r="W851" s="194">
        <f t="shared" ca="1" si="332"/>
        <v>19201.028378004623</v>
      </c>
      <c r="X851" s="194">
        <f t="shared" ca="1" si="333"/>
        <v>20874.957410745868</v>
      </c>
      <c r="Y851" s="194">
        <f t="shared" ca="1" si="334"/>
        <v>21142.198596720893</v>
      </c>
      <c r="Z851" s="194">
        <f t="shared" ca="1" si="335"/>
        <v>375197.05694366375</v>
      </c>
      <c r="AA851" s="194">
        <f t="shared" ca="1" si="336"/>
        <v>396339.25554038462</v>
      </c>
      <c r="AB851" s="77">
        <f t="shared" ca="1" si="337"/>
        <v>244545.20577018207</v>
      </c>
      <c r="AC851">
        <f t="shared" ca="1" si="338"/>
        <v>222.50706821168492</v>
      </c>
      <c r="AD851" s="476">
        <v>218.03237412405093</v>
      </c>
    </row>
    <row r="852" spans="2:30" x14ac:dyDescent="0.2">
      <c r="B852">
        <v>774</v>
      </c>
      <c r="C852" s="193">
        <f t="shared" ca="1" si="339"/>
        <v>0.31995275131368134</v>
      </c>
      <c r="D852" s="193">
        <f t="shared" ca="1" si="339"/>
        <v>-0.1551357114776642</v>
      </c>
      <c r="E852" s="193">
        <f t="shared" ca="1" si="339"/>
        <v>9.4510207940925947E-2</v>
      </c>
      <c r="F852" s="193">
        <f t="shared" ca="1" si="339"/>
        <v>6.3549001403736108E-2</v>
      </c>
      <c r="G852" s="193">
        <f t="shared" ca="1" si="339"/>
        <v>0.13472323383881424</v>
      </c>
      <c r="H852" s="193">
        <f t="shared" ca="1" si="339"/>
        <v>0.10682561970100318</v>
      </c>
      <c r="I852" s="193">
        <f t="shared" ca="1" si="324"/>
        <v>4.6249677718713175E-2</v>
      </c>
      <c r="J852" s="193">
        <f t="shared" ca="1" si="324"/>
        <v>4.2518831831127951E-2</v>
      </c>
      <c r="K852" s="193">
        <f t="shared" ca="1" si="324"/>
        <v>6.1765369202053964E-2</v>
      </c>
      <c r="L852" s="193">
        <f t="shared" ca="1" si="324"/>
        <v>6.9658629687279261E-2</v>
      </c>
      <c r="M852" s="193">
        <f t="shared" ca="1" si="324"/>
        <v>7.7106814242316926E-2</v>
      </c>
      <c r="O852" s="473">
        <f t="shared" ca="1" si="340"/>
        <v>12931.577104620135</v>
      </c>
      <c r="P852" s="473">
        <f t="shared" ca="1" si="325"/>
        <v>10995.908715118201</v>
      </c>
      <c r="Q852" s="194">
        <f t="shared" ca="1" si="326"/>
        <v>12024.398258937052</v>
      </c>
      <c r="R852" s="194">
        <f t="shared" ca="1" si="327"/>
        <v>12967.56392022179</v>
      </c>
      <c r="S852" s="194">
        <f t="shared" ca="1" si="328"/>
        <v>15178.650469180415</v>
      </c>
      <c r="T852" s="194">
        <f t="shared" ca="1" si="329"/>
        <v>16262.84159960252</v>
      </c>
      <c r="U852" s="194">
        <f t="shared" ca="1" si="330"/>
        <v>16783.034850523349</v>
      </c>
      <c r="V852" s="194">
        <f t="shared" ca="1" si="331"/>
        <v>18053.438600719244</v>
      </c>
      <c r="W852" s="194">
        <f t="shared" ca="1" si="332"/>
        <v>19477.751950320326</v>
      </c>
      <c r="X852" s="194">
        <f t="shared" ca="1" si="333"/>
        <v>20786.018238101955</v>
      </c>
      <c r="Y852" s="194">
        <f t="shared" ca="1" si="334"/>
        <v>21959.252262312224</v>
      </c>
      <c r="Z852" s="194">
        <f t="shared" ca="1" si="335"/>
        <v>389696.78502503963</v>
      </c>
      <c r="AA852" s="194">
        <f t="shared" ca="1" si="336"/>
        <v>411656.03728735185</v>
      </c>
      <c r="AB852" s="77">
        <f t="shared" ca="1" si="337"/>
        <v>249398.63504830582</v>
      </c>
      <c r="AC852">
        <f t="shared" ca="1" si="338"/>
        <v>227.60520820971411</v>
      </c>
      <c r="AD852" s="476">
        <v>224.92472311542591</v>
      </c>
    </row>
    <row r="853" spans="2:30" x14ac:dyDescent="0.2">
      <c r="B853">
        <v>775</v>
      </c>
      <c r="C853" s="193">
        <f t="shared" ca="1" si="339"/>
        <v>0.32564352530639534</v>
      </c>
      <c r="D853" s="193">
        <f t="shared" ca="1" si="339"/>
        <v>-0.17017698545710316</v>
      </c>
      <c r="E853" s="193">
        <f t="shared" ca="1" si="339"/>
        <v>8.6930968664465119E-2</v>
      </c>
      <c r="F853" s="193">
        <f t="shared" ca="1" si="339"/>
        <v>9.7602029584405364E-2</v>
      </c>
      <c r="G853" s="193">
        <f t="shared" ca="1" si="339"/>
        <v>9.5469749664025855E-2</v>
      </c>
      <c r="H853" s="193">
        <f t="shared" ca="1" si="339"/>
        <v>8.9426466365580465E-2</v>
      </c>
      <c r="I853" s="193">
        <f t="shared" ca="1" si="324"/>
        <v>6.6443535847107313E-2</v>
      </c>
      <c r="J853" s="193">
        <f t="shared" ca="1" si="324"/>
        <v>5.4311427800546846E-2</v>
      </c>
      <c r="K853" s="193">
        <f t="shared" ca="1" si="324"/>
        <v>6.8376989344404532E-2</v>
      </c>
      <c r="L853" s="193">
        <f t="shared" ca="1" si="324"/>
        <v>7.3007607703893224E-2</v>
      </c>
      <c r="M853" s="193">
        <f t="shared" ca="1" si="324"/>
        <v>3.6286423768427535E-2</v>
      </c>
      <c r="O853" s="473">
        <f t="shared" ca="1" si="340"/>
        <v>12987.329617426756</v>
      </c>
      <c r="P853" s="473">
        <f t="shared" ca="1" si="325"/>
        <v>10800.146534275802</v>
      </c>
      <c r="Q853" s="194">
        <f t="shared" ca="1" si="326"/>
        <v>11941.13198065227</v>
      </c>
      <c r="R853" s="194">
        <f t="shared" ca="1" si="327"/>
        <v>13382.763237815161</v>
      </c>
      <c r="S853" s="194">
        <f t="shared" ca="1" si="328"/>
        <v>14653.575368734157</v>
      </c>
      <c r="T853" s="194">
        <f t="shared" ca="1" si="329"/>
        <v>16007.191866144403</v>
      </c>
      <c r="U853" s="194">
        <f t="shared" ca="1" si="330"/>
        <v>17106.967303696809</v>
      </c>
      <c r="V853" s="194">
        <f t="shared" ca="1" si="331"/>
        <v>18257.652568636782</v>
      </c>
      <c r="W853" s="194">
        <f t="shared" ca="1" si="332"/>
        <v>19599.040043582616</v>
      </c>
      <c r="X853" s="194">
        <f t="shared" ca="1" si="333"/>
        <v>20851.096868050179</v>
      </c>
      <c r="Y853" s="194">
        <f t="shared" ca="1" si="334"/>
        <v>21127.03651545263</v>
      </c>
      <c r="Z853" s="194">
        <f t="shared" ca="1" si="335"/>
        <v>374927.98519869038</v>
      </c>
      <c r="AA853" s="194">
        <f t="shared" ca="1" si="336"/>
        <v>396055.02171414299</v>
      </c>
      <c r="AB853" s="77">
        <f t="shared" ca="1" si="337"/>
        <v>243490.98118858479</v>
      </c>
      <c r="AC853">
        <f t="shared" ca="1" si="338"/>
        <v>221.39968944950292</v>
      </c>
      <c r="AD853" s="476">
        <v>219.16272674456599</v>
      </c>
    </row>
    <row r="854" spans="2:30" x14ac:dyDescent="0.2">
      <c r="B854">
        <v>776</v>
      </c>
      <c r="C854" s="193">
        <f t="shared" ca="1" si="339"/>
        <v>0.34624574710065409</v>
      </c>
      <c r="D854" s="193">
        <f t="shared" ca="1" si="339"/>
        <v>-0.17831091709573746</v>
      </c>
      <c r="E854" s="193">
        <f t="shared" ca="1" si="339"/>
        <v>0.11206901986932821</v>
      </c>
      <c r="F854" s="193">
        <f t="shared" ca="1" si="339"/>
        <v>0.10763672472696245</v>
      </c>
      <c r="G854" s="193">
        <f t="shared" ca="1" si="339"/>
        <v>0.10661325455981394</v>
      </c>
      <c r="H854" s="193">
        <f t="shared" ca="1" si="339"/>
        <v>0.1145124254071328</v>
      </c>
      <c r="I854" s="193">
        <f t="shared" ca="1" si="324"/>
        <v>0.10194643584392062</v>
      </c>
      <c r="J854" s="193">
        <f t="shared" ca="1" si="324"/>
        <v>7.0521757947994548E-2</v>
      </c>
      <c r="K854" s="193">
        <f t="shared" ca="1" si="324"/>
        <v>7.3284082379154902E-2</v>
      </c>
      <c r="L854" s="193">
        <f t="shared" ca="1" si="324"/>
        <v>5.0006536330186542E-2</v>
      </c>
      <c r="M854" s="193">
        <f t="shared" ca="1" si="324"/>
        <v>-2.6804291868284882E-3</v>
      </c>
      <c r="O854" s="473">
        <f t="shared" ca="1" si="340"/>
        <v>13189.169584345109</v>
      </c>
      <c r="P854" s="473">
        <f t="shared" ca="1" si="325"/>
        <v>10694.283413998977</v>
      </c>
      <c r="Q854" s="194">
        <f t="shared" ca="1" si="326"/>
        <v>12217.301117264966</v>
      </c>
      <c r="R854" s="194">
        <f t="shared" ca="1" si="327"/>
        <v>13505.113548434889</v>
      </c>
      <c r="S854" s="194">
        <f t="shared" ca="1" si="328"/>
        <v>14802.636708777887</v>
      </c>
      <c r="T854" s="194">
        <f t="shared" ca="1" si="329"/>
        <v>16375.785591303289</v>
      </c>
      <c r="U854" s="194">
        <f t="shared" ca="1" si="330"/>
        <v>17676.474201171193</v>
      </c>
      <c r="V854" s="194">
        <f t="shared" ca="1" si="331"/>
        <v>18538.369032530591</v>
      </c>
      <c r="W854" s="194">
        <f t="shared" ca="1" si="332"/>
        <v>19689.059122844774</v>
      </c>
      <c r="X854" s="194">
        <f t="shared" ca="1" si="333"/>
        <v>20404.131195263966</v>
      </c>
      <c r="Y854" s="194">
        <f t="shared" ca="1" si="334"/>
        <v>20332.609312320674</v>
      </c>
      <c r="Z854" s="194">
        <f t="shared" ca="1" si="335"/>
        <v>360829.79445435951</v>
      </c>
      <c r="AA854" s="194">
        <f t="shared" ca="1" si="336"/>
        <v>381162.40376668016</v>
      </c>
      <c r="AB854" s="77">
        <f t="shared" ca="1" si="337"/>
        <v>238874.38203997273</v>
      </c>
      <c r="AC854">
        <f t="shared" ca="1" si="338"/>
        <v>216.55032059591883</v>
      </c>
      <c r="AD854" s="476">
        <v>222.04779703406746</v>
      </c>
    </row>
    <row r="855" spans="2:30" x14ac:dyDescent="0.2">
      <c r="B855">
        <v>777</v>
      </c>
      <c r="C855" s="193">
        <f t="shared" ca="1" si="339"/>
        <v>0.29598001818130321</v>
      </c>
      <c r="D855" s="193">
        <f t="shared" ca="1" si="339"/>
        <v>-0.19544773262072079</v>
      </c>
      <c r="E855" s="193">
        <f t="shared" ca="1" si="339"/>
        <v>0.14509802567306246</v>
      </c>
      <c r="F855" s="193">
        <f t="shared" ca="1" si="339"/>
        <v>0.11413691108452462</v>
      </c>
      <c r="G855" s="193">
        <f t="shared" ca="1" si="339"/>
        <v>9.0819993205141586E-2</v>
      </c>
      <c r="H855" s="193">
        <f t="shared" ca="1" si="339"/>
        <v>8.89009395508608E-2</v>
      </c>
      <c r="I855" s="193">
        <f t="shared" ca="1" si="339"/>
        <v>5.3320883463520694E-2</v>
      </c>
      <c r="J855" s="193">
        <f t="shared" ca="1" si="339"/>
        <v>5.3487797462746865E-2</v>
      </c>
      <c r="K855" s="193">
        <f t="shared" ca="1" si="339"/>
        <v>0.11541447784270861</v>
      </c>
      <c r="L855" s="193">
        <f t="shared" ca="1" si="339"/>
        <v>7.8996255590342984E-2</v>
      </c>
      <c r="M855" s="193">
        <f t="shared" ca="1" si="339"/>
        <v>4.5533980382766667E-3</v>
      </c>
      <c r="O855" s="473">
        <f t="shared" ca="1" si="340"/>
        <v>12696.716238122228</v>
      </c>
      <c r="P855" s="473">
        <f t="shared" ca="1" si="325"/>
        <v>10471.24775994132</v>
      </c>
      <c r="Q855" s="194">
        <f t="shared" ca="1" si="326"/>
        <v>12580.161067770134</v>
      </c>
      <c r="R855" s="194">
        <f t="shared" ca="1" si="327"/>
        <v>13584.368554056431</v>
      </c>
      <c r="S855" s="194">
        <f t="shared" ca="1" si="328"/>
        <v>14591.377798479558</v>
      </c>
      <c r="T855" s="194">
        <f t="shared" ca="1" si="329"/>
        <v>15999.470180639477</v>
      </c>
      <c r="U855" s="194">
        <f t="shared" ca="1" si="330"/>
        <v>16896.465033564447</v>
      </c>
      <c r="V855" s="194">
        <f t="shared" ca="1" si="331"/>
        <v>18243.389651479643</v>
      </c>
      <c r="W855" s="194">
        <f t="shared" ca="1" si="332"/>
        <v>20461.927984658101</v>
      </c>
      <c r="X855" s="194">
        <f t="shared" ca="1" si="333"/>
        <v>20967.470579002904</v>
      </c>
      <c r="Y855" s="194">
        <f t="shared" ca="1" si="334"/>
        <v>20480.087199153844</v>
      </c>
      <c r="Z855" s="194">
        <f t="shared" ca="1" si="335"/>
        <v>363446.99005258165</v>
      </c>
      <c r="AA855" s="194">
        <f t="shared" ca="1" si="336"/>
        <v>383927.07725173549</v>
      </c>
      <c r="AB855" s="77">
        <f t="shared" ca="1" si="337"/>
        <v>239273.49863541831</v>
      </c>
      <c r="AC855">
        <f t="shared" ca="1" si="338"/>
        <v>216.96956071718517</v>
      </c>
      <c r="AD855" s="476">
        <v>227.06322259634069</v>
      </c>
    </row>
    <row r="856" spans="2:30" x14ac:dyDescent="0.2">
      <c r="B856">
        <v>778</v>
      </c>
      <c r="C856" s="193">
        <f t="shared" ca="1" si="339"/>
        <v>0.34627040315505792</v>
      </c>
      <c r="D856" s="193">
        <f t="shared" ca="1" si="339"/>
        <v>-0.11449867079570954</v>
      </c>
      <c r="E856" s="193">
        <f t="shared" ca="1" si="339"/>
        <v>0.11164432632110036</v>
      </c>
      <c r="F856" s="193">
        <f t="shared" ca="1" si="339"/>
        <v>0.12766917845313336</v>
      </c>
      <c r="G856" s="193">
        <f t="shared" ca="1" si="339"/>
        <v>0.10543444884619457</v>
      </c>
      <c r="H856" s="193">
        <f t="shared" ca="1" si="339"/>
        <v>8.9128614012102411E-2</v>
      </c>
      <c r="I856" s="193">
        <f t="shared" ca="1" si="339"/>
        <v>4.031529208194877E-2</v>
      </c>
      <c r="J856" s="193">
        <f t="shared" ca="1" si="339"/>
        <v>4.3839131075122495E-2</v>
      </c>
      <c r="K856" s="193">
        <f t="shared" ca="1" si="339"/>
        <v>4.7825111162750684E-2</v>
      </c>
      <c r="L856" s="193">
        <f t="shared" ca="1" si="339"/>
        <v>4.1953311188397902E-2</v>
      </c>
      <c r="M856" s="193">
        <f t="shared" ca="1" si="339"/>
        <v>4.1233288107213148E-2</v>
      </c>
      <c r="O856" s="473">
        <f t="shared" ca="1" si="340"/>
        <v>13189.411139710102</v>
      </c>
      <c r="P856" s="473">
        <f t="shared" ca="1" si="325"/>
        <v>11524.79979959384</v>
      </c>
      <c r="Q856" s="194">
        <f t="shared" ca="1" si="326"/>
        <v>12212.635391605359</v>
      </c>
      <c r="R856" s="194">
        <f t="shared" ca="1" si="327"/>
        <v>13749.363812249856</v>
      </c>
      <c r="S856" s="194">
        <f t="shared" ca="1" si="328"/>
        <v>14786.86838804159</v>
      </c>
      <c r="T856" s="194">
        <f t="shared" ca="1" si="329"/>
        <v>16002.815453493249</v>
      </c>
      <c r="U856" s="194">
        <f t="shared" ca="1" si="330"/>
        <v>16687.840555051327</v>
      </c>
      <c r="V856" s="194">
        <f t="shared" ca="1" si="331"/>
        <v>18076.302400017874</v>
      </c>
      <c r="W856" s="194">
        <f t="shared" ca="1" si="332"/>
        <v>19222.022298469783</v>
      </c>
      <c r="X856" s="194">
        <f t="shared" ca="1" si="333"/>
        <v>20247.63782436329</v>
      </c>
      <c r="Y856" s="194">
        <f t="shared" ca="1" si="334"/>
        <v>21227.889504670085</v>
      </c>
      <c r="Z856" s="194">
        <f t="shared" ca="1" si="335"/>
        <v>376717.75860211637</v>
      </c>
      <c r="AA856" s="194">
        <f t="shared" ca="1" si="336"/>
        <v>397945.64810678648</v>
      </c>
      <c r="AB856" s="77">
        <f t="shared" ca="1" si="337"/>
        <v>244811.65254251697</v>
      </c>
      <c r="AC856">
        <f t="shared" ca="1" si="338"/>
        <v>222.78694927506191</v>
      </c>
      <c r="AD856" s="476">
        <v>222.56695669661545</v>
      </c>
    </row>
    <row r="857" spans="2:30" x14ac:dyDescent="0.2">
      <c r="B857">
        <v>779</v>
      </c>
      <c r="C857" s="193">
        <f t="shared" ca="1" si="339"/>
        <v>0.30689665789935577</v>
      </c>
      <c r="D857" s="193">
        <f t="shared" ca="1" si="339"/>
        <v>-0.16767456976011047</v>
      </c>
      <c r="E857" s="193">
        <f t="shared" ca="1" si="339"/>
        <v>0.12453005442836299</v>
      </c>
      <c r="F857" s="193">
        <f t="shared" ca="1" si="339"/>
        <v>9.0799353098236835E-2</v>
      </c>
      <c r="G857" s="193">
        <f t="shared" ca="1" si="339"/>
        <v>0.11398853649125906</v>
      </c>
      <c r="H857" s="193">
        <f t="shared" ca="1" si="339"/>
        <v>0.12553786442878873</v>
      </c>
      <c r="I857" s="193">
        <f t="shared" ca="1" si="339"/>
        <v>5.9525695883453453E-2</v>
      </c>
      <c r="J857" s="193">
        <f t="shared" ca="1" si="339"/>
        <v>6.0492948488780861E-2</v>
      </c>
      <c r="K857" s="193">
        <f t="shared" ca="1" si="339"/>
        <v>4.8339761342555507E-2</v>
      </c>
      <c r="L857" s="193">
        <f t="shared" ca="1" si="339"/>
        <v>5.2602356266780566E-2</v>
      </c>
      <c r="M857" s="193">
        <f t="shared" ca="1" si="339"/>
        <v>3.8365110527244936E-2</v>
      </c>
      <c r="O857" s="473">
        <f t="shared" ca="1" si="340"/>
        <v>12803.666557439989</v>
      </c>
      <c r="P857" s="473">
        <f t="shared" ca="1" si="325"/>
        <v>10832.715474572162</v>
      </c>
      <c r="Q857" s="194">
        <f t="shared" ca="1" si="326"/>
        <v>12354.199285202654</v>
      </c>
      <c r="R857" s="194">
        <f t="shared" ca="1" si="327"/>
        <v>13299.820052267012</v>
      </c>
      <c r="S857" s="194">
        <f t="shared" ca="1" si="328"/>
        <v>14901.29233088086</v>
      </c>
      <c r="T857" s="194">
        <f t="shared" ca="1" si="329"/>
        <v>16537.78488476354</v>
      </c>
      <c r="U857" s="194">
        <f t="shared" ca="1" si="330"/>
        <v>16995.997282225926</v>
      </c>
      <c r="V857" s="194">
        <f t="shared" ca="1" si="331"/>
        <v>18364.69879245232</v>
      </c>
      <c r="W857" s="194">
        <f t="shared" ca="1" si="332"/>
        <v>19231.463394246864</v>
      </c>
      <c r="X857" s="194">
        <f t="shared" ca="1" si="333"/>
        <v>20454.574167486466</v>
      </c>
      <c r="Y857" s="194">
        <f t="shared" ca="1" si="334"/>
        <v>21169.41523435741</v>
      </c>
      <c r="Z857" s="194">
        <f t="shared" ca="1" si="335"/>
        <v>375680.05317957589</v>
      </c>
      <c r="AA857" s="194">
        <f t="shared" ca="1" si="336"/>
        <v>396849.4684139333</v>
      </c>
      <c r="AB857" s="77">
        <f t="shared" ca="1" si="337"/>
        <v>244043.43047368378</v>
      </c>
      <c r="AC857">
        <f t="shared" ca="1" si="338"/>
        <v>221.97999332040521</v>
      </c>
      <c r="AD857" s="476">
        <v>219.72921167471594</v>
      </c>
    </row>
    <row r="858" spans="2:30" x14ac:dyDescent="0.2">
      <c r="B858">
        <v>780</v>
      </c>
      <c r="C858" s="193">
        <f t="shared" ca="1" si="339"/>
        <v>0.31875403196845492</v>
      </c>
      <c r="D858" s="193">
        <f t="shared" ca="1" si="339"/>
        <v>-0.14771490299014176</v>
      </c>
      <c r="E858" s="193">
        <f t="shared" ca="1" si="339"/>
        <v>0.14089004863376009</v>
      </c>
      <c r="F858" s="193">
        <f t="shared" ca="1" si="339"/>
        <v>5.8691781266982102E-2</v>
      </c>
      <c r="G858" s="193">
        <f t="shared" ca="1" si="339"/>
        <v>0.11496259071752662</v>
      </c>
      <c r="H858" s="193">
        <f t="shared" ca="1" si="339"/>
        <v>0.13273701356543616</v>
      </c>
      <c r="I858" s="193">
        <f t="shared" ca="1" si="339"/>
        <v>8.3309547107243934E-2</v>
      </c>
      <c r="J858" s="193">
        <f t="shared" ca="1" si="339"/>
        <v>5.1606287019131801E-2</v>
      </c>
      <c r="K858" s="193">
        <f t="shared" ca="1" si="339"/>
        <v>8.2962366631300716E-2</v>
      </c>
      <c r="L858" s="193">
        <f t="shared" ca="1" si="339"/>
        <v>4.7423905413601371E-2</v>
      </c>
      <c r="M858" s="193">
        <f t="shared" ca="1" si="339"/>
        <v>5.4488896488352735E-2</v>
      </c>
      <c r="O858" s="473">
        <f t="shared" ca="1" si="340"/>
        <v>12919.833251194954</v>
      </c>
      <c r="P858" s="473">
        <f t="shared" ca="1" si="325"/>
        <v>11092.490537583304</v>
      </c>
      <c r="Q858" s="194">
        <f t="shared" ca="1" si="326"/>
        <v>12533.931812512456</v>
      </c>
      <c r="R858" s="194">
        <f t="shared" ca="1" si="327"/>
        <v>12908.341155201266</v>
      </c>
      <c r="S858" s="194">
        <f t="shared" ca="1" si="328"/>
        <v>14914.321788811785</v>
      </c>
      <c r="T858" s="194">
        <f t="shared" ca="1" si="329"/>
        <v>16643.563627121202</v>
      </c>
      <c r="U858" s="194">
        <f t="shared" ca="1" si="330"/>
        <v>17377.517307960985</v>
      </c>
      <c r="V858" s="194">
        <f t="shared" ca="1" si="331"/>
        <v>18210.807282477494</v>
      </c>
      <c r="W858" s="194">
        <f t="shared" ca="1" si="332"/>
        <v>19866.604205248106</v>
      </c>
      <c r="X858" s="194">
        <f t="shared" ca="1" si="333"/>
        <v>20353.94451715516</v>
      </c>
      <c r="Y858" s="194">
        <f t="shared" ca="1" si="334"/>
        <v>21498.134984953882</v>
      </c>
      <c r="Z858" s="194">
        <f t="shared" ca="1" si="335"/>
        <v>381513.63204881334</v>
      </c>
      <c r="AA858" s="194">
        <f t="shared" ca="1" si="336"/>
        <v>403011.76703376719</v>
      </c>
      <c r="AB858" s="77">
        <f t="shared" ca="1" si="337"/>
        <v>247002.21153264414</v>
      </c>
      <c r="AC858">
        <f t="shared" ca="1" si="338"/>
        <v>225.0879566176325</v>
      </c>
      <c r="AD858" s="476">
        <v>221.10637115539151</v>
      </c>
    </row>
    <row r="859" spans="2:30" x14ac:dyDescent="0.2">
      <c r="B859">
        <v>781</v>
      </c>
      <c r="C859" s="193">
        <f t="shared" ref="C859:M874" ca="1" si="341">C$75+_xlfn.NORM.INV(RAND(),0, $AH$80)</f>
        <v>0.3338330455614843</v>
      </c>
      <c r="D859" s="193">
        <f t="shared" ca="1" si="341"/>
        <v>-0.17898806427807029</v>
      </c>
      <c r="E859" s="193">
        <f t="shared" ca="1" si="341"/>
        <v>0.15480672242397114</v>
      </c>
      <c r="F859" s="193">
        <f t="shared" ca="1" si="341"/>
        <v>9.229692508295205E-2</v>
      </c>
      <c r="G859" s="193">
        <f t="shared" ca="1" si="341"/>
        <v>9.7026627822513659E-2</v>
      </c>
      <c r="H859" s="193">
        <f t="shared" ca="1" si="341"/>
        <v>9.0319905937949446E-2</v>
      </c>
      <c r="I859" s="193">
        <f t="shared" ca="1" si="339"/>
        <v>7.7567469494436533E-2</v>
      </c>
      <c r="J859" s="193">
        <f t="shared" ca="1" si="339"/>
        <v>4.3376674849877291E-2</v>
      </c>
      <c r="K859" s="193">
        <f t="shared" ca="1" si="339"/>
        <v>4.9333173258131705E-2</v>
      </c>
      <c r="L859" s="193">
        <f t="shared" ca="1" si="339"/>
        <v>6.6550689794811158E-2</v>
      </c>
      <c r="M859" s="193">
        <f t="shared" ca="1" si="339"/>
        <v>5.0111963561902367E-2</v>
      </c>
      <c r="O859" s="473">
        <f t="shared" ca="1" si="340"/>
        <v>13067.56234736586</v>
      </c>
      <c r="P859" s="473">
        <f t="shared" ca="1" si="325"/>
        <v>10685.470343420915</v>
      </c>
      <c r="Q859" s="194">
        <f t="shared" ca="1" si="326"/>
        <v>12686.821778160212</v>
      </c>
      <c r="R859" s="194">
        <f t="shared" ca="1" si="327"/>
        <v>13318.079540462943</v>
      </c>
      <c r="S859" s="194">
        <f t="shared" ca="1" si="328"/>
        <v>14674.400983902749</v>
      </c>
      <c r="T859" s="194">
        <f t="shared" ca="1" si="329"/>
        <v>16020.319377818898</v>
      </c>
      <c r="U859" s="194">
        <f t="shared" ca="1" si="330"/>
        <v>17285.407851927233</v>
      </c>
      <c r="V859" s="194">
        <f t="shared" ca="1" si="331"/>
        <v>18068.293983466476</v>
      </c>
      <c r="W859" s="194">
        <f t="shared" ca="1" si="332"/>
        <v>19249.687223576151</v>
      </c>
      <c r="X859" s="194">
        <f t="shared" ca="1" si="333"/>
        <v>20725.623553765465</v>
      </c>
      <c r="Y859" s="194">
        <f t="shared" ca="1" si="334"/>
        <v>21408.901333289767</v>
      </c>
      <c r="Z859" s="194">
        <f t="shared" ca="1" si="335"/>
        <v>379930.05958677502</v>
      </c>
      <c r="AA859" s="194">
        <f t="shared" ca="1" si="336"/>
        <v>401338.96092006477</v>
      </c>
      <c r="AB859" s="77">
        <f t="shared" ca="1" si="337"/>
        <v>245804.57342119966</v>
      </c>
      <c r="AC859">
        <f t="shared" ca="1" si="338"/>
        <v>223.82993339132526</v>
      </c>
      <c r="AD859" s="476">
        <v>225.19687943974122</v>
      </c>
    </row>
    <row r="860" spans="2:30" x14ac:dyDescent="0.2">
      <c r="B860">
        <v>782</v>
      </c>
      <c r="C860" s="193">
        <f t="shared" ca="1" si="341"/>
        <v>0.29931578132304737</v>
      </c>
      <c r="D860" s="193">
        <f t="shared" ca="1" si="341"/>
        <v>-0.14271625295351489</v>
      </c>
      <c r="E860" s="193">
        <f t="shared" ca="1" si="341"/>
        <v>0.12410655270979035</v>
      </c>
      <c r="F860" s="193">
        <f t="shared" ca="1" si="341"/>
        <v>9.8576396165769617E-2</v>
      </c>
      <c r="G860" s="193">
        <f t="shared" ca="1" si="341"/>
        <v>9.3864237114647142E-2</v>
      </c>
      <c r="H860" s="193">
        <f t="shared" ca="1" si="341"/>
        <v>7.3704030454177741E-2</v>
      </c>
      <c r="I860" s="193">
        <f t="shared" ca="1" si="339"/>
        <v>5.8938844805592375E-2</v>
      </c>
      <c r="J860" s="193">
        <f t="shared" ca="1" si="339"/>
        <v>4.9229893337854075E-2</v>
      </c>
      <c r="K860" s="193">
        <f t="shared" ca="1" si="339"/>
        <v>4.3865234224730973E-2</v>
      </c>
      <c r="L860" s="193">
        <f t="shared" ca="1" si="339"/>
        <v>6.3600131451505726E-2</v>
      </c>
      <c r="M860" s="193">
        <f t="shared" ca="1" si="339"/>
        <v>1.7542911774402564E-2</v>
      </c>
      <c r="O860" s="473">
        <f t="shared" ca="1" si="340"/>
        <v>12729.396709621895</v>
      </c>
      <c r="P860" s="473">
        <f t="shared" ca="1" si="325"/>
        <v>11157.547967810004</v>
      </c>
      <c r="Q860" s="194">
        <f t="shared" ca="1" si="326"/>
        <v>12349.546653102458</v>
      </c>
      <c r="R860" s="194">
        <f t="shared" ca="1" si="327"/>
        <v>13394.643424726051</v>
      </c>
      <c r="S860" s="194">
        <f t="shared" ca="1" si="328"/>
        <v>14632.099194558665</v>
      </c>
      <c r="T860" s="194">
        <f t="shared" ca="1" si="329"/>
        <v>15776.178524714782</v>
      </c>
      <c r="U860" s="194">
        <f t="shared" ca="1" si="330"/>
        <v>16986.583523443907</v>
      </c>
      <c r="V860" s="194">
        <f t="shared" ca="1" si="331"/>
        <v>18169.654953995589</v>
      </c>
      <c r="W860" s="194">
        <f t="shared" ca="1" si="332"/>
        <v>19149.379600761051</v>
      </c>
      <c r="X860" s="194">
        <f t="shared" ca="1" si="333"/>
        <v>20668.287168273528</v>
      </c>
      <c r="Y860" s="194">
        <f t="shared" ca="1" si="334"/>
        <v>20744.907739813974</v>
      </c>
      <c r="Z860" s="194">
        <f t="shared" ca="1" si="335"/>
        <v>368146.59057044459</v>
      </c>
      <c r="AA860" s="194">
        <f t="shared" ca="1" si="336"/>
        <v>388891.49831025855</v>
      </c>
      <c r="AB860" s="77">
        <f t="shared" ca="1" si="337"/>
        <v>240634.96419182871</v>
      </c>
      <c r="AC860">
        <f t="shared" ca="1" si="338"/>
        <v>218.39967159576753</v>
      </c>
      <c r="AD860" s="476">
        <v>220.67614200868709</v>
      </c>
    </row>
    <row r="861" spans="2:30" x14ac:dyDescent="0.2">
      <c r="B861">
        <v>783</v>
      </c>
      <c r="C861" s="193">
        <f t="shared" ca="1" si="341"/>
        <v>0.34902591157683527</v>
      </c>
      <c r="D861" s="193">
        <f t="shared" ca="1" si="341"/>
        <v>-0.14509376103953006</v>
      </c>
      <c r="E861" s="193">
        <f t="shared" ca="1" si="341"/>
        <v>0.12668715109211046</v>
      </c>
      <c r="F861" s="193">
        <f t="shared" ca="1" si="341"/>
        <v>0.10939930747326082</v>
      </c>
      <c r="G861" s="193">
        <f t="shared" ca="1" si="341"/>
        <v>9.7776788654880889E-2</v>
      </c>
      <c r="H861" s="193">
        <f t="shared" ca="1" si="341"/>
        <v>9.9614919793161519E-2</v>
      </c>
      <c r="I861" s="193">
        <f t="shared" ca="1" si="339"/>
        <v>8.8930836742312419E-2</v>
      </c>
      <c r="J861" s="193">
        <f t="shared" ca="1" si="339"/>
        <v>3.0576159775267002E-2</v>
      </c>
      <c r="K861" s="193">
        <f t="shared" ca="1" si="339"/>
        <v>4.0109318385191842E-2</v>
      </c>
      <c r="L861" s="193">
        <f t="shared" ca="1" si="339"/>
        <v>6.3988249552511839E-2</v>
      </c>
      <c r="M861" s="193">
        <f t="shared" ca="1" si="339"/>
        <v>3.3794474344626957E-2</v>
      </c>
      <c r="O861" s="473">
        <f t="shared" ca="1" si="340"/>
        <v>13216.406855718255</v>
      </c>
      <c r="P861" s="473">
        <f t="shared" ca="1" si="325"/>
        <v>11126.604700070517</v>
      </c>
      <c r="Q861" s="194">
        <f t="shared" ca="1" si="326"/>
        <v>12377.897364197021</v>
      </c>
      <c r="R861" s="194">
        <f t="shared" ca="1" si="327"/>
        <v>13526.604240821547</v>
      </c>
      <c r="S861" s="194">
        <f t="shared" ca="1" si="328"/>
        <v>14684.435526891395</v>
      </c>
      <c r="T861" s="194">
        <f t="shared" ca="1" si="329"/>
        <v>16156.893139125816</v>
      </c>
      <c r="U861" s="194">
        <f t="shared" ca="1" si="330"/>
        <v>17467.689187445761</v>
      </c>
      <c r="V861" s="194">
        <f t="shared" ca="1" si="331"/>
        <v>17846.625745060501</v>
      </c>
      <c r="W861" s="194">
        <f t="shared" ca="1" si="332"/>
        <v>19080.478505292285</v>
      </c>
      <c r="X861" s="194">
        <f t="shared" ca="1" si="333"/>
        <v>20675.829228611419</v>
      </c>
      <c r="Y861" s="194">
        <f t="shared" ca="1" si="334"/>
        <v>21076.232504839576</v>
      </c>
      <c r="Z861" s="194">
        <f t="shared" ca="1" si="335"/>
        <v>374026.39896224719</v>
      </c>
      <c r="AA861" s="194">
        <f t="shared" ca="1" si="336"/>
        <v>395102.63146708679</v>
      </c>
      <c r="AB861" s="77">
        <f t="shared" ca="1" si="337"/>
        <v>243843.77444401986</v>
      </c>
      <c r="AC861">
        <f t="shared" ca="1" si="338"/>
        <v>221.77027060017002</v>
      </c>
      <c r="AD861" s="476">
        <v>221.03829909145369</v>
      </c>
    </row>
    <row r="862" spans="2:30" x14ac:dyDescent="0.2">
      <c r="B862">
        <v>784</v>
      </c>
      <c r="C862" s="193">
        <f t="shared" ca="1" si="341"/>
        <v>0.31102686156124215</v>
      </c>
      <c r="D862" s="193">
        <f t="shared" ca="1" si="341"/>
        <v>-0.1598089233208044</v>
      </c>
      <c r="E862" s="193">
        <f t="shared" ca="1" si="341"/>
        <v>0.1658888348774977</v>
      </c>
      <c r="F862" s="193">
        <f t="shared" ca="1" si="341"/>
        <v>9.1343926208758905E-2</v>
      </c>
      <c r="G862" s="193">
        <f t="shared" ca="1" si="341"/>
        <v>0.10295768852403578</v>
      </c>
      <c r="H862" s="193">
        <f t="shared" ca="1" si="341"/>
        <v>0.11349322825179983</v>
      </c>
      <c r="I862" s="193">
        <f t="shared" ca="1" si="339"/>
        <v>0.10710609400256768</v>
      </c>
      <c r="J862" s="193">
        <f t="shared" ca="1" si="339"/>
        <v>5.2950838353733314E-2</v>
      </c>
      <c r="K862" s="193">
        <f t="shared" ca="1" si="339"/>
        <v>5.8351137854464948E-2</v>
      </c>
      <c r="L862" s="193">
        <f t="shared" ca="1" si="339"/>
        <v>4.1964913171174484E-2</v>
      </c>
      <c r="M862" s="193">
        <f t="shared" ca="1" si="339"/>
        <v>2.9215113629585562E-2</v>
      </c>
      <c r="O862" s="473">
        <f t="shared" ca="1" si="340"/>
        <v>12844.13016271549</v>
      </c>
      <c r="P862" s="473">
        <f t="shared" ca="1" si="325"/>
        <v>10935.08686297973</v>
      </c>
      <c r="Q862" s="194">
        <f t="shared" ca="1" si="326"/>
        <v>12808.570970378547</v>
      </c>
      <c r="R862" s="194">
        <f t="shared" ca="1" si="327"/>
        <v>13306.459884198224</v>
      </c>
      <c r="S862" s="194">
        <f t="shared" ca="1" si="328"/>
        <v>14753.737948737193</v>
      </c>
      <c r="T862" s="194">
        <f t="shared" ca="1" si="329"/>
        <v>16360.81029474264</v>
      </c>
      <c r="U862" s="194">
        <f t="shared" ca="1" si="330"/>
        <v>17759.240986707679</v>
      </c>
      <c r="V862" s="194">
        <f t="shared" ca="1" si="331"/>
        <v>18234.091058485748</v>
      </c>
      <c r="W862" s="194">
        <f t="shared" ca="1" si="332"/>
        <v>19415.118949453739</v>
      </c>
      <c r="X862" s="194">
        <f t="shared" ca="1" si="333"/>
        <v>20247.863278558583</v>
      </c>
      <c r="Y862" s="194">
        <f t="shared" ca="1" si="334"/>
        <v>20982.871906046545</v>
      </c>
      <c r="Z862" s="194">
        <f t="shared" ca="1" si="335"/>
        <v>372369.58821281657</v>
      </c>
      <c r="AA862" s="194">
        <f t="shared" ca="1" si="336"/>
        <v>393352.46011886309</v>
      </c>
      <c r="AB862" s="77">
        <f t="shared" ca="1" si="337"/>
        <v>243343.81825485948</v>
      </c>
      <c r="AC862">
        <f t="shared" ca="1" si="338"/>
        <v>221.24510653592591</v>
      </c>
      <c r="AD862" s="476">
        <v>227.28693614263526</v>
      </c>
    </row>
    <row r="863" spans="2:30" x14ac:dyDescent="0.2">
      <c r="B863">
        <v>785</v>
      </c>
      <c r="C863" s="193">
        <f t="shared" ca="1" si="341"/>
        <v>0.33081155360251524</v>
      </c>
      <c r="D863" s="193">
        <f t="shared" ca="1" si="341"/>
        <v>-0.15108890385322185</v>
      </c>
      <c r="E863" s="193">
        <f t="shared" ca="1" si="341"/>
        <v>0.12887444194101086</v>
      </c>
      <c r="F863" s="193">
        <f t="shared" ca="1" si="341"/>
        <v>9.0454615253395682E-2</v>
      </c>
      <c r="G863" s="193">
        <f t="shared" ca="1" si="341"/>
        <v>7.9794984673449018E-2</v>
      </c>
      <c r="H863" s="193">
        <f t="shared" ca="1" si="341"/>
        <v>0.11131540647866187</v>
      </c>
      <c r="I863" s="193">
        <f t="shared" ca="1" si="339"/>
        <v>8.9034714571159371E-2</v>
      </c>
      <c r="J863" s="193">
        <f t="shared" ca="1" si="339"/>
        <v>6.2640150524245861E-2</v>
      </c>
      <c r="K863" s="193">
        <f t="shared" ca="1" si="339"/>
        <v>7.2236110556474248E-2</v>
      </c>
      <c r="L863" s="193">
        <f t="shared" ca="1" si="339"/>
        <v>2.9129971546754476E-2</v>
      </c>
      <c r="M863" s="193">
        <f t="shared" ca="1" si="339"/>
        <v>6.2535847441539866E-2</v>
      </c>
      <c r="O863" s="473">
        <f t="shared" ca="1" si="340"/>
        <v>13037.960790643841</v>
      </c>
      <c r="P863" s="473">
        <f t="shared" ca="1" si="325"/>
        <v>11048.577916350318</v>
      </c>
      <c r="Q863" s="194">
        <f t="shared" ca="1" si="326"/>
        <v>12401.927159519611</v>
      </c>
      <c r="R863" s="194">
        <f t="shared" ca="1" si="327"/>
        <v>13295.616757418538</v>
      </c>
      <c r="S863" s="194">
        <f t="shared" ca="1" si="328"/>
        <v>14443.901527674594</v>
      </c>
      <c r="T863" s="194">
        <f t="shared" ca="1" si="329"/>
        <v>16328.811062073744</v>
      </c>
      <c r="U863" s="194">
        <f t="shared" ca="1" si="330"/>
        <v>17469.355505972653</v>
      </c>
      <c r="V863" s="194">
        <f t="shared" ca="1" si="331"/>
        <v>18401.882178427724</v>
      </c>
      <c r="W863" s="194">
        <f t="shared" ca="1" si="332"/>
        <v>19669.83440916962</v>
      </c>
      <c r="X863" s="194">
        <f t="shared" ca="1" si="333"/>
        <v>19998.449752330907</v>
      </c>
      <c r="Y863" s="194">
        <f t="shared" ca="1" si="334"/>
        <v>21662.190233316407</v>
      </c>
      <c r="Z863" s="194">
        <f t="shared" ca="1" si="335"/>
        <v>384425.01546431711</v>
      </c>
      <c r="AA863" s="194">
        <f t="shared" ca="1" si="336"/>
        <v>406087.2056976335</v>
      </c>
      <c r="AB863" s="77">
        <f t="shared" ca="1" si="337"/>
        <v>247826.380641895</v>
      </c>
      <c r="AC863">
        <f t="shared" ca="1" si="338"/>
        <v>225.95368047188757</v>
      </c>
      <c r="AD863" s="476">
        <v>216.9246680350314</v>
      </c>
    </row>
    <row r="864" spans="2:30" x14ac:dyDescent="0.2">
      <c r="B864">
        <v>786</v>
      </c>
      <c r="C864" s="193">
        <f t="shared" ca="1" si="341"/>
        <v>0.2914986837332319</v>
      </c>
      <c r="D864" s="193">
        <f t="shared" ca="1" si="341"/>
        <v>-0.20239978505871944</v>
      </c>
      <c r="E864" s="193">
        <f t="shared" ca="1" si="341"/>
        <v>9.1472044893363622E-2</v>
      </c>
      <c r="F864" s="193">
        <f t="shared" ca="1" si="341"/>
        <v>8.4587467736786784E-2</v>
      </c>
      <c r="G864" s="193">
        <f t="shared" ca="1" si="341"/>
        <v>7.8191967249985686E-2</v>
      </c>
      <c r="H864" s="193">
        <f t="shared" ca="1" si="341"/>
        <v>8.690368279464461E-2</v>
      </c>
      <c r="I864" s="193">
        <f t="shared" ca="1" si="339"/>
        <v>7.5379183124751059E-2</v>
      </c>
      <c r="J864" s="193">
        <f t="shared" ca="1" si="339"/>
        <v>5.0847998382501931E-2</v>
      </c>
      <c r="K864" s="193">
        <f t="shared" ca="1" si="339"/>
        <v>4.7783414742881905E-2</v>
      </c>
      <c r="L864" s="193">
        <f t="shared" ca="1" si="339"/>
        <v>3.3111647198559593E-2</v>
      </c>
      <c r="M864" s="193">
        <f t="shared" ca="1" si="339"/>
        <v>7.3125930191008034E-2</v>
      </c>
      <c r="O864" s="473">
        <f t="shared" ca="1" si="340"/>
        <v>12652.812604534472</v>
      </c>
      <c r="P864" s="473">
        <f t="shared" ca="1" si="325"/>
        <v>10380.766797460767</v>
      </c>
      <c r="Q864" s="194">
        <f t="shared" ca="1" si="326"/>
        <v>11991.020696814356</v>
      </c>
      <c r="R864" s="194">
        <f t="shared" ca="1" si="327"/>
        <v>13224.080222335926</v>
      </c>
      <c r="S864" s="194">
        <f t="shared" ca="1" si="328"/>
        <v>14422.458729606173</v>
      </c>
      <c r="T864" s="194">
        <f t="shared" ca="1" si="329"/>
        <v>15970.124031000425</v>
      </c>
      <c r="U864" s="194">
        <f t="shared" ca="1" si="330"/>
        <v>17250.305249568075</v>
      </c>
      <c r="V864" s="194">
        <f t="shared" ca="1" si="331"/>
        <v>18197.675896333632</v>
      </c>
      <c r="W864" s="194">
        <f t="shared" ca="1" si="332"/>
        <v>19221.257390753843</v>
      </c>
      <c r="X864" s="194">
        <f t="shared" ca="1" si="333"/>
        <v>20075.823206271834</v>
      </c>
      <c r="Y864" s="194">
        <f t="shared" ca="1" si="334"/>
        <v>21878.092960417729</v>
      </c>
      <c r="Z864" s="194">
        <f t="shared" ca="1" si="335"/>
        <v>388256.50287675165</v>
      </c>
      <c r="AA864" s="194">
        <f t="shared" ca="1" si="336"/>
        <v>410134.59583716939</v>
      </c>
      <c r="AB864" s="77">
        <f t="shared" ca="1" si="337"/>
        <v>247464.13956325484</v>
      </c>
      <c r="AC864">
        <f t="shared" ca="1" si="338"/>
        <v>225.57317513718152</v>
      </c>
      <c r="AD864" s="476">
        <v>217.25723964290935</v>
      </c>
    </row>
    <row r="865" spans="2:30" x14ac:dyDescent="0.2">
      <c r="B865">
        <v>787</v>
      </c>
      <c r="C865" s="193">
        <f t="shared" ca="1" si="341"/>
        <v>0.32731122030463877</v>
      </c>
      <c r="D865" s="193">
        <f t="shared" ca="1" si="341"/>
        <v>-0.1363155573353115</v>
      </c>
      <c r="E865" s="193">
        <f t="shared" ca="1" si="341"/>
        <v>9.5051197525208464E-2</v>
      </c>
      <c r="F865" s="193">
        <f t="shared" ca="1" si="341"/>
        <v>0.11925896676602374</v>
      </c>
      <c r="G865" s="193">
        <f t="shared" ca="1" si="341"/>
        <v>0.11950826867854403</v>
      </c>
      <c r="H865" s="193">
        <f t="shared" ca="1" si="341"/>
        <v>0.11004967346965167</v>
      </c>
      <c r="I865" s="193">
        <f t="shared" ca="1" si="341"/>
        <v>8.8874809083422518E-2</v>
      </c>
      <c r="J865" s="193">
        <f t="shared" ca="1" si="341"/>
        <v>4.0603397608644121E-2</v>
      </c>
      <c r="K865" s="193">
        <f t="shared" ca="1" si="341"/>
        <v>5.3407386207663166E-2</v>
      </c>
      <c r="L865" s="193">
        <f t="shared" ca="1" si="341"/>
        <v>3.6348776069951121E-2</v>
      </c>
      <c r="M865" s="193">
        <f t="shared" ca="1" si="341"/>
        <v>2.1431033858900096E-2</v>
      </c>
      <c r="O865" s="473">
        <f t="shared" ca="1" si="340"/>
        <v>13003.668025324547</v>
      </c>
      <c r="P865" s="473">
        <f t="shared" ca="1" si="325"/>
        <v>11240.85302128092</v>
      </c>
      <c r="Q865" s="194">
        <f t="shared" ca="1" si="326"/>
        <v>12030.341624442603</v>
      </c>
      <c r="R865" s="194">
        <f t="shared" ca="1" si="327"/>
        <v>13646.820386896396</v>
      </c>
      <c r="S865" s="194">
        <f t="shared" ca="1" si="328"/>
        <v>14975.12715073455</v>
      </c>
      <c r="T865" s="194">
        <f t="shared" ca="1" si="329"/>
        <v>16310.213357912828</v>
      </c>
      <c r="U865" s="194">
        <f t="shared" ca="1" si="330"/>
        <v>17466.790440070479</v>
      </c>
      <c r="V865" s="194">
        <f t="shared" ca="1" si="331"/>
        <v>18020.268769083119</v>
      </c>
      <c r="W865" s="194">
        <f t="shared" ca="1" si="332"/>
        <v>19324.427379476503</v>
      </c>
      <c r="X865" s="194">
        <f t="shared" ca="1" si="333"/>
        <v>20138.728340575759</v>
      </c>
      <c r="Y865" s="194">
        <f t="shared" ca="1" si="334"/>
        <v>20824.175879752547</v>
      </c>
      <c r="Z865" s="194">
        <f t="shared" ca="1" si="335"/>
        <v>369553.31147878774</v>
      </c>
      <c r="AA865" s="194">
        <f t="shared" ca="1" si="336"/>
        <v>390377.4873585403</v>
      </c>
      <c r="AB865" s="77">
        <f t="shared" ca="1" si="337"/>
        <v>242028.65540163187</v>
      </c>
      <c r="AC865">
        <f t="shared" ca="1" si="338"/>
        <v>219.86363295060278</v>
      </c>
      <c r="AD865" s="476">
        <v>221.46281747568474</v>
      </c>
    </row>
    <row r="866" spans="2:30" x14ac:dyDescent="0.2">
      <c r="B866">
        <v>788</v>
      </c>
      <c r="C866" s="193">
        <f t="shared" ca="1" si="341"/>
        <v>0.35744586348216423</v>
      </c>
      <c r="D866" s="193">
        <f t="shared" ca="1" si="341"/>
        <v>-0.185798144102858</v>
      </c>
      <c r="E866" s="193">
        <f t="shared" ca="1" si="341"/>
        <v>0.13050068141030238</v>
      </c>
      <c r="F866" s="193">
        <f t="shared" ca="1" si="341"/>
        <v>8.6717281617000819E-2</v>
      </c>
      <c r="G866" s="193">
        <f t="shared" ca="1" si="341"/>
        <v>9.8362832189473393E-2</v>
      </c>
      <c r="H866" s="193">
        <f t="shared" ca="1" si="341"/>
        <v>8.0340588095371201E-2</v>
      </c>
      <c r="I866" s="193">
        <f t="shared" ca="1" si="341"/>
        <v>7.4063347897070808E-2</v>
      </c>
      <c r="J866" s="193">
        <f t="shared" ca="1" si="341"/>
        <v>5.9689888036861254E-2</v>
      </c>
      <c r="K866" s="193">
        <f t="shared" ca="1" si="341"/>
        <v>5.0052780660199428E-2</v>
      </c>
      <c r="L866" s="193">
        <f t="shared" ca="1" si="341"/>
        <v>9.3193713689094904E-2</v>
      </c>
      <c r="M866" s="193">
        <f t="shared" ca="1" si="341"/>
        <v>5.9909497005115712E-2</v>
      </c>
      <c r="O866" s="473">
        <f t="shared" ca="1" si="340"/>
        <v>13298.897124534762</v>
      </c>
      <c r="P866" s="473">
        <f t="shared" ca="1" si="325"/>
        <v>10596.837154501303</v>
      </c>
      <c r="Q866" s="194">
        <f t="shared" ca="1" si="326"/>
        <v>12419.793188453186</v>
      </c>
      <c r="R866" s="194">
        <f t="shared" ca="1" si="327"/>
        <v>13250.04846413146</v>
      </c>
      <c r="S866" s="194">
        <f t="shared" ca="1" si="328"/>
        <v>14692.274751211506</v>
      </c>
      <c r="T866" s="194">
        <f t="shared" ca="1" si="329"/>
        <v>15873.690981748901</v>
      </c>
      <c r="U866" s="194">
        <f t="shared" ca="1" si="330"/>
        <v>17229.197755865564</v>
      </c>
      <c r="V866" s="194">
        <f t="shared" ca="1" si="331"/>
        <v>18350.792086771107</v>
      </c>
      <c r="W866" s="194">
        <f t="shared" ca="1" si="332"/>
        <v>19262.888195170864</v>
      </c>
      <c r="X866" s="194">
        <f t="shared" ca="1" si="333"/>
        <v>21243.361049836218</v>
      </c>
      <c r="Y866" s="194">
        <f t="shared" ca="1" si="334"/>
        <v>21608.646154864688</v>
      </c>
      <c r="Z866" s="194">
        <f t="shared" ca="1" si="335"/>
        <v>383474.80299895117</v>
      </c>
      <c r="AA866" s="194">
        <f t="shared" ca="1" si="336"/>
        <v>405083.44915381586</v>
      </c>
      <c r="AB866" s="77">
        <f t="shared" ca="1" si="337"/>
        <v>247357.23088817592</v>
      </c>
      <c r="AC866">
        <f t="shared" ca="1" si="338"/>
        <v>225.46087610873732</v>
      </c>
      <c r="AD866" s="476">
        <v>223.79934256854935</v>
      </c>
    </row>
    <row r="867" spans="2:30" x14ac:dyDescent="0.2">
      <c r="B867">
        <v>789</v>
      </c>
      <c r="C867" s="193">
        <f t="shared" ca="1" si="341"/>
        <v>0.29387153207365696</v>
      </c>
      <c r="D867" s="193">
        <f t="shared" ca="1" si="341"/>
        <v>-0.14603185421188125</v>
      </c>
      <c r="E867" s="193">
        <f t="shared" ca="1" si="341"/>
        <v>0.11011607868247042</v>
      </c>
      <c r="F867" s="193">
        <f t="shared" ca="1" si="341"/>
        <v>7.5967050496603822E-2</v>
      </c>
      <c r="G867" s="193">
        <f t="shared" ca="1" si="341"/>
        <v>9.8231490767875129E-2</v>
      </c>
      <c r="H867" s="193">
        <f t="shared" ca="1" si="341"/>
        <v>0.10752289245860204</v>
      </c>
      <c r="I867" s="193">
        <f t="shared" ca="1" si="341"/>
        <v>8.6895581503795685E-2</v>
      </c>
      <c r="J867" s="193">
        <f t="shared" ca="1" si="341"/>
        <v>7.7970144312402206E-2</v>
      </c>
      <c r="K867" s="193">
        <f t="shared" ca="1" si="341"/>
        <v>9.9902118514905644E-3</v>
      </c>
      <c r="L867" s="193">
        <f t="shared" ca="1" si="341"/>
        <v>3.8954798125874338E-2</v>
      </c>
      <c r="M867" s="193">
        <f t="shared" ca="1" si="341"/>
        <v>6.4825439469269774E-2</v>
      </c>
      <c r="O867" s="473">
        <f t="shared" ca="1" si="340"/>
        <v>12676.059399725616</v>
      </c>
      <c r="P867" s="473">
        <f t="shared" ca="1" si="325"/>
        <v>11114.395417432366</v>
      </c>
      <c r="Q867" s="194">
        <f t="shared" ca="1" si="326"/>
        <v>12195.845910692487</v>
      </c>
      <c r="R867" s="194">
        <f t="shared" ca="1" si="327"/>
        <v>13118.973817804013</v>
      </c>
      <c r="S867" s="194">
        <f t="shared" ca="1" si="328"/>
        <v>14690.517859776561</v>
      </c>
      <c r="T867" s="194">
        <f t="shared" ca="1" si="329"/>
        <v>16273.08678746835</v>
      </c>
      <c r="U867" s="194">
        <f t="shared" ca="1" si="330"/>
        <v>17435.04137849043</v>
      </c>
      <c r="V867" s="194">
        <f t="shared" ca="1" si="331"/>
        <v>18667.353739375718</v>
      </c>
      <c r="W867" s="194">
        <f t="shared" ca="1" si="332"/>
        <v>18527.952963354903</v>
      </c>
      <c r="X867" s="194">
        <f t="shared" ca="1" si="333"/>
        <v>20189.369564308192</v>
      </c>
      <c r="Y867" s="194">
        <f t="shared" ca="1" si="334"/>
        <v>21708.868731910872</v>
      </c>
      <c r="Z867" s="194">
        <f t="shared" ca="1" si="335"/>
        <v>385253.38888135186</v>
      </c>
      <c r="AA867" s="194">
        <f t="shared" ca="1" si="336"/>
        <v>406962.25761326274</v>
      </c>
      <c r="AB867" s="77">
        <f t="shared" ca="1" si="337"/>
        <v>247400.71008126735</v>
      </c>
      <c r="AC867">
        <f t="shared" ca="1" si="338"/>
        <v>225.50654753005182</v>
      </c>
      <c r="AD867" s="476">
        <v>223.33193997745917</v>
      </c>
    </row>
    <row r="868" spans="2:30" x14ac:dyDescent="0.2">
      <c r="B868">
        <v>790</v>
      </c>
      <c r="C868" s="193">
        <f t="shared" ca="1" si="341"/>
        <v>0.30873792204408201</v>
      </c>
      <c r="D868" s="193">
        <f t="shared" ca="1" si="341"/>
        <v>-0.14459589360165442</v>
      </c>
      <c r="E868" s="193">
        <f t="shared" ca="1" si="341"/>
        <v>9.1023853668461024E-2</v>
      </c>
      <c r="F868" s="193">
        <f t="shared" ca="1" si="341"/>
        <v>8.8542779718968734E-2</v>
      </c>
      <c r="G868" s="193">
        <f t="shared" ca="1" si="341"/>
        <v>0.10329927601663647</v>
      </c>
      <c r="H868" s="193">
        <f t="shared" ca="1" si="341"/>
        <v>7.4615081321428703E-2</v>
      </c>
      <c r="I868" s="193">
        <f t="shared" ca="1" si="341"/>
        <v>8.6359077036840898E-2</v>
      </c>
      <c r="J868" s="193">
        <f t="shared" ca="1" si="341"/>
        <v>6.8137248214655916E-2</v>
      </c>
      <c r="K868" s="193">
        <f t="shared" ca="1" si="341"/>
        <v>5.8581814366161312E-2</v>
      </c>
      <c r="L868" s="193">
        <f t="shared" ca="1" si="341"/>
        <v>2.2246387656846372E-2</v>
      </c>
      <c r="M868" s="193">
        <f t="shared" ca="1" si="341"/>
        <v>5.380754753988138E-2</v>
      </c>
      <c r="O868" s="473">
        <f t="shared" ca="1" si="340"/>
        <v>12821.705422265872</v>
      </c>
      <c r="P868" s="473">
        <f t="shared" ca="1" si="325"/>
        <v>11133.084444774468</v>
      </c>
      <c r="Q868" s="194">
        <f t="shared" ca="1" si="326"/>
        <v>11986.096823336256</v>
      </c>
      <c r="R868" s="194">
        <f t="shared" ca="1" si="327"/>
        <v>13272.306266350512</v>
      </c>
      <c r="S868" s="194">
        <f t="shared" ca="1" si="328"/>
        <v>14758.307201397412</v>
      </c>
      <c r="T868" s="194">
        <f t="shared" ca="1" si="329"/>
        <v>15789.564803166924</v>
      </c>
      <c r="U868" s="194">
        <f t="shared" ca="1" si="330"/>
        <v>17426.435236612331</v>
      </c>
      <c r="V868" s="194">
        <f t="shared" ca="1" si="331"/>
        <v>18497.076157285315</v>
      </c>
      <c r="W868" s="194">
        <f t="shared" ca="1" si="332"/>
        <v>19419.350637551612</v>
      </c>
      <c r="X868" s="194">
        <f t="shared" ca="1" si="333"/>
        <v>19864.685300469318</v>
      </c>
      <c r="Y868" s="194">
        <f t="shared" ca="1" si="334"/>
        <v>21484.244149578684</v>
      </c>
      <c r="Z868" s="194">
        <f t="shared" ca="1" si="335"/>
        <v>381267.1202904727</v>
      </c>
      <c r="AA868" s="194">
        <f t="shared" ca="1" si="336"/>
        <v>402751.36444005137</v>
      </c>
      <c r="AB868" s="77">
        <f t="shared" ca="1" si="337"/>
        <v>245845.03448835487</v>
      </c>
      <c r="AC868">
        <f t="shared" ca="1" si="338"/>
        <v>223.87243451228662</v>
      </c>
      <c r="AD868" s="476">
        <v>222.24088904644816</v>
      </c>
    </row>
    <row r="869" spans="2:30" x14ac:dyDescent="0.2">
      <c r="B869">
        <v>791</v>
      </c>
      <c r="C869" s="193">
        <f t="shared" ref="C869:M884" ca="1" si="342">C$75+_xlfn.NORM.INV(RAND(),0, $AH$80)</f>
        <v>0.31891084625223504</v>
      </c>
      <c r="D869" s="193">
        <f t="shared" ca="1" si="342"/>
        <v>-0.19111576942054276</v>
      </c>
      <c r="E869" s="193">
        <f t="shared" ca="1" si="342"/>
        <v>0.11760813629150342</v>
      </c>
      <c r="F869" s="193">
        <f t="shared" ca="1" si="342"/>
        <v>0.12697246477170615</v>
      </c>
      <c r="G869" s="193">
        <f t="shared" ca="1" si="342"/>
        <v>9.1563371051564119E-2</v>
      </c>
      <c r="H869" s="193">
        <f t="shared" ca="1" si="342"/>
        <v>8.4950350295728005E-2</v>
      </c>
      <c r="I869" s="193">
        <f t="shared" ca="1" si="341"/>
        <v>2.2690656634524804E-2</v>
      </c>
      <c r="J869" s="193">
        <f t="shared" ca="1" si="341"/>
        <v>2.1420132893384104E-2</v>
      </c>
      <c r="K869" s="193">
        <f t="shared" ca="1" si="341"/>
        <v>5.548627522059138E-2</v>
      </c>
      <c r="L869" s="193">
        <f t="shared" ca="1" si="341"/>
        <v>6.882657507372357E-2</v>
      </c>
      <c r="M869" s="193">
        <f t="shared" ca="1" si="341"/>
        <v>3.8691808829569026E-2</v>
      </c>
      <c r="O869" s="473">
        <f t="shared" ca="1" si="340"/>
        <v>12921.369560733146</v>
      </c>
      <c r="P869" s="473">
        <f t="shared" ca="1" si="325"/>
        <v>10527.628260991636</v>
      </c>
      <c r="Q869" s="194">
        <f t="shared" ca="1" si="326"/>
        <v>12278.154402487544</v>
      </c>
      <c r="R869" s="194">
        <f t="shared" ca="1" si="327"/>
        <v>13740.868971686725</v>
      </c>
      <c r="S869" s="194">
        <f t="shared" ca="1" si="328"/>
        <v>14601.321608706487</v>
      </c>
      <c r="T869" s="194">
        <f t="shared" ca="1" si="329"/>
        <v>15941.423270505004</v>
      </c>
      <c r="U869" s="194">
        <f t="shared" ca="1" si="330"/>
        <v>16405.121355952648</v>
      </c>
      <c r="V869" s="194">
        <f t="shared" ca="1" si="331"/>
        <v>17688.06959807151</v>
      </c>
      <c r="W869" s="194">
        <f t="shared" ca="1" si="332"/>
        <v>19362.563944955647</v>
      </c>
      <c r="X869" s="194">
        <f t="shared" ca="1" si="333"/>
        <v>20769.849432566753</v>
      </c>
      <c r="Y869" s="194">
        <f t="shared" ca="1" si="334"/>
        <v>21176.075716251635</v>
      </c>
      <c r="Z869" s="194">
        <f t="shared" ca="1" si="335"/>
        <v>375798.25248572219</v>
      </c>
      <c r="AA869" s="194">
        <f t="shared" ca="1" si="336"/>
        <v>396974.32820197381</v>
      </c>
      <c r="AB869" s="77">
        <f t="shared" ca="1" si="337"/>
        <v>243188.67159501763</v>
      </c>
      <c r="AC869">
        <f t="shared" ca="1" si="338"/>
        <v>221.08213735541975</v>
      </c>
      <c r="AD869" s="476">
        <v>226.25592037403865</v>
      </c>
    </row>
    <row r="870" spans="2:30" x14ac:dyDescent="0.2">
      <c r="B870">
        <v>792</v>
      </c>
      <c r="C870" s="193">
        <f t="shared" ca="1" si="342"/>
        <v>0.31321171363303657</v>
      </c>
      <c r="D870" s="193">
        <f t="shared" ca="1" si="342"/>
        <v>-0.13336288971701521</v>
      </c>
      <c r="E870" s="193">
        <f t="shared" ca="1" si="342"/>
        <v>0.11664022046261815</v>
      </c>
      <c r="F870" s="193">
        <f t="shared" ca="1" si="342"/>
        <v>0.11643408661382344</v>
      </c>
      <c r="G870" s="193">
        <f t="shared" ca="1" si="342"/>
        <v>7.0322370884001104E-2</v>
      </c>
      <c r="H870" s="193">
        <f t="shared" ca="1" si="342"/>
        <v>0.1109151425387826</v>
      </c>
      <c r="I870" s="193">
        <f t="shared" ca="1" si="341"/>
        <v>7.7866264598041024E-2</v>
      </c>
      <c r="J870" s="193">
        <f t="shared" ca="1" si="341"/>
        <v>6.6253075364689301E-2</v>
      </c>
      <c r="K870" s="193">
        <f t="shared" ca="1" si="341"/>
        <v>5.0486398377581981E-2</v>
      </c>
      <c r="L870" s="193">
        <f t="shared" ca="1" si="341"/>
        <v>7.4853399955243149E-2</v>
      </c>
      <c r="M870" s="193">
        <f t="shared" ca="1" si="341"/>
        <v>2.6773060999700331E-2</v>
      </c>
      <c r="O870" s="473">
        <f t="shared" ca="1" si="340"/>
        <v>12865.535158462859</v>
      </c>
      <c r="P870" s="473">
        <f t="shared" ca="1" si="325"/>
        <v>11279.281990333047</v>
      </c>
      <c r="Q870" s="194">
        <f t="shared" ca="1" si="326"/>
        <v>12267.520782697429</v>
      </c>
      <c r="R870" s="194">
        <f t="shared" ca="1" si="327"/>
        <v>13612.377390953308</v>
      </c>
      <c r="S870" s="194">
        <f t="shared" ca="1" si="328"/>
        <v>14317.190899521553</v>
      </c>
      <c r="T870" s="194">
        <f t="shared" ca="1" si="329"/>
        <v>16322.929892595532</v>
      </c>
      <c r="U870" s="194">
        <f t="shared" ca="1" si="330"/>
        <v>17290.200865243038</v>
      </c>
      <c r="V870" s="194">
        <f t="shared" ca="1" si="331"/>
        <v>18464.447683034865</v>
      </c>
      <c r="W870" s="194">
        <f t="shared" ca="1" si="332"/>
        <v>19270.842775895977</v>
      </c>
      <c r="X870" s="194">
        <f t="shared" ca="1" si="333"/>
        <v>20886.965013583231</v>
      </c>
      <c r="Y870" s="194">
        <f t="shared" ca="1" si="334"/>
        <v>20933.085154140037</v>
      </c>
      <c r="Z870" s="194">
        <f t="shared" ca="1" si="335"/>
        <v>371486.05461508548</v>
      </c>
      <c r="AA870" s="194">
        <f t="shared" ca="1" si="336"/>
        <v>392419.1397692255</v>
      </c>
      <c r="AB870" s="77">
        <f t="shared" ca="1" si="337"/>
        <v>242856.19620278067</v>
      </c>
      <c r="AC870">
        <f t="shared" ca="1" si="338"/>
        <v>220.73289849802802</v>
      </c>
      <c r="AD870" s="476">
        <v>226.52859917110635</v>
      </c>
    </row>
    <row r="871" spans="2:30" x14ac:dyDescent="0.2">
      <c r="B871">
        <v>793</v>
      </c>
      <c r="C871" s="193">
        <f t="shared" ca="1" si="342"/>
        <v>0.3260388425210915</v>
      </c>
      <c r="D871" s="193">
        <f t="shared" ca="1" si="342"/>
        <v>-0.13285256591768871</v>
      </c>
      <c r="E871" s="193">
        <f t="shared" ca="1" si="342"/>
        <v>0.12634263214981192</v>
      </c>
      <c r="F871" s="193">
        <f t="shared" ca="1" si="342"/>
        <v>0.11507247713109753</v>
      </c>
      <c r="G871" s="193">
        <f t="shared" ca="1" si="342"/>
        <v>0.11699882531699864</v>
      </c>
      <c r="H871" s="193">
        <f t="shared" ca="1" si="342"/>
        <v>0.10909788032298401</v>
      </c>
      <c r="I871" s="193">
        <f t="shared" ca="1" si="341"/>
        <v>0.1129501532981832</v>
      </c>
      <c r="J871" s="193">
        <f t="shared" ca="1" si="341"/>
        <v>6.6089497579570305E-2</v>
      </c>
      <c r="K871" s="193">
        <f t="shared" ca="1" si="341"/>
        <v>6.500829698618929E-2</v>
      </c>
      <c r="L871" s="193">
        <f t="shared" ca="1" si="341"/>
        <v>5.9569732025968283E-2</v>
      </c>
      <c r="M871" s="193">
        <f t="shared" ca="1" si="341"/>
        <v>1.0357717915414823E-2</v>
      </c>
      <c r="O871" s="473">
        <f t="shared" ca="1" si="340"/>
        <v>12991.202540179134</v>
      </c>
      <c r="P871" s="473">
        <f t="shared" ca="1" si="325"/>
        <v>11285.923854581282</v>
      </c>
      <c r="Q871" s="194">
        <f t="shared" ca="1" si="326"/>
        <v>12374.112444750963</v>
      </c>
      <c r="R871" s="194">
        <f t="shared" ca="1" si="327"/>
        <v>13595.775656591917</v>
      </c>
      <c r="S871" s="194">
        <f t="shared" ca="1" si="328"/>
        <v>14941.559526029941</v>
      </c>
      <c r="T871" s="194">
        <f t="shared" ca="1" si="329"/>
        <v>16296.228443844771</v>
      </c>
      <c r="U871" s="194">
        <f t="shared" ca="1" si="330"/>
        <v>17852.986344929148</v>
      </c>
      <c r="V871" s="194">
        <f t="shared" ca="1" si="331"/>
        <v>18461.614984564661</v>
      </c>
      <c r="W871" s="194">
        <f t="shared" ca="1" si="332"/>
        <v>19537.242441161692</v>
      </c>
      <c r="X871" s="194">
        <f t="shared" ca="1" si="333"/>
        <v>20589.966895206078</v>
      </c>
      <c r="Y871" s="194">
        <f t="shared" ca="1" si="334"/>
        <v>20598.421353861511</v>
      </c>
      <c r="Z871" s="194">
        <f t="shared" ca="1" si="335"/>
        <v>365546.9905032973</v>
      </c>
      <c r="AA871" s="194">
        <f t="shared" ca="1" si="336"/>
        <v>386145.41185715882</v>
      </c>
      <c r="AB871" s="77">
        <f t="shared" ca="1" si="337"/>
        <v>241362.16989878981</v>
      </c>
      <c r="AC871">
        <f t="shared" ca="1" si="338"/>
        <v>219.16354313669305</v>
      </c>
      <c r="AD871" s="476">
        <v>224.70328413921524</v>
      </c>
    </row>
    <row r="872" spans="2:30" x14ac:dyDescent="0.2">
      <c r="B872">
        <v>794</v>
      </c>
      <c r="C872" s="193">
        <f t="shared" ca="1" si="342"/>
        <v>0.3203109519116068</v>
      </c>
      <c r="D872" s="193">
        <f t="shared" ca="1" si="342"/>
        <v>-0.11802523379269717</v>
      </c>
      <c r="E872" s="193">
        <f t="shared" ca="1" si="342"/>
        <v>0.12379007356284971</v>
      </c>
      <c r="F872" s="193">
        <f t="shared" ca="1" si="342"/>
        <v>9.7901940348575522E-2</v>
      </c>
      <c r="G872" s="193">
        <f t="shared" ca="1" si="342"/>
        <v>7.0178161950012558E-2</v>
      </c>
      <c r="H872" s="193">
        <f t="shared" ca="1" si="342"/>
        <v>0.11160437174447456</v>
      </c>
      <c r="I872" s="193">
        <f t="shared" ca="1" si="341"/>
        <v>5.3947636497177653E-2</v>
      </c>
      <c r="J872" s="193">
        <f t="shared" ca="1" si="341"/>
        <v>3.8313625157744197E-2</v>
      </c>
      <c r="K872" s="193">
        <f t="shared" ca="1" si="341"/>
        <v>3.4786399902850665E-2</v>
      </c>
      <c r="L872" s="193">
        <f t="shared" ca="1" si="341"/>
        <v>4.594277944357978E-2</v>
      </c>
      <c r="M872" s="193">
        <f t="shared" ca="1" si="341"/>
        <v>6.6486612642299381E-2</v>
      </c>
      <c r="O872" s="473">
        <f t="shared" ca="1" si="340"/>
        <v>12935.086395878012</v>
      </c>
      <c r="P872" s="473">
        <f t="shared" ca="1" si="325"/>
        <v>11478.901582188048</v>
      </c>
      <c r="Q872" s="194">
        <f t="shared" ca="1" si="326"/>
        <v>12346.069781643557</v>
      </c>
      <c r="R872" s="194">
        <f t="shared" ca="1" si="327"/>
        <v>13386.419968252221</v>
      </c>
      <c r="S872" s="194">
        <f t="shared" ca="1" si="328"/>
        <v>14315.26188552213</v>
      </c>
      <c r="T872" s="194">
        <f t="shared" ca="1" si="329"/>
        <v>16333.056894716259</v>
      </c>
      <c r="U872" s="194">
        <f t="shared" ca="1" si="330"/>
        <v>16906.518865102509</v>
      </c>
      <c r="V872" s="194">
        <f t="shared" ca="1" si="331"/>
        <v>17980.616472079204</v>
      </c>
      <c r="W872" s="194">
        <f t="shared" ca="1" si="332"/>
        <v>18982.831238901654</v>
      </c>
      <c r="X872" s="194">
        <f t="shared" ca="1" si="333"/>
        <v>20325.162707172662</v>
      </c>
      <c r="Y872" s="194">
        <f t="shared" ca="1" si="334"/>
        <v>21742.73549449709</v>
      </c>
      <c r="Z872" s="194">
        <f t="shared" ca="1" si="335"/>
        <v>385854.40062534943</v>
      </c>
      <c r="AA872" s="194">
        <f t="shared" ca="1" si="336"/>
        <v>407597.13611984655</v>
      </c>
      <c r="AB872" s="77">
        <f t="shared" ca="1" si="337"/>
        <v>247918.44102366181</v>
      </c>
      <c r="AC872">
        <f t="shared" ca="1" si="338"/>
        <v>226.05038255357545</v>
      </c>
      <c r="AD872" s="476">
        <v>220.40192709729294</v>
      </c>
    </row>
    <row r="873" spans="2:30" x14ac:dyDescent="0.2">
      <c r="B873">
        <v>795</v>
      </c>
      <c r="C873" s="193">
        <f t="shared" ca="1" si="342"/>
        <v>0.33216035343391376</v>
      </c>
      <c r="D873" s="193">
        <f t="shared" ca="1" si="342"/>
        <v>-0.12341880236143195</v>
      </c>
      <c r="E873" s="193">
        <f t="shared" ca="1" si="342"/>
        <v>0.1277305849464424</v>
      </c>
      <c r="F873" s="193">
        <f t="shared" ca="1" si="342"/>
        <v>9.6487801677833746E-2</v>
      </c>
      <c r="G873" s="193">
        <f t="shared" ca="1" si="342"/>
        <v>5.6360074280130068E-2</v>
      </c>
      <c r="H873" s="193">
        <f t="shared" ca="1" si="342"/>
        <v>8.5131310430816717E-2</v>
      </c>
      <c r="I873" s="193">
        <f t="shared" ca="1" si="341"/>
        <v>8.4473058569933618E-2</v>
      </c>
      <c r="J873" s="193">
        <f t="shared" ca="1" si="341"/>
        <v>0.10451917416734288</v>
      </c>
      <c r="K873" s="193">
        <f t="shared" ca="1" si="341"/>
        <v>6.9265897985427538E-2</v>
      </c>
      <c r="L873" s="193">
        <f t="shared" ca="1" si="341"/>
        <v>2.4223673790063949E-2</v>
      </c>
      <c r="M873" s="193">
        <f t="shared" ca="1" si="341"/>
        <v>3.6208477102746182E-2</v>
      </c>
      <c r="O873" s="473">
        <f t="shared" ca="1" si="340"/>
        <v>13051.174982592052</v>
      </c>
      <c r="P873" s="473">
        <f t="shared" ca="1" si="325"/>
        <v>11408.704287265962</v>
      </c>
      <c r="Q873" s="194">
        <f t="shared" ca="1" si="326"/>
        <v>12389.360632543279</v>
      </c>
      <c r="R873" s="194">
        <f t="shared" ca="1" si="327"/>
        <v>13369.17775977786</v>
      </c>
      <c r="S873" s="194">
        <f t="shared" ca="1" si="328"/>
        <v>14130.423929764336</v>
      </c>
      <c r="T873" s="194">
        <f t="shared" ca="1" si="329"/>
        <v>15944.082159096311</v>
      </c>
      <c r="U873" s="194">
        <f t="shared" ca="1" si="330"/>
        <v>17396.181355217737</v>
      </c>
      <c r="V873" s="194">
        <f t="shared" ca="1" si="331"/>
        <v>19127.106854389447</v>
      </c>
      <c r="W873" s="194">
        <f t="shared" ca="1" si="332"/>
        <v>19615.34679318903</v>
      </c>
      <c r="X873" s="194">
        <f t="shared" ca="1" si="333"/>
        <v>19903.108685731044</v>
      </c>
      <c r="Y873" s="194">
        <f t="shared" ca="1" si="334"/>
        <v>21125.447396832202</v>
      </c>
      <c r="Z873" s="194">
        <f t="shared" ca="1" si="335"/>
        <v>374899.7841283622</v>
      </c>
      <c r="AA873" s="194">
        <f t="shared" ca="1" si="336"/>
        <v>396025.23152519442</v>
      </c>
      <c r="AB873" s="77">
        <f t="shared" ca="1" si="337"/>
        <v>244209.03801844383</v>
      </c>
      <c r="AC873">
        <f t="shared" ca="1" si="338"/>
        <v>222.15395082540527</v>
      </c>
      <c r="AD873" s="476">
        <v>220.94662567139048</v>
      </c>
    </row>
    <row r="874" spans="2:30" x14ac:dyDescent="0.2">
      <c r="B874">
        <v>796</v>
      </c>
      <c r="C874" s="193">
        <f t="shared" ca="1" si="342"/>
        <v>0.34401289490963721</v>
      </c>
      <c r="D874" s="193">
        <f t="shared" ca="1" si="342"/>
        <v>-0.19232580850582623</v>
      </c>
      <c r="E874" s="193">
        <f t="shared" ca="1" si="342"/>
        <v>0.10359244926168938</v>
      </c>
      <c r="F874" s="193">
        <f t="shared" ca="1" si="342"/>
        <v>6.5396742036545621E-2</v>
      </c>
      <c r="G874" s="193">
        <f t="shared" ca="1" si="342"/>
        <v>0.1123571917734027</v>
      </c>
      <c r="H874" s="193">
        <f t="shared" ca="1" si="342"/>
        <v>7.5672743414645971E-2</v>
      </c>
      <c r="I874" s="193">
        <f t="shared" ca="1" si="341"/>
        <v>4.7469970104708575E-2</v>
      </c>
      <c r="J874" s="193">
        <f t="shared" ca="1" si="341"/>
        <v>4.6197492692382124E-2</v>
      </c>
      <c r="K874" s="193">
        <f t="shared" ca="1" si="341"/>
        <v>7.694755152182034E-2</v>
      </c>
      <c r="L874" s="193">
        <f t="shared" ca="1" si="341"/>
        <v>7.4216392054463412E-2</v>
      </c>
      <c r="M874" s="193">
        <f t="shared" ca="1" si="341"/>
        <v>5.8785065730230894E-2</v>
      </c>
      <c r="O874" s="473">
        <f t="shared" ca="1" si="340"/>
        <v>13167.294331429717</v>
      </c>
      <c r="P874" s="473">
        <f t="shared" ca="1" si="325"/>
        <v>10511.879602296671</v>
      </c>
      <c r="Q874" s="194">
        <f t="shared" ca="1" si="326"/>
        <v>12124.176667518626</v>
      </c>
      <c r="R874" s="194">
        <f t="shared" ca="1" si="327"/>
        <v>12990.092919574263</v>
      </c>
      <c r="S874" s="194">
        <f t="shared" ca="1" si="328"/>
        <v>14879.470612131599</v>
      </c>
      <c r="T874" s="194">
        <f t="shared" ca="1" si="329"/>
        <v>15805.105273844267</v>
      </c>
      <c r="U874" s="194">
        <f t="shared" ca="1" si="330"/>
        <v>16802.609728373387</v>
      </c>
      <c r="V874" s="194">
        <f t="shared" ca="1" si="331"/>
        <v>18117.142464825822</v>
      </c>
      <c r="W874" s="194">
        <f t="shared" ca="1" si="332"/>
        <v>19756.26431271842</v>
      </c>
      <c r="X874" s="194">
        <f t="shared" ca="1" si="333"/>
        <v>20874.586430850442</v>
      </c>
      <c r="Y874" s="194">
        <f t="shared" ca="1" si="334"/>
        <v>21585.722086712543</v>
      </c>
      <c r="Z874" s="194">
        <f t="shared" ca="1" si="335"/>
        <v>383067.98424429272</v>
      </c>
      <c r="AA874" s="194">
        <f t="shared" ca="1" si="336"/>
        <v>404653.70633100526</v>
      </c>
      <c r="AB874" s="77">
        <f t="shared" ca="1" si="337"/>
        <v>246399.80470887877</v>
      </c>
      <c r="AC874">
        <f t="shared" ca="1" si="338"/>
        <v>224.45517634056804</v>
      </c>
      <c r="AD874" s="476">
        <v>221.23113817271488</v>
      </c>
    </row>
    <row r="875" spans="2:30" x14ac:dyDescent="0.2">
      <c r="B875">
        <v>797</v>
      </c>
      <c r="C875" s="193">
        <f t="shared" ca="1" si="342"/>
        <v>0.33992510920723024</v>
      </c>
      <c r="D875" s="193">
        <f t="shared" ca="1" si="342"/>
        <v>-0.1638481813834545</v>
      </c>
      <c r="E875" s="193">
        <f t="shared" ca="1" si="342"/>
        <v>0.15294937003839854</v>
      </c>
      <c r="F875" s="193">
        <f t="shared" ca="1" si="342"/>
        <v>0.13321841538363619</v>
      </c>
      <c r="G875" s="193">
        <f t="shared" ca="1" si="342"/>
        <v>0.10953539312270275</v>
      </c>
      <c r="H875" s="193">
        <f t="shared" ca="1" si="342"/>
        <v>0.10115855376036757</v>
      </c>
      <c r="I875" s="193">
        <f t="shared" ca="1" si="342"/>
        <v>2.9351665148367845E-2</v>
      </c>
      <c r="J875" s="193">
        <f t="shared" ca="1" si="342"/>
        <v>4.1397027013620843E-2</v>
      </c>
      <c r="K875" s="193">
        <f t="shared" ca="1" si="342"/>
        <v>7.5332672639570275E-2</v>
      </c>
      <c r="L875" s="193">
        <f t="shared" ca="1" si="342"/>
        <v>3.7349870373094153E-2</v>
      </c>
      <c r="M875" s="193">
        <f t="shared" ca="1" si="342"/>
        <v>2.9538628208199136E-3</v>
      </c>
      <c r="O875" s="473">
        <f t="shared" ca="1" si="340"/>
        <v>13127.246294903234</v>
      </c>
      <c r="P875" s="473">
        <f t="shared" ca="1" si="325"/>
        <v>10882.515919294339</v>
      </c>
      <c r="Q875" s="194">
        <f t="shared" ca="1" si="326"/>
        <v>12666.416719688144</v>
      </c>
      <c r="R875" s="194">
        <f t="shared" ca="1" si="327"/>
        <v>13817.024149958577</v>
      </c>
      <c r="S875" s="194">
        <f t="shared" ca="1" si="328"/>
        <v>14841.724759983599</v>
      </c>
      <c r="T875" s="194">
        <f t="shared" ca="1" si="329"/>
        <v>16179.574105530641</v>
      </c>
      <c r="U875" s="194">
        <f t="shared" ca="1" si="330"/>
        <v>16511.971508844657</v>
      </c>
      <c r="V875" s="194">
        <f t="shared" ca="1" si="331"/>
        <v>18034.012156058012</v>
      </c>
      <c r="W875" s="194">
        <f t="shared" ca="1" si="332"/>
        <v>19726.63986723296</v>
      </c>
      <c r="X875" s="194">
        <f t="shared" ca="1" si="333"/>
        <v>20158.181990427838</v>
      </c>
      <c r="Y875" s="194">
        <f t="shared" ca="1" si="334"/>
        <v>20447.477065341543</v>
      </c>
      <c r="Z875" s="194">
        <f t="shared" ca="1" si="335"/>
        <v>362868.27889456559</v>
      </c>
      <c r="AA875" s="194">
        <f t="shared" ca="1" si="336"/>
        <v>383315.75595990714</v>
      </c>
      <c r="AB875" s="77">
        <f t="shared" ca="1" si="337"/>
        <v>239302.00444765261</v>
      </c>
      <c r="AC875">
        <f t="shared" ca="1" si="338"/>
        <v>216.99950379726323</v>
      </c>
      <c r="AD875" s="476">
        <v>217.03283251723732</v>
      </c>
    </row>
    <row r="876" spans="2:30" x14ac:dyDescent="0.2">
      <c r="B876">
        <v>798</v>
      </c>
      <c r="C876" s="193">
        <f t="shared" ca="1" si="342"/>
        <v>0.31170768437986696</v>
      </c>
      <c r="D876" s="193">
        <f t="shared" ca="1" si="342"/>
        <v>-0.13146953944868039</v>
      </c>
      <c r="E876" s="193">
        <f t="shared" ca="1" si="342"/>
        <v>0.12061007456452957</v>
      </c>
      <c r="F876" s="193">
        <f t="shared" ca="1" si="342"/>
        <v>9.9173932161553721E-2</v>
      </c>
      <c r="G876" s="193">
        <f t="shared" ca="1" si="342"/>
        <v>0.14786073731285199</v>
      </c>
      <c r="H876" s="193">
        <f t="shared" ca="1" si="342"/>
        <v>0.10753134666505683</v>
      </c>
      <c r="I876" s="193">
        <f t="shared" ca="1" si="342"/>
        <v>0.10124596600004049</v>
      </c>
      <c r="J876" s="193">
        <f t="shared" ca="1" si="342"/>
        <v>4.9772890314160947E-2</v>
      </c>
      <c r="K876" s="193">
        <f t="shared" ca="1" si="342"/>
        <v>7.0306253735951951E-2</v>
      </c>
      <c r="L876" s="193">
        <f t="shared" ca="1" si="342"/>
        <v>5.4577701458955158E-2</v>
      </c>
      <c r="M876" s="193">
        <f t="shared" ca="1" si="342"/>
        <v>6.3596762182294514E-2</v>
      </c>
      <c r="O876" s="473">
        <f t="shared" ca="1" si="340"/>
        <v>12850.800183869556</v>
      </c>
      <c r="P876" s="473">
        <f t="shared" ca="1" si="325"/>
        <v>11303.923944075425</v>
      </c>
      <c r="Q876" s="194">
        <f t="shared" ca="1" si="326"/>
        <v>12311.133995625849</v>
      </c>
      <c r="R876" s="194">
        <f t="shared" ca="1" si="327"/>
        <v>13401.929018722885</v>
      </c>
      <c r="S876" s="194">
        <f t="shared" ca="1" si="328"/>
        <v>15354.38457536898</v>
      </c>
      <c r="T876" s="194">
        <f t="shared" ca="1" si="329"/>
        <v>16273.211007054506</v>
      </c>
      <c r="U876" s="194">
        <f t="shared" ca="1" si="330"/>
        <v>17665.237868150558</v>
      </c>
      <c r="V876" s="194">
        <f t="shared" ca="1" si="331"/>
        <v>18179.058105548174</v>
      </c>
      <c r="W876" s="194">
        <f t="shared" ca="1" si="332"/>
        <v>19634.431792414456</v>
      </c>
      <c r="X876" s="194">
        <f t="shared" ca="1" si="333"/>
        <v>20492.959835634716</v>
      </c>
      <c r="Y876" s="194">
        <f t="shared" ca="1" si="334"/>
        <v>21683.819373632847</v>
      </c>
      <c r="Z876" s="194">
        <f t="shared" ca="1" si="335"/>
        <v>384808.85396407504</v>
      </c>
      <c r="AA876" s="194">
        <f t="shared" ca="1" si="336"/>
        <v>406492.67333770788</v>
      </c>
      <c r="AB876" s="77">
        <f t="shared" ca="1" si="337"/>
        <v>248762.93469873906</v>
      </c>
      <c r="AC876">
        <f t="shared" ca="1" si="338"/>
        <v>226.93745574168179</v>
      </c>
      <c r="AD876" s="476">
        <v>224.26978842041581</v>
      </c>
    </row>
    <row r="877" spans="2:30" x14ac:dyDescent="0.2">
      <c r="B877">
        <v>799</v>
      </c>
      <c r="C877" s="193">
        <f t="shared" ca="1" si="342"/>
        <v>0.31762755089074707</v>
      </c>
      <c r="D877" s="193">
        <f t="shared" ca="1" si="342"/>
        <v>-0.15217358382744742</v>
      </c>
      <c r="E877" s="193">
        <f t="shared" ca="1" si="342"/>
        <v>8.5728971298938389E-2</v>
      </c>
      <c r="F877" s="193">
        <f t="shared" ca="1" si="342"/>
        <v>9.397182901646825E-2</v>
      </c>
      <c r="G877" s="193">
        <f t="shared" ca="1" si="342"/>
        <v>0.10050785518322129</v>
      </c>
      <c r="H877" s="193">
        <f t="shared" ca="1" si="342"/>
        <v>7.3044208727796434E-2</v>
      </c>
      <c r="I877" s="193">
        <f t="shared" ca="1" si="342"/>
        <v>9.8094880489232067E-2</v>
      </c>
      <c r="J877" s="193">
        <f t="shared" ca="1" si="342"/>
        <v>5.8271726142979943E-2</v>
      </c>
      <c r="K877" s="193">
        <f t="shared" ca="1" si="342"/>
        <v>4.2435060596475296E-2</v>
      </c>
      <c r="L877" s="193">
        <f t="shared" ca="1" si="342"/>
        <v>8.990433282536163E-2</v>
      </c>
      <c r="M877" s="193">
        <f t="shared" ca="1" si="342"/>
        <v>-1.6478394162617663E-2</v>
      </c>
      <c r="O877" s="473">
        <f t="shared" ca="1" si="340"/>
        <v>12908.79711607665</v>
      </c>
      <c r="P877" s="473">
        <f t="shared" ca="1" si="325"/>
        <v>11034.460806485773</v>
      </c>
      <c r="Q877" s="194">
        <f t="shared" ca="1" si="326"/>
        <v>11927.926717764431</v>
      </c>
      <c r="R877" s="194">
        <f t="shared" ca="1" si="327"/>
        <v>13338.501188914905</v>
      </c>
      <c r="S877" s="194">
        <f t="shared" ca="1" si="328"/>
        <v>14720.967698795126</v>
      </c>
      <c r="T877" s="194">
        <f t="shared" ca="1" si="329"/>
        <v>15766.483613403445</v>
      </c>
      <c r="U877" s="194">
        <f t="shared" ca="1" si="330"/>
        <v>17614.690872465751</v>
      </c>
      <c r="V877" s="194">
        <f t="shared" ca="1" si="331"/>
        <v>18326.233586823346</v>
      </c>
      <c r="W877" s="194">
        <f t="shared" ca="1" si="332"/>
        <v>19123.143515101197</v>
      </c>
      <c r="X877" s="194">
        <f t="shared" ca="1" si="333"/>
        <v>21179.440534703641</v>
      </c>
      <c r="Y877" s="194">
        <f t="shared" ca="1" si="334"/>
        <v>20051.306669348316</v>
      </c>
      <c r="Z877" s="194">
        <f t="shared" ca="1" si="335"/>
        <v>355837.69662352785</v>
      </c>
      <c r="AA877" s="194">
        <f t="shared" ca="1" si="336"/>
        <v>375889.00329287618</v>
      </c>
      <c r="AB877" s="77">
        <f t="shared" ca="1" si="337"/>
        <v>236089.06329036114</v>
      </c>
      <c r="AC877">
        <f t="shared" ca="1" si="338"/>
        <v>213.624565606831</v>
      </c>
      <c r="AD877" s="476">
        <v>216.54008279949633</v>
      </c>
    </row>
    <row r="878" spans="2:30" x14ac:dyDescent="0.2">
      <c r="B878">
        <v>800</v>
      </c>
      <c r="C878" s="193">
        <f t="shared" ca="1" si="342"/>
        <v>0.31940401517050432</v>
      </c>
      <c r="D878" s="193">
        <f t="shared" ca="1" si="342"/>
        <v>-0.14871150185968909</v>
      </c>
      <c r="E878" s="193">
        <f t="shared" ca="1" si="342"/>
        <v>0.11444086400453697</v>
      </c>
      <c r="F878" s="193">
        <f t="shared" ca="1" si="342"/>
        <v>8.9925947561296529E-2</v>
      </c>
      <c r="G878" s="193">
        <f t="shared" ca="1" si="342"/>
        <v>0.11343369868935141</v>
      </c>
      <c r="H878" s="193">
        <f t="shared" ca="1" si="342"/>
        <v>9.4490570806633881E-2</v>
      </c>
      <c r="I878" s="193">
        <f t="shared" ca="1" si="342"/>
        <v>3.3536443782863842E-2</v>
      </c>
      <c r="J878" s="193">
        <f t="shared" ca="1" si="342"/>
        <v>7.3655070037006332E-2</v>
      </c>
      <c r="K878" s="193">
        <f t="shared" ca="1" si="342"/>
        <v>4.0444917920846785E-2</v>
      </c>
      <c r="L878" s="193">
        <f t="shared" ca="1" si="342"/>
        <v>3.1910623011350517E-2</v>
      </c>
      <c r="M878" s="193">
        <f t="shared" ca="1" si="342"/>
        <v>1.7284044000703828E-2</v>
      </c>
      <c r="O878" s="473">
        <f t="shared" ca="1" si="340"/>
        <v>12926.201136625432</v>
      </c>
      <c r="P878" s="473">
        <f t="shared" ca="1" si="325"/>
        <v>11079.519803296147</v>
      </c>
      <c r="Q878" s="194">
        <f t="shared" ca="1" si="326"/>
        <v>12243.358433389525</v>
      </c>
      <c r="R878" s="194">
        <f t="shared" ca="1" si="327"/>
        <v>13289.170855931347</v>
      </c>
      <c r="S878" s="194">
        <f t="shared" ca="1" si="328"/>
        <v>14893.870530735152</v>
      </c>
      <c r="T878" s="194">
        <f t="shared" ca="1" si="329"/>
        <v>16081.599909202663</v>
      </c>
      <c r="U878" s="194">
        <f t="shared" ca="1" si="330"/>
        <v>16579.100117971317</v>
      </c>
      <c r="V878" s="194">
        <f t="shared" ca="1" si="331"/>
        <v>18592.62901871857</v>
      </c>
      <c r="W878" s="194">
        <f t="shared" ca="1" si="332"/>
        <v>19086.63497328393</v>
      </c>
      <c r="X878" s="194">
        <f t="shared" ca="1" si="333"/>
        <v>20052.484441953144</v>
      </c>
      <c r="Y878" s="194">
        <f t="shared" ca="1" si="334"/>
        <v>20739.630136265219</v>
      </c>
      <c r="Z878" s="194">
        <f t="shared" ca="1" si="335"/>
        <v>368052.93232056347</v>
      </c>
      <c r="AA878" s="194">
        <f t="shared" ca="1" si="336"/>
        <v>388792.56245682872</v>
      </c>
      <c r="AB878" s="77">
        <f t="shared" ca="1" si="337"/>
        <v>240611.3353518144</v>
      </c>
      <c r="AC878">
        <f t="shared" ca="1" si="338"/>
        <v>218.37485138566848</v>
      </c>
      <c r="AD878" s="476">
        <v>222.80032432937503</v>
      </c>
    </row>
    <row r="879" spans="2:30" x14ac:dyDescent="0.2">
      <c r="B879">
        <v>801</v>
      </c>
      <c r="C879" s="193">
        <f t="shared" ref="C879:M894" ca="1" si="343">C$75+_xlfn.NORM.INV(RAND(),0, $AH$80)</f>
        <v>0.37146141076244316</v>
      </c>
      <c r="D879" s="193">
        <f t="shared" ca="1" si="343"/>
        <v>-0.13064831943989894</v>
      </c>
      <c r="E879" s="193">
        <f t="shared" ca="1" si="343"/>
        <v>0.12023264400668983</v>
      </c>
      <c r="F879" s="193">
        <f t="shared" ca="1" si="343"/>
        <v>9.1899836312587593E-2</v>
      </c>
      <c r="G879" s="193">
        <f t="shared" ca="1" si="343"/>
        <v>8.56345801820729E-2</v>
      </c>
      <c r="H879" s="193">
        <f t="shared" ca="1" si="343"/>
        <v>0.10438701036552409</v>
      </c>
      <c r="I879" s="193">
        <f t="shared" ca="1" si="342"/>
        <v>6.7458868355547361E-2</v>
      </c>
      <c r="J879" s="193">
        <f t="shared" ca="1" si="342"/>
        <v>7.9112278484314111E-2</v>
      </c>
      <c r="K879" s="193">
        <f t="shared" ca="1" si="342"/>
        <v>8.3853162420586089E-2</v>
      </c>
      <c r="L879" s="193">
        <f t="shared" ca="1" si="342"/>
        <v>7.1174081274054529E-2</v>
      </c>
      <c r="M879" s="193">
        <f t="shared" ca="1" si="342"/>
        <v>3.6952140032239789E-2</v>
      </c>
      <c r="O879" s="473">
        <f t="shared" ca="1" si="340"/>
        <v>13436.207441239656</v>
      </c>
      <c r="P879" s="473">
        <f t="shared" ca="1" si="325"/>
        <v>11314.612122489714</v>
      </c>
      <c r="Q879" s="194">
        <f t="shared" ca="1" si="326"/>
        <v>12306.987505890413</v>
      </c>
      <c r="R879" s="194">
        <f t="shared" ca="1" si="327"/>
        <v>13313.237945007626</v>
      </c>
      <c r="S879" s="194">
        <f t="shared" ca="1" si="328"/>
        <v>14522.015006330474</v>
      </c>
      <c r="T879" s="194">
        <f t="shared" ca="1" si="329"/>
        <v>16227.010555723249</v>
      </c>
      <c r="U879" s="194">
        <f t="shared" ca="1" si="330"/>
        <v>17123.254391986451</v>
      </c>
      <c r="V879" s="194">
        <f t="shared" ca="1" si="331"/>
        <v>18687.13223019701</v>
      </c>
      <c r="W879" s="194">
        <f t="shared" ca="1" si="332"/>
        <v>19882.945573996203</v>
      </c>
      <c r="X879" s="194">
        <f t="shared" ca="1" si="333"/>
        <v>20815.467076682242</v>
      </c>
      <c r="Y879" s="194">
        <f t="shared" ca="1" si="334"/>
        <v>21140.608643285155</v>
      </c>
      <c r="Z879" s="194">
        <f t="shared" ca="1" si="335"/>
        <v>375168.8410584029</v>
      </c>
      <c r="AA879" s="194">
        <f t="shared" ca="1" si="336"/>
        <v>396309.44970168808</v>
      </c>
      <c r="AB879" s="77">
        <f t="shared" ca="1" si="337"/>
        <v>245038.87644171843</v>
      </c>
      <c r="AC879">
        <f t="shared" ca="1" si="338"/>
        <v>223.02562984145004</v>
      </c>
      <c r="AD879" s="476">
        <v>215.09313774858003</v>
      </c>
    </row>
    <row r="880" spans="2:30" x14ac:dyDescent="0.2">
      <c r="B880">
        <v>802</v>
      </c>
      <c r="C880" s="193">
        <f t="shared" ca="1" si="343"/>
        <v>0.32637770782159015</v>
      </c>
      <c r="D880" s="193">
        <f t="shared" ca="1" si="343"/>
        <v>-0.15264916242110363</v>
      </c>
      <c r="E880" s="193">
        <f t="shared" ca="1" si="343"/>
        <v>0.14281870934311397</v>
      </c>
      <c r="F880" s="193">
        <f t="shared" ca="1" si="343"/>
        <v>8.3463265173143342E-2</v>
      </c>
      <c r="G880" s="193">
        <f t="shared" ca="1" si="343"/>
        <v>0.10309550416513112</v>
      </c>
      <c r="H880" s="193">
        <f t="shared" ca="1" si="343"/>
        <v>9.5651824317576614E-2</v>
      </c>
      <c r="I880" s="193">
        <f t="shared" ca="1" si="342"/>
        <v>0.10772793259432348</v>
      </c>
      <c r="J880" s="193">
        <f t="shared" ca="1" si="342"/>
        <v>0.10650373173564569</v>
      </c>
      <c r="K880" s="193">
        <f t="shared" ca="1" si="342"/>
        <v>4.4298828216774395E-2</v>
      </c>
      <c r="L880" s="193">
        <f t="shared" ca="1" si="342"/>
        <v>6.4772059946383159E-2</v>
      </c>
      <c r="M880" s="193">
        <f t="shared" ca="1" si="342"/>
        <v>7.2164564395126446E-3</v>
      </c>
      <c r="O880" s="473">
        <f t="shared" ca="1" si="340"/>
        <v>12994.522403528119</v>
      </c>
      <c r="P880" s="473">
        <f t="shared" ca="1" si="325"/>
        <v>11028.271151089337</v>
      </c>
      <c r="Q880" s="194">
        <f t="shared" ca="1" si="326"/>
        <v>12555.120271338494</v>
      </c>
      <c r="R880" s="194">
        <f t="shared" ca="1" si="327"/>
        <v>13210.373126015886</v>
      </c>
      <c r="S880" s="194">
        <f t="shared" ca="1" si="328"/>
        <v>14755.581442712633</v>
      </c>
      <c r="T880" s="194">
        <f t="shared" ca="1" si="329"/>
        <v>16098.662472238153</v>
      </c>
      <c r="U880" s="194">
        <f t="shared" ca="1" si="330"/>
        <v>17769.215985007886</v>
      </c>
      <c r="V880" s="194">
        <f t="shared" ca="1" si="331"/>
        <v>19161.473704287033</v>
      </c>
      <c r="W880" s="194">
        <f t="shared" ca="1" si="332"/>
        <v>19157.333746252272</v>
      </c>
      <c r="X880" s="194">
        <f t="shared" ca="1" si="333"/>
        <v>20691.060533898966</v>
      </c>
      <c r="Y880" s="194">
        <f t="shared" ca="1" si="334"/>
        <v>20534.379652278054</v>
      </c>
      <c r="Z880" s="194">
        <f t="shared" ca="1" si="335"/>
        <v>364410.48344392714</v>
      </c>
      <c r="AA880" s="194">
        <f t="shared" ca="1" si="336"/>
        <v>384944.86309620517</v>
      </c>
      <c r="AB880" s="77">
        <f t="shared" ca="1" si="337"/>
        <v>240498.80629459268</v>
      </c>
      <c r="AC880">
        <f t="shared" ca="1" si="338"/>
        <v>218.2566485944692</v>
      </c>
      <c r="AD880" s="476">
        <v>218.65940546663126</v>
      </c>
    </row>
    <row r="881" spans="2:30" x14ac:dyDescent="0.2">
      <c r="B881">
        <v>803</v>
      </c>
      <c r="C881" s="193">
        <f t="shared" ca="1" si="343"/>
        <v>0.33915436433284879</v>
      </c>
      <c r="D881" s="193">
        <f t="shared" ca="1" si="343"/>
        <v>-0.15392214404278706</v>
      </c>
      <c r="E881" s="193">
        <f t="shared" ca="1" si="343"/>
        <v>9.9694590281985268E-2</v>
      </c>
      <c r="F881" s="193">
        <f t="shared" ca="1" si="343"/>
        <v>9.1380988348183034E-2</v>
      </c>
      <c r="G881" s="193">
        <f t="shared" ca="1" si="343"/>
        <v>0.11255016525827874</v>
      </c>
      <c r="H881" s="193">
        <f t="shared" ca="1" si="343"/>
        <v>9.9454034595426691E-2</v>
      </c>
      <c r="I881" s="193">
        <f t="shared" ca="1" si="342"/>
        <v>0.1070984116673247</v>
      </c>
      <c r="J881" s="193">
        <f t="shared" ca="1" si="342"/>
        <v>2.7423645687552879E-2</v>
      </c>
      <c r="K881" s="193">
        <f t="shared" ca="1" si="342"/>
        <v>5.7472007818458043E-2</v>
      </c>
      <c r="L881" s="193">
        <f t="shared" ca="1" si="342"/>
        <v>5.5656515766311823E-2</v>
      </c>
      <c r="M881" s="193">
        <f t="shared" ca="1" si="342"/>
        <v>4.4481017422272118E-2</v>
      </c>
      <c r="O881" s="473">
        <f t="shared" ca="1" si="340"/>
        <v>13119.695307368918</v>
      </c>
      <c r="P881" s="473">
        <f t="shared" ca="1" si="325"/>
        <v>11011.703295283127</v>
      </c>
      <c r="Q881" s="194">
        <f t="shared" ca="1" si="326"/>
        <v>12081.354400180153</v>
      </c>
      <c r="R881" s="194">
        <f t="shared" ca="1" si="327"/>
        <v>13306.911772791385</v>
      </c>
      <c r="S881" s="194">
        <f t="shared" ca="1" si="328"/>
        <v>14882.051926226</v>
      </c>
      <c r="T881" s="194">
        <f t="shared" ca="1" si="329"/>
        <v>16154.529216173625</v>
      </c>
      <c r="U881" s="194">
        <f t="shared" ca="1" si="330"/>
        <v>17759.117753312381</v>
      </c>
      <c r="V881" s="194">
        <f t="shared" ca="1" si="331"/>
        <v>17792.033235282539</v>
      </c>
      <c r="W881" s="194">
        <f t="shared" ca="1" si="332"/>
        <v>19398.991585282605</v>
      </c>
      <c r="X881" s="194">
        <f t="shared" ca="1" si="333"/>
        <v>20513.923770525606</v>
      </c>
      <c r="Y881" s="194">
        <f t="shared" ca="1" si="334"/>
        <v>21294.10179333642</v>
      </c>
      <c r="Z881" s="194">
        <f t="shared" ca="1" si="335"/>
        <v>377892.78568018787</v>
      </c>
      <c r="AA881" s="194">
        <f t="shared" ca="1" si="336"/>
        <v>399186.88747352432</v>
      </c>
      <c r="AB881" s="77">
        <f t="shared" ca="1" si="337"/>
        <v>245151.94426889656</v>
      </c>
      <c r="AC881">
        <f t="shared" ca="1" si="338"/>
        <v>223.14439856747745</v>
      </c>
      <c r="AD881" s="476">
        <v>222.7977801441676</v>
      </c>
    </row>
    <row r="882" spans="2:30" x14ac:dyDescent="0.2">
      <c r="B882">
        <v>804</v>
      </c>
      <c r="C882" s="193">
        <f t="shared" ca="1" si="343"/>
        <v>0.31225464190525326</v>
      </c>
      <c r="D882" s="193">
        <f t="shared" ca="1" si="343"/>
        <v>-0.1600579793809904</v>
      </c>
      <c r="E882" s="193">
        <f t="shared" ca="1" si="343"/>
        <v>0.10366387449027074</v>
      </c>
      <c r="F882" s="193">
        <f t="shared" ca="1" si="343"/>
        <v>7.5122013343641963E-2</v>
      </c>
      <c r="G882" s="193">
        <f t="shared" ca="1" si="343"/>
        <v>6.5249738933283924E-2</v>
      </c>
      <c r="H882" s="193">
        <f t="shared" ca="1" si="343"/>
        <v>0.10311420762930774</v>
      </c>
      <c r="I882" s="193">
        <f t="shared" ca="1" si="342"/>
        <v>8.9688442676848251E-2</v>
      </c>
      <c r="J882" s="193">
        <f t="shared" ca="1" si="342"/>
        <v>3.4919833101971588E-2</v>
      </c>
      <c r="K882" s="193">
        <f t="shared" ca="1" si="342"/>
        <v>5.8429061517351791E-2</v>
      </c>
      <c r="L882" s="193">
        <f t="shared" ca="1" si="342"/>
        <v>8.2643733828636573E-2</v>
      </c>
      <c r="M882" s="193">
        <f t="shared" ca="1" si="342"/>
        <v>4.7573114453691522E-2</v>
      </c>
      <c r="O882" s="473">
        <f t="shared" ca="1" si="340"/>
        <v>12856.158726745765</v>
      </c>
      <c r="P882" s="473">
        <f t="shared" ca="1" si="325"/>
        <v>10931.84539835641</v>
      </c>
      <c r="Q882" s="194">
        <f t="shared" ca="1" si="326"/>
        <v>12124.961352200384</v>
      </c>
      <c r="R882" s="194">
        <f t="shared" ca="1" si="327"/>
        <v>13108.670509464167</v>
      </c>
      <c r="S882" s="194">
        <f t="shared" ca="1" si="328"/>
        <v>14249.336725884647</v>
      </c>
      <c r="T882" s="194">
        <f t="shared" ca="1" si="329"/>
        <v>16208.308974445958</v>
      </c>
      <c r="U882" s="194">
        <f t="shared" ca="1" si="330"/>
        <v>17479.842048347953</v>
      </c>
      <c r="V882" s="194">
        <f t="shared" ca="1" si="331"/>
        <v>17921.84571932946</v>
      </c>
      <c r="W882" s="194">
        <f t="shared" ca="1" si="332"/>
        <v>19416.548434555432</v>
      </c>
      <c r="X882" s="194">
        <f t="shared" ca="1" si="333"/>
        <v>21038.349780161141</v>
      </c>
      <c r="Y882" s="194">
        <f t="shared" ca="1" si="334"/>
        <v>21357.141166808633</v>
      </c>
      <c r="Z882" s="194">
        <f t="shared" ca="1" si="335"/>
        <v>379011.5050645576</v>
      </c>
      <c r="AA882" s="194">
        <f t="shared" ca="1" si="336"/>
        <v>400368.64623136621</v>
      </c>
      <c r="AB882" s="77">
        <f t="shared" ca="1" si="337"/>
        <v>244947.54286931257</v>
      </c>
      <c r="AC882">
        <f t="shared" ca="1" si="338"/>
        <v>222.9296912149733</v>
      </c>
      <c r="AD882" s="476">
        <v>226.84535567133761</v>
      </c>
    </row>
    <row r="883" spans="2:30" x14ac:dyDescent="0.2">
      <c r="B883">
        <v>805</v>
      </c>
      <c r="C883" s="193">
        <f t="shared" ca="1" si="343"/>
        <v>0.33667087412281949</v>
      </c>
      <c r="D883" s="193">
        <f t="shared" ca="1" si="343"/>
        <v>-0.157155468464621</v>
      </c>
      <c r="E883" s="193">
        <f t="shared" ca="1" si="343"/>
        <v>0.12394257638773366</v>
      </c>
      <c r="F883" s="193">
        <f t="shared" ca="1" si="343"/>
        <v>7.7510358519892811E-2</v>
      </c>
      <c r="G883" s="193">
        <f t="shared" ca="1" si="343"/>
        <v>0.12414313656883424</v>
      </c>
      <c r="H883" s="193">
        <f t="shared" ca="1" si="343"/>
        <v>0.11556546463599149</v>
      </c>
      <c r="I883" s="193">
        <f t="shared" ca="1" si="342"/>
        <v>6.8229720067178562E-2</v>
      </c>
      <c r="J883" s="193">
        <f t="shared" ca="1" si="342"/>
        <v>7.1125255981793686E-2</v>
      </c>
      <c r="K883" s="193">
        <f t="shared" ca="1" si="342"/>
        <v>5.3508978668447137E-2</v>
      </c>
      <c r="L883" s="193">
        <f t="shared" ca="1" si="342"/>
        <v>4.8684495836478617E-2</v>
      </c>
      <c r="M883" s="193">
        <f t="shared" ca="1" si="342"/>
        <v>2.788031088645462E-2</v>
      </c>
      <c r="O883" s="473">
        <f t="shared" ca="1" si="340"/>
        <v>13095.364553781263</v>
      </c>
      <c r="P883" s="473">
        <f t="shared" ca="1" si="325"/>
        <v>10969.621577932958</v>
      </c>
      <c r="Q883" s="194">
        <f t="shared" ca="1" si="326"/>
        <v>12347.745192881128</v>
      </c>
      <c r="R883" s="194">
        <f t="shared" ca="1" si="327"/>
        <v>13137.790953088026</v>
      </c>
      <c r="S883" s="194">
        <f t="shared" ca="1" si="328"/>
        <v>15037.125563721602</v>
      </c>
      <c r="T883" s="194">
        <f t="shared" ca="1" si="329"/>
        <v>16391.258137178876</v>
      </c>
      <c r="U883" s="194">
        <f t="shared" ca="1" si="330"/>
        <v>17135.619730219198</v>
      </c>
      <c r="V883" s="194">
        <f t="shared" ca="1" si="331"/>
        <v>18548.819889019876</v>
      </c>
      <c r="W883" s="194">
        <f t="shared" ca="1" si="332"/>
        <v>19326.291061235741</v>
      </c>
      <c r="X883" s="194">
        <f t="shared" ca="1" si="333"/>
        <v>20378.44079549432</v>
      </c>
      <c r="Y883" s="194">
        <f t="shared" ca="1" si="334"/>
        <v>20955.658940935507</v>
      </c>
      <c r="Z883" s="194">
        <f t="shared" ca="1" si="335"/>
        <v>371886.65715086192</v>
      </c>
      <c r="AA883" s="194">
        <f t="shared" ca="1" si="336"/>
        <v>392842.31609179743</v>
      </c>
      <c r="AB883" s="77">
        <f t="shared" ca="1" si="337"/>
        <v>242971.55971476989</v>
      </c>
      <c r="AC883">
        <f t="shared" ca="1" si="338"/>
        <v>220.85407865768056</v>
      </c>
      <c r="AD883" s="476">
        <v>228.02994207878334</v>
      </c>
    </row>
    <row r="884" spans="2:30" x14ac:dyDescent="0.2">
      <c r="B884">
        <v>806</v>
      </c>
      <c r="C884" s="193">
        <f t="shared" ca="1" si="343"/>
        <v>0.3416647913950796</v>
      </c>
      <c r="D884" s="193">
        <f t="shared" ca="1" si="343"/>
        <v>-0.14889454707722932</v>
      </c>
      <c r="E884" s="193">
        <f t="shared" ca="1" si="343"/>
        <v>0.15945028882367268</v>
      </c>
      <c r="F884" s="193">
        <f t="shared" ca="1" si="343"/>
        <v>0.10695155645245195</v>
      </c>
      <c r="G884" s="193">
        <f t="shared" ca="1" si="343"/>
        <v>0.11599299129102023</v>
      </c>
      <c r="H884" s="193">
        <f t="shared" ca="1" si="343"/>
        <v>7.7811149340514307E-2</v>
      </c>
      <c r="I884" s="193">
        <f t="shared" ca="1" si="342"/>
        <v>5.2312155251724488E-2</v>
      </c>
      <c r="J884" s="193">
        <f t="shared" ca="1" si="342"/>
        <v>5.1283026538693002E-2</v>
      </c>
      <c r="K884" s="193">
        <f t="shared" ca="1" si="342"/>
        <v>5.1599349551035609E-2</v>
      </c>
      <c r="L884" s="193">
        <f t="shared" ca="1" si="342"/>
        <v>3.1759755900264412E-2</v>
      </c>
      <c r="M884" s="193">
        <f t="shared" ca="1" si="342"/>
        <v>2.9501050312330766E-2</v>
      </c>
      <c r="O884" s="473">
        <f t="shared" ca="1" si="340"/>
        <v>13144.289961297596</v>
      </c>
      <c r="P884" s="473">
        <f t="shared" ca="1" si="325"/>
        <v>11077.137469789859</v>
      </c>
      <c r="Q884" s="194">
        <f t="shared" ca="1" si="326"/>
        <v>12737.836461556242</v>
      </c>
      <c r="R884" s="194">
        <f t="shared" ca="1" si="327"/>
        <v>13496.759477880456</v>
      </c>
      <c r="S884" s="194">
        <f t="shared" ca="1" si="328"/>
        <v>14928.104964904331</v>
      </c>
      <c r="T884" s="194">
        <f t="shared" ca="1" si="329"/>
        <v>15836.525360467705</v>
      </c>
      <c r="U884" s="194">
        <f t="shared" ca="1" si="330"/>
        <v>16880.283885704794</v>
      </c>
      <c r="V884" s="194">
        <f t="shared" ca="1" si="331"/>
        <v>18205.209337330169</v>
      </c>
      <c r="W884" s="194">
        <f t="shared" ca="1" si="332"/>
        <v>19291.259515335911</v>
      </c>
      <c r="X884" s="194">
        <f t="shared" ca="1" si="333"/>
        <v>20049.552734176912</v>
      </c>
      <c r="Y884" s="194">
        <f t="shared" ca="1" si="334"/>
        <v>20988.701370371182</v>
      </c>
      <c r="Z884" s="194">
        <f t="shared" ca="1" si="335"/>
        <v>372473.03998242115</v>
      </c>
      <c r="AA884" s="194">
        <f t="shared" ca="1" si="336"/>
        <v>393461.74135279231</v>
      </c>
      <c r="AB884" s="77">
        <f t="shared" ca="1" si="337"/>
        <v>243037.08230638751</v>
      </c>
      <c r="AC884">
        <f t="shared" ca="1" si="338"/>
        <v>220.92290490937972</v>
      </c>
      <c r="AD884" s="476">
        <v>223.48260406248014</v>
      </c>
    </row>
    <row r="885" spans="2:30" x14ac:dyDescent="0.2">
      <c r="B885">
        <v>807</v>
      </c>
      <c r="C885" s="193">
        <f t="shared" ca="1" si="343"/>
        <v>0.30229270954988702</v>
      </c>
      <c r="D885" s="193">
        <f t="shared" ca="1" si="343"/>
        <v>-0.14852431082742024</v>
      </c>
      <c r="E885" s="193">
        <f t="shared" ca="1" si="343"/>
        <v>0.10431299301663215</v>
      </c>
      <c r="F885" s="193">
        <f t="shared" ca="1" si="343"/>
        <v>0.10172724648079975</v>
      </c>
      <c r="G885" s="193">
        <f t="shared" ca="1" si="343"/>
        <v>0.1539657238212474</v>
      </c>
      <c r="H885" s="193">
        <f t="shared" ca="1" si="343"/>
        <v>8.121200963137172E-2</v>
      </c>
      <c r="I885" s="193">
        <f t="shared" ca="1" si="343"/>
        <v>6.5814487007203104E-2</v>
      </c>
      <c r="J885" s="193">
        <f t="shared" ca="1" si="343"/>
        <v>7.6587239415537939E-2</v>
      </c>
      <c r="K885" s="193">
        <f t="shared" ca="1" si="343"/>
        <v>5.6447658782173157E-2</v>
      </c>
      <c r="L885" s="193">
        <f t="shared" ca="1" si="343"/>
        <v>7.2644060407279193E-2</v>
      </c>
      <c r="M885" s="193">
        <f t="shared" ca="1" si="343"/>
        <v>5.8952073172214903E-2</v>
      </c>
      <c r="O885" s="473">
        <f t="shared" ca="1" si="340"/>
        <v>12758.561675460243</v>
      </c>
      <c r="P885" s="473">
        <f t="shared" ca="1" si="325"/>
        <v>11081.956094581126</v>
      </c>
      <c r="Q885" s="194">
        <f t="shared" ca="1" si="326"/>
        <v>12132.092633043263</v>
      </c>
      <c r="R885" s="194">
        <f t="shared" ca="1" si="327"/>
        <v>13433.060886271573</v>
      </c>
      <c r="S885" s="194">
        <f t="shared" ca="1" si="328"/>
        <v>15436.048062611155</v>
      </c>
      <c r="T885" s="194">
        <f t="shared" ca="1" si="329"/>
        <v>15886.494977386705</v>
      </c>
      <c r="U885" s="194">
        <f t="shared" ca="1" si="330"/>
        <v>17096.876644815253</v>
      </c>
      <c r="V885" s="194">
        <f t="shared" ca="1" si="331"/>
        <v>18643.405789579629</v>
      </c>
      <c r="W885" s="194">
        <f t="shared" ca="1" si="332"/>
        <v>19380.20022419847</v>
      </c>
      <c r="X885" s="194">
        <f t="shared" ca="1" si="333"/>
        <v>20844.032277041322</v>
      </c>
      <c r="Y885" s="194">
        <f t="shared" ca="1" si="334"/>
        <v>21589.126910170828</v>
      </c>
      <c r="Z885" s="194">
        <f t="shared" ca="1" si="335"/>
        <v>383128.40746542159</v>
      </c>
      <c r="AA885" s="194">
        <f t="shared" ca="1" si="336"/>
        <v>404717.53437559243</v>
      </c>
      <c r="AB885" s="77">
        <f t="shared" ca="1" si="337"/>
        <v>247485.04225417631</v>
      </c>
      <c r="AC885">
        <f t="shared" ca="1" si="338"/>
        <v>225.59513174529232</v>
      </c>
      <c r="AD885" s="476">
        <v>221.62108593476418</v>
      </c>
    </row>
    <row r="886" spans="2:30" x14ac:dyDescent="0.2">
      <c r="B886">
        <v>808</v>
      </c>
      <c r="C886" s="193">
        <f t="shared" ca="1" si="343"/>
        <v>0.32610604726789127</v>
      </c>
      <c r="D886" s="193">
        <f t="shared" ca="1" si="343"/>
        <v>-0.16643880847842904</v>
      </c>
      <c r="E886" s="193">
        <f t="shared" ca="1" si="343"/>
        <v>8.9326958379041477E-2</v>
      </c>
      <c r="F886" s="193">
        <f t="shared" ca="1" si="343"/>
        <v>9.6695066434826601E-2</v>
      </c>
      <c r="G886" s="193">
        <f t="shared" ca="1" si="343"/>
        <v>0.10297580270912179</v>
      </c>
      <c r="H886" s="193">
        <f t="shared" ca="1" si="343"/>
        <v>0.11129916652150686</v>
      </c>
      <c r="I886" s="193">
        <f t="shared" ca="1" si="343"/>
        <v>7.6936934861167677E-2</v>
      </c>
      <c r="J886" s="193">
        <f t="shared" ca="1" si="343"/>
        <v>7.8935406043216486E-2</v>
      </c>
      <c r="K886" s="193">
        <f t="shared" ca="1" si="343"/>
        <v>5.9131197243241965E-2</v>
      </c>
      <c r="L886" s="193">
        <f t="shared" ca="1" si="343"/>
        <v>3.4019181571244651E-2</v>
      </c>
      <c r="M886" s="193">
        <f t="shared" ca="1" si="343"/>
        <v>2.1922637120381335E-2</v>
      </c>
      <c r="O886" s="473">
        <f t="shared" ca="1" si="340"/>
        <v>12991.86094508353</v>
      </c>
      <c r="P886" s="473">
        <f t="shared" ca="1" si="325"/>
        <v>10848.798907653245</v>
      </c>
      <c r="Q886" s="194">
        <f t="shared" ca="1" si="326"/>
        <v>11967.454562518898</v>
      </c>
      <c r="R886" s="194">
        <f t="shared" ca="1" si="327"/>
        <v>13371.704882628963</v>
      </c>
      <c r="S886" s="194">
        <f t="shared" ca="1" si="328"/>
        <v>14753.98025353519</v>
      </c>
      <c r="T886" s="194">
        <f t="shared" ca="1" si="329"/>
        <v>16328.572444674493</v>
      </c>
      <c r="U886" s="194">
        <f t="shared" ca="1" si="330"/>
        <v>17275.293359230149</v>
      </c>
      <c r="V886" s="194">
        <f t="shared" ca="1" si="331"/>
        <v>18684.069306384015</v>
      </c>
      <c r="W886" s="194">
        <f t="shared" ca="1" si="332"/>
        <v>19429.428893742595</v>
      </c>
      <c r="X886" s="194">
        <f t="shared" ca="1" si="333"/>
        <v>20093.458763541032</v>
      </c>
      <c r="Y886" s="194">
        <f t="shared" ca="1" si="334"/>
        <v>20834.19832124962</v>
      </c>
      <c r="Z886" s="194">
        <f t="shared" ca="1" si="335"/>
        <v>369731.17332867481</v>
      </c>
      <c r="AA886" s="194">
        <f t="shared" ca="1" si="336"/>
        <v>390565.37164992443</v>
      </c>
      <c r="AB886" s="77">
        <f t="shared" ca="1" si="337"/>
        <v>241640.35084701696</v>
      </c>
      <c r="AC886">
        <f t="shared" ca="1" si="338"/>
        <v>219.45575001508294</v>
      </c>
      <c r="AD886" s="476">
        <v>217.97939670040293</v>
      </c>
    </row>
    <row r="887" spans="2:30" x14ac:dyDescent="0.2">
      <c r="B887">
        <v>809</v>
      </c>
      <c r="C887" s="193">
        <f t="shared" ca="1" si="343"/>
        <v>0.32402210136862736</v>
      </c>
      <c r="D887" s="193">
        <f t="shared" ca="1" si="343"/>
        <v>-0.143629913656036</v>
      </c>
      <c r="E887" s="193">
        <f t="shared" ca="1" si="343"/>
        <v>0.13530049783887782</v>
      </c>
      <c r="F887" s="193">
        <f t="shared" ca="1" si="343"/>
        <v>7.8352376537410159E-2</v>
      </c>
      <c r="G887" s="193">
        <f t="shared" ca="1" si="343"/>
        <v>0.11484288594971634</v>
      </c>
      <c r="H887" s="193">
        <f t="shared" ca="1" si="343"/>
        <v>9.908986266305822E-2</v>
      </c>
      <c r="I887" s="193">
        <f t="shared" ca="1" si="343"/>
        <v>7.4986133741729938E-2</v>
      </c>
      <c r="J887" s="193">
        <f t="shared" ca="1" si="343"/>
        <v>8.2705210993580386E-2</v>
      </c>
      <c r="K887" s="193">
        <f t="shared" ca="1" si="343"/>
        <v>6.3328734259275196E-2</v>
      </c>
      <c r="L887" s="193">
        <f t="shared" ca="1" si="343"/>
        <v>6.6268657428569314E-2</v>
      </c>
      <c r="M887" s="193">
        <f t="shared" ca="1" si="343"/>
        <v>2.3735341083385618E-2</v>
      </c>
      <c r="O887" s="473">
        <f t="shared" ca="1" si="340"/>
        <v>12971.444527108442</v>
      </c>
      <c r="P887" s="473">
        <f t="shared" ca="1" si="325"/>
        <v>11145.656673766693</v>
      </c>
      <c r="Q887" s="194">
        <f t="shared" ca="1" si="326"/>
        <v>12472.524450243387</v>
      </c>
      <c r="R887" s="194">
        <f t="shared" ca="1" si="327"/>
        <v>13148.05744992994</v>
      </c>
      <c r="S887" s="194">
        <f t="shared" ca="1" si="328"/>
        <v>14912.720555333961</v>
      </c>
      <c r="T887" s="194">
        <f t="shared" ca="1" si="329"/>
        <v>16149.178354804219</v>
      </c>
      <c r="U887" s="194">
        <f t="shared" ca="1" si="330"/>
        <v>17244.000290404216</v>
      </c>
      <c r="V887" s="194">
        <f t="shared" ca="1" si="331"/>
        <v>18749.351524920578</v>
      </c>
      <c r="W887" s="194">
        <f t="shared" ca="1" si="332"/>
        <v>19506.431390878122</v>
      </c>
      <c r="X887" s="194">
        <f t="shared" ca="1" si="333"/>
        <v>20720.142992261324</v>
      </c>
      <c r="Y887" s="194">
        <f t="shared" ca="1" si="334"/>
        <v>20871.154380829008</v>
      </c>
      <c r="Z887" s="194">
        <f t="shared" ca="1" si="335"/>
        <v>370387.00884771923</v>
      </c>
      <c r="AA887" s="194">
        <f t="shared" ca="1" si="336"/>
        <v>391258.16322854825</v>
      </c>
      <c r="AB887" s="77">
        <f t="shared" ca="1" si="337"/>
        <v>242667.32409422754</v>
      </c>
      <c r="AC887">
        <f t="shared" ca="1" si="338"/>
        <v>220.53450342601843</v>
      </c>
      <c r="AD887" s="476">
        <v>220.08425832081841</v>
      </c>
    </row>
    <row r="888" spans="2:30" x14ac:dyDescent="0.2">
      <c r="B888">
        <v>810</v>
      </c>
      <c r="C888" s="193">
        <f t="shared" ca="1" si="343"/>
        <v>0.3184954178184175</v>
      </c>
      <c r="D888" s="193">
        <f t="shared" ca="1" si="343"/>
        <v>-0.16799275312204176</v>
      </c>
      <c r="E888" s="193">
        <f t="shared" ca="1" si="343"/>
        <v>8.2273188202141231E-2</v>
      </c>
      <c r="F888" s="193">
        <f t="shared" ca="1" si="343"/>
        <v>9.2265757730036271E-2</v>
      </c>
      <c r="G888" s="193">
        <f t="shared" ca="1" si="343"/>
        <v>9.0245193721169278E-2</v>
      </c>
      <c r="H888" s="193">
        <f t="shared" ca="1" si="343"/>
        <v>8.9699396772683029E-2</v>
      </c>
      <c r="I888" s="193">
        <f t="shared" ca="1" si="343"/>
        <v>7.5514789903648044E-2</v>
      </c>
      <c r="J888" s="193">
        <f t="shared" ca="1" si="343"/>
        <v>6.4942151727037642E-2</v>
      </c>
      <c r="K888" s="193">
        <f t="shared" ca="1" si="343"/>
        <v>8.1103236817677518E-2</v>
      </c>
      <c r="L888" s="193">
        <f t="shared" ca="1" si="343"/>
        <v>3.4075832411542772E-2</v>
      </c>
      <c r="M888" s="193">
        <f t="shared" ca="1" si="343"/>
        <v>4.0857722565450498E-2</v>
      </c>
      <c r="O888" s="473">
        <f t="shared" ca="1" si="340"/>
        <v>12917.299608367037</v>
      </c>
      <c r="P888" s="473">
        <f t="shared" ca="1" si="325"/>
        <v>10828.574318116627</v>
      </c>
      <c r="Q888" s="194">
        <f t="shared" ca="1" si="326"/>
        <v>11889.961140147236</v>
      </c>
      <c r="R888" s="194">
        <f t="shared" ca="1" si="327"/>
        <v>13317.699525399579</v>
      </c>
      <c r="S888" s="194">
        <f t="shared" ca="1" si="328"/>
        <v>14583.688980451599</v>
      </c>
      <c r="T888" s="194">
        <f t="shared" ca="1" si="329"/>
        <v>16011.202094945962</v>
      </c>
      <c r="U888" s="194">
        <f t="shared" ca="1" si="330"/>
        <v>17252.480536542749</v>
      </c>
      <c r="V888" s="194">
        <f t="shared" ca="1" si="331"/>
        <v>18441.746242370235</v>
      </c>
      <c r="W888" s="194">
        <f t="shared" ca="1" si="332"/>
        <v>19832.49905320269</v>
      </c>
      <c r="X888" s="194">
        <f t="shared" ca="1" si="333"/>
        <v>20094.559624476435</v>
      </c>
      <c r="Y888" s="194">
        <f t="shared" ca="1" si="334"/>
        <v>21220.232753859909</v>
      </c>
      <c r="Z888" s="194">
        <f t="shared" ca="1" si="335"/>
        <v>376581.87914962764</v>
      </c>
      <c r="AA888" s="194">
        <f t="shared" ca="1" si="336"/>
        <v>397802.11190348753</v>
      </c>
      <c r="AB888" s="77">
        <f t="shared" ca="1" si="337"/>
        <v>243945.06143050114</v>
      </c>
      <c r="AC888">
        <f t="shared" ca="1" si="338"/>
        <v>221.8766644935327</v>
      </c>
      <c r="AD888" s="476">
        <v>215.93915447770263</v>
      </c>
    </row>
    <row r="889" spans="2:30" x14ac:dyDescent="0.2">
      <c r="B889">
        <v>811</v>
      </c>
      <c r="C889" s="193">
        <f t="shared" ref="C889:M904" ca="1" si="344">C$75+_xlfn.NORM.INV(RAND(),0, $AH$80)</f>
        <v>0.33070327089919216</v>
      </c>
      <c r="D889" s="193">
        <f t="shared" ca="1" si="344"/>
        <v>-0.13202907731598157</v>
      </c>
      <c r="E889" s="193">
        <f t="shared" ca="1" si="344"/>
        <v>0.10112477340354659</v>
      </c>
      <c r="F889" s="193">
        <f t="shared" ca="1" si="344"/>
        <v>8.569689838636968E-2</v>
      </c>
      <c r="G889" s="193">
        <f t="shared" ca="1" si="344"/>
        <v>0.11649364336671544</v>
      </c>
      <c r="H889" s="193">
        <f t="shared" ca="1" si="344"/>
        <v>0.10655581928195336</v>
      </c>
      <c r="I889" s="193">
        <f t="shared" ca="1" si="343"/>
        <v>9.1466544426189109E-2</v>
      </c>
      <c r="J889" s="193">
        <f t="shared" ca="1" si="343"/>
        <v>5.4020552673074373E-2</v>
      </c>
      <c r="K889" s="193">
        <f t="shared" ca="1" si="343"/>
        <v>3.8722130350958797E-2</v>
      </c>
      <c r="L889" s="193">
        <f t="shared" ca="1" si="343"/>
        <v>5.948970691099352E-2</v>
      </c>
      <c r="M889" s="193">
        <f t="shared" ca="1" si="343"/>
        <v>5.0642045130648294E-2</v>
      </c>
      <c r="O889" s="473">
        <f t="shared" ca="1" si="340"/>
        <v>13036.899944999386</v>
      </c>
      <c r="P889" s="473">
        <f t="shared" ca="1" si="325"/>
        <v>11296.641558732499</v>
      </c>
      <c r="Q889" s="194">
        <f t="shared" ca="1" si="326"/>
        <v>12097.066534532207</v>
      </c>
      <c r="R889" s="194">
        <f t="shared" ca="1" si="327"/>
        <v>13237.607208722573</v>
      </c>
      <c r="S889" s="194">
        <f t="shared" ca="1" si="328"/>
        <v>14934.801948483258</v>
      </c>
      <c r="T889" s="194">
        <f t="shared" ca="1" si="329"/>
        <v>16258.87736043023</v>
      </c>
      <c r="U889" s="194">
        <f t="shared" ca="1" si="330"/>
        <v>17508.364822846706</v>
      </c>
      <c r="V889" s="194">
        <f t="shared" ca="1" si="331"/>
        <v>18252.615444995499</v>
      </c>
      <c r="W889" s="194">
        <f t="shared" ca="1" si="332"/>
        <v>19055.030976842991</v>
      </c>
      <c r="X889" s="194">
        <f t="shared" ca="1" si="333"/>
        <v>20588.411816367647</v>
      </c>
      <c r="Y889" s="194">
        <f t="shared" ca="1" si="334"/>
        <v>21419.708241883956</v>
      </c>
      <c r="Z889" s="194">
        <f t="shared" ca="1" si="335"/>
        <v>380121.84287178429</v>
      </c>
      <c r="AA889" s="194">
        <f t="shared" ca="1" si="336"/>
        <v>401541.55111366825</v>
      </c>
      <c r="AB889" s="77">
        <f t="shared" ca="1" si="337"/>
        <v>246230.23293730788</v>
      </c>
      <c r="AC889">
        <f t="shared" ca="1" si="338"/>
        <v>224.27705473177505</v>
      </c>
      <c r="AD889" s="476">
        <v>219.41467088673508</v>
      </c>
    </row>
    <row r="890" spans="2:30" x14ac:dyDescent="0.2">
      <c r="B890">
        <v>812</v>
      </c>
      <c r="C890" s="193">
        <f t="shared" ca="1" si="344"/>
        <v>0.30688171893452498</v>
      </c>
      <c r="D890" s="193">
        <f t="shared" ca="1" si="344"/>
        <v>-0.19704731561666639</v>
      </c>
      <c r="E890" s="193">
        <f t="shared" ca="1" si="344"/>
        <v>0.10015209757180817</v>
      </c>
      <c r="F890" s="193">
        <f t="shared" ca="1" si="344"/>
        <v>6.5332283490180262E-2</v>
      </c>
      <c r="G890" s="193">
        <f t="shared" ca="1" si="344"/>
        <v>0.10445395583571146</v>
      </c>
      <c r="H890" s="193">
        <f t="shared" ca="1" si="344"/>
        <v>9.3128046484910632E-2</v>
      </c>
      <c r="I890" s="193">
        <f t="shared" ca="1" si="343"/>
        <v>6.4607057791248784E-2</v>
      </c>
      <c r="J890" s="193">
        <f t="shared" ca="1" si="343"/>
        <v>5.591982444571262E-2</v>
      </c>
      <c r="K890" s="193">
        <f t="shared" ca="1" si="343"/>
        <v>4.4196986743818639E-2</v>
      </c>
      <c r="L890" s="193">
        <f t="shared" ca="1" si="343"/>
        <v>4.9894734859128778E-2</v>
      </c>
      <c r="M890" s="193">
        <f t="shared" ca="1" si="343"/>
        <v>2.8966054391667037E-2</v>
      </c>
      <c r="O890" s="473">
        <f t="shared" ca="1" si="340"/>
        <v>12803.520200401541</v>
      </c>
      <c r="P890" s="473">
        <f t="shared" ca="1" si="325"/>
        <v>10450.429187249088</v>
      </c>
      <c r="Q890" s="194">
        <f t="shared" ca="1" si="326"/>
        <v>12086.380620876209</v>
      </c>
      <c r="R890" s="194">
        <f t="shared" ca="1" si="327"/>
        <v>12989.306994037128</v>
      </c>
      <c r="S890" s="194">
        <f t="shared" ca="1" si="328"/>
        <v>14773.752801571</v>
      </c>
      <c r="T890" s="194">
        <f t="shared" ca="1" si="329"/>
        <v>16061.580028179511</v>
      </c>
      <c r="U890" s="194">
        <f t="shared" ca="1" si="330"/>
        <v>17077.50810684343</v>
      </c>
      <c r="V890" s="194">
        <f t="shared" ca="1" si="331"/>
        <v>18285.505389317346</v>
      </c>
      <c r="W890" s="194">
        <f t="shared" ca="1" si="332"/>
        <v>19155.465496443012</v>
      </c>
      <c r="X890" s="194">
        <f t="shared" ca="1" si="333"/>
        <v>20401.958626042389</v>
      </c>
      <c r="Y890" s="194">
        <f t="shared" ca="1" si="334"/>
        <v>20977.794271626823</v>
      </c>
      <c r="Z890" s="194">
        <f t="shared" ca="1" si="335"/>
        <v>372279.47868698841</v>
      </c>
      <c r="AA890" s="194">
        <f t="shared" ca="1" si="336"/>
        <v>393257.27295861521</v>
      </c>
      <c r="AB890" s="77">
        <f t="shared" ca="1" si="337"/>
        <v>241530.3702147149</v>
      </c>
      <c r="AC890">
        <f t="shared" ca="1" si="338"/>
        <v>219.34022414081608</v>
      </c>
      <c r="AD890" s="476">
        <v>216.84058187728488</v>
      </c>
    </row>
    <row r="891" spans="2:30" x14ac:dyDescent="0.2">
      <c r="B891">
        <v>813</v>
      </c>
      <c r="C891" s="193">
        <f t="shared" ca="1" si="344"/>
        <v>0.3246886265664542</v>
      </c>
      <c r="D891" s="193">
        <f t="shared" ca="1" si="344"/>
        <v>-0.15833054065259985</v>
      </c>
      <c r="E891" s="193">
        <f t="shared" ca="1" si="344"/>
        <v>8.3102475779461338E-2</v>
      </c>
      <c r="F891" s="193">
        <f t="shared" ca="1" si="344"/>
        <v>7.8219672008336502E-2</v>
      </c>
      <c r="G891" s="193">
        <f t="shared" ca="1" si="344"/>
        <v>9.5972685650135003E-2</v>
      </c>
      <c r="H891" s="193">
        <f t="shared" ca="1" si="344"/>
        <v>9.6071456194143048E-2</v>
      </c>
      <c r="I891" s="193">
        <f t="shared" ca="1" si="343"/>
        <v>7.0421391179530932E-2</v>
      </c>
      <c r="J891" s="193">
        <f t="shared" ca="1" si="343"/>
        <v>3.0634940696553713E-2</v>
      </c>
      <c r="K891" s="193">
        <f t="shared" ca="1" si="343"/>
        <v>7.9433501005711699E-2</v>
      </c>
      <c r="L891" s="193">
        <f t="shared" ca="1" si="343"/>
        <v>5.7826551969898533E-2</v>
      </c>
      <c r="M891" s="193">
        <f t="shared" ca="1" si="343"/>
        <v>7.1383660225060375E-2</v>
      </c>
      <c r="O891" s="473">
        <f t="shared" ca="1" si="340"/>
        <v>12977.974474471552</v>
      </c>
      <c r="P891" s="473">
        <f t="shared" ca="1" si="325"/>
        <v>10954.328013406412</v>
      </c>
      <c r="Q891" s="194">
        <f t="shared" ca="1" si="326"/>
        <v>11899.071776145456</v>
      </c>
      <c r="R891" s="194">
        <f t="shared" ca="1" si="327"/>
        <v>13146.439419673701</v>
      </c>
      <c r="S891" s="194">
        <f t="shared" ca="1" si="328"/>
        <v>14660.302903091322</v>
      </c>
      <c r="T891" s="194">
        <f t="shared" ca="1" si="329"/>
        <v>16104.82821923323</v>
      </c>
      <c r="U891" s="194">
        <f t="shared" ca="1" si="330"/>
        <v>17170.776627700587</v>
      </c>
      <c r="V891" s="194">
        <f t="shared" ca="1" si="331"/>
        <v>17847.643662167553</v>
      </c>
      <c r="W891" s="194">
        <f t="shared" ca="1" si="332"/>
        <v>19801.868274584922</v>
      </c>
      <c r="X891" s="194">
        <f t="shared" ca="1" si="333"/>
        <v>20556.09274935045</v>
      </c>
      <c r="Y891" s="194">
        <f t="shared" ca="1" si="334"/>
        <v>21842.572856760962</v>
      </c>
      <c r="Z891" s="194">
        <f t="shared" ca="1" si="335"/>
        <v>387626.15034773794</v>
      </c>
      <c r="AA891" s="194">
        <f t="shared" ca="1" si="336"/>
        <v>409468.72320449888</v>
      </c>
      <c r="AB891" s="77">
        <f t="shared" ca="1" si="337"/>
        <v>248342.44712140114</v>
      </c>
      <c r="AC891">
        <f t="shared" ca="1" si="338"/>
        <v>226.4957671100243</v>
      </c>
      <c r="AD891" s="476">
        <v>220.02384072804881</v>
      </c>
    </row>
    <row r="892" spans="2:30" x14ac:dyDescent="0.2">
      <c r="B892">
        <v>814</v>
      </c>
      <c r="C892" s="193">
        <f t="shared" ca="1" si="344"/>
        <v>0.34587989794930118</v>
      </c>
      <c r="D892" s="193">
        <f t="shared" ca="1" si="344"/>
        <v>-0.12824413738264004</v>
      </c>
      <c r="E892" s="193">
        <f t="shared" ca="1" si="344"/>
        <v>0.10272617108749989</v>
      </c>
      <c r="F892" s="193">
        <f t="shared" ca="1" si="344"/>
        <v>9.2317691543264815E-2</v>
      </c>
      <c r="G892" s="193">
        <f t="shared" ca="1" si="344"/>
        <v>0.1103511226460573</v>
      </c>
      <c r="H892" s="193">
        <f t="shared" ca="1" si="344"/>
        <v>0.13599774800582407</v>
      </c>
      <c r="I892" s="193">
        <f t="shared" ca="1" si="343"/>
        <v>7.7534515317474823E-2</v>
      </c>
      <c r="J892" s="193">
        <f t="shared" ca="1" si="343"/>
        <v>3.7617862842009811E-2</v>
      </c>
      <c r="K892" s="193">
        <f t="shared" ca="1" si="343"/>
        <v>4.4266865890132914E-2</v>
      </c>
      <c r="L892" s="193">
        <f t="shared" ca="1" si="343"/>
        <v>2.1090048271061763E-2</v>
      </c>
      <c r="M892" s="193">
        <f t="shared" ca="1" si="343"/>
        <v>3.7350063188451486E-2</v>
      </c>
      <c r="O892" s="473">
        <f t="shared" ca="1" si="340"/>
        <v>13185.585360209303</v>
      </c>
      <c r="P892" s="473">
        <f t="shared" ca="1" si="325"/>
        <v>11345.90255196494</v>
      </c>
      <c r="Q892" s="194">
        <f t="shared" ca="1" si="326"/>
        <v>12114.659649135512</v>
      </c>
      <c r="R892" s="194">
        <f t="shared" ca="1" si="327"/>
        <v>13318.33274026958</v>
      </c>
      <c r="S892" s="194">
        <f t="shared" ca="1" si="328"/>
        <v>14852.636384019448</v>
      </c>
      <c r="T892" s="194">
        <f t="shared" ca="1" si="329"/>
        <v>16691.47434291826</v>
      </c>
      <c r="U892" s="194">
        <f t="shared" ca="1" si="330"/>
        <v>17284.8792294462</v>
      </c>
      <c r="V892" s="194">
        <f t="shared" ca="1" si="331"/>
        <v>17968.567862630356</v>
      </c>
      <c r="W892" s="194">
        <f t="shared" ca="1" si="332"/>
        <v>19156.747407416839</v>
      </c>
      <c r="X892" s="194">
        <f t="shared" ca="1" si="333"/>
        <v>19842.214868412524</v>
      </c>
      <c r="Y892" s="194">
        <f t="shared" ca="1" si="334"/>
        <v>21148.721204502599</v>
      </c>
      <c r="Z892" s="194">
        <f t="shared" ca="1" si="335"/>
        <v>375312.80948624341</v>
      </c>
      <c r="AA892" s="194">
        <f t="shared" ca="1" si="336"/>
        <v>396461.53069074603</v>
      </c>
      <c r="AB892" s="77">
        <f t="shared" ca="1" si="337"/>
        <v>244238.87071272556</v>
      </c>
      <c r="AC892">
        <f t="shared" ca="1" si="338"/>
        <v>222.18528768914658</v>
      </c>
      <c r="AD892" s="476">
        <v>223.59289987791814</v>
      </c>
    </row>
    <row r="893" spans="2:30" x14ac:dyDescent="0.2">
      <c r="B893">
        <v>815</v>
      </c>
      <c r="C893" s="193">
        <f t="shared" ca="1" si="344"/>
        <v>0.31992289773897559</v>
      </c>
      <c r="D893" s="193">
        <f t="shared" ca="1" si="344"/>
        <v>-0.14829639274243978</v>
      </c>
      <c r="E893" s="193">
        <f t="shared" ca="1" si="344"/>
        <v>8.6125424904722664E-2</v>
      </c>
      <c r="F893" s="193">
        <f t="shared" ca="1" si="344"/>
        <v>9.0746416108914235E-2</v>
      </c>
      <c r="G893" s="193">
        <f t="shared" ca="1" si="344"/>
        <v>7.2898870421347697E-2</v>
      </c>
      <c r="H893" s="193">
        <f t="shared" ca="1" si="344"/>
        <v>0.11807655680658975</v>
      </c>
      <c r="I893" s="193">
        <f t="shared" ca="1" si="343"/>
        <v>5.615225408631809E-2</v>
      </c>
      <c r="J893" s="193">
        <f t="shared" ca="1" si="343"/>
        <v>3.3367551914999211E-2</v>
      </c>
      <c r="K893" s="193">
        <f t="shared" ca="1" si="343"/>
        <v>4.7648855286653732E-2</v>
      </c>
      <c r="L893" s="193">
        <f t="shared" ca="1" si="343"/>
        <v>2.3142486982631789E-2</v>
      </c>
      <c r="M893" s="193">
        <f t="shared" ca="1" si="343"/>
        <v>4.6555840434596818E-2</v>
      </c>
      <c r="O893" s="473">
        <f t="shared" ca="1" si="340"/>
        <v>12931.284629148744</v>
      </c>
      <c r="P893" s="473">
        <f t="shared" ca="1" si="325"/>
        <v>11084.922448457146</v>
      </c>
      <c r="Q893" s="194">
        <f t="shared" ca="1" si="326"/>
        <v>11932.282196601042</v>
      </c>
      <c r="R893" s="194">
        <f t="shared" ca="1" si="327"/>
        <v>13299.174605943541</v>
      </c>
      <c r="S893" s="194">
        <f t="shared" ca="1" si="328"/>
        <v>14351.655502646921</v>
      </c>
      <c r="T893" s="194">
        <f t="shared" ca="1" si="329"/>
        <v>16428.15418790769</v>
      </c>
      <c r="U893" s="194">
        <f t="shared" ca="1" si="330"/>
        <v>16941.883438797096</v>
      </c>
      <c r="V893" s="194">
        <f t="shared" ca="1" si="331"/>
        <v>17894.964657573641</v>
      </c>
      <c r="W893" s="194">
        <f t="shared" ca="1" si="332"/>
        <v>19218.788939825787</v>
      </c>
      <c r="X893" s="194">
        <f t="shared" ca="1" si="333"/>
        <v>19882.098647505441</v>
      </c>
      <c r="Y893" s="194">
        <f t="shared" ca="1" si="334"/>
        <v>21336.401741052687</v>
      </c>
      <c r="Z893" s="194">
        <f t="shared" ca="1" si="335"/>
        <v>378643.45575924369</v>
      </c>
      <c r="AA893" s="194">
        <f t="shared" ca="1" si="336"/>
        <v>399979.85750029638</v>
      </c>
      <c r="AB893" s="77">
        <f t="shared" ca="1" si="337"/>
        <v>244309.77992953715</v>
      </c>
      <c r="AC893">
        <f t="shared" ca="1" si="338"/>
        <v>222.25977216058735</v>
      </c>
      <c r="AD893" s="476">
        <v>218.86614021294071</v>
      </c>
    </row>
    <row r="894" spans="2:30" x14ac:dyDescent="0.2">
      <c r="B894">
        <v>816</v>
      </c>
      <c r="C894" s="193">
        <f t="shared" ca="1" si="344"/>
        <v>0.33908252984700904</v>
      </c>
      <c r="D894" s="193">
        <f t="shared" ca="1" si="344"/>
        <v>-0.1534782150502213</v>
      </c>
      <c r="E894" s="193">
        <f t="shared" ca="1" si="344"/>
        <v>0.11437105362386568</v>
      </c>
      <c r="F894" s="193">
        <f t="shared" ca="1" si="344"/>
        <v>0.10207245961549989</v>
      </c>
      <c r="G894" s="193">
        <f t="shared" ca="1" si="344"/>
        <v>8.8830887539083761E-2</v>
      </c>
      <c r="H894" s="193">
        <f t="shared" ca="1" si="344"/>
        <v>0.11349761726967303</v>
      </c>
      <c r="I894" s="193">
        <f t="shared" ca="1" si="343"/>
        <v>7.8435080468820598E-2</v>
      </c>
      <c r="J894" s="193">
        <f t="shared" ca="1" si="343"/>
        <v>5.3675074174903324E-2</v>
      </c>
      <c r="K894" s="193">
        <f t="shared" ca="1" si="343"/>
        <v>5.5381634262840693E-2</v>
      </c>
      <c r="L894" s="193">
        <f t="shared" ca="1" si="343"/>
        <v>2.7821079126453461E-2</v>
      </c>
      <c r="M894" s="193">
        <f t="shared" ca="1" si="343"/>
        <v>3.9555943525864563E-2</v>
      </c>
      <c r="O894" s="473">
        <f t="shared" ca="1" si="340"/>
        <v>13118.991544911147</v>
      </c>
      <c r="P894" s="473">
        <f t="shared" ca="1" si="325"/>
        <v>11017.48103112137</v>
      </c>
      <c r="Q894" s="194">
        <f t="shared" ca="1" si="326"/>
        <v>12242.591489587896</v>
      </c>
      <c r="R894" s="194">
        <f t="shared" ca="1" si="327"/>
        <v>13437.269976200119</v>
      </c>
      <c r="S894" s="194">
        <f t="shared" ca="1" si="328"/>
        <v>14564.770482483022</v>
      </c>
      <c r="T894" s="194">
        <f t="shared" ca="1" si="329"/>
        <v>16360.874783584586</v>
      </c>
      <c r="U894" s="194">
        <f t="shared" ca="1" si="330"/>
        <v>17299.325318789954</v>
      </c>
      <c r="V894" s="194">
        <f t="shared" ca="1" si="331"/>
        <v>18246.632747451658</v>
      </c>
      <c r="W894" s="194">
        <f t="shared" ca="1" si="332"/>
        <v>19360.644339477796</v>
      </c>
      <c r="X894" s="194">
        <f t="shared" ca="1" si="333"/>
        <v>19973.014850984815</v>
      </c>
      <c r="Y894" s="194">
        <f t="shared" ca="1" si="334"/>
        <v>21193.693051444076</v>
      </c>
      <c r="Z894" s="194">
        <f t="shared" ca="1" si="335"/>
        <v>376110.89604950079</v>
      </c>
      <c r="AA894" s="194">
        <f t="shared" ca="1" si="336"/>
        <v>397304.58910094487</v>
      </c>
      <c r="AB894" s="77">
        <f t="shared" ca="1" si="337"/>
        <v>244314.02883713049</v>
      </c>
      <c r="AC894">
        <f t="shared" ca="1" si="338"/>
        <v>222.26423529881563</v>
      </c>
      <c r="AD894" s="476">
        <v>222.31893963623367</v>
      </c>
    </row>
    <row r="895" spans="2:30" x14ac:dyDescent="0.2">
      <c r="B895">
        <v>817</v>
      </c>
      <c r="C895" s="193">
        <f t="shared" ca="1" si="344"/>
        <v>0.33096170903530348</v>
      </c>
      <c r="D895" s="193">
        <f t="shared" ca="1" si="344"/>
        <v>-0.1852620708397843</v>
      </c>
      <c r="E895" s="193">
        <f t="shared" ca="1" si="344"/>
        <v>0.13584008648021428</v>
      </c>
      <c r="F895" s="193">
        <f t="shared" ca="1" si="344"/>
        <v>6.0608306089432532E-2</v>
      </c>
      <c r="G895" s="193">
        <f t="shared" ca="1" si="344"/>
        <v>0.11064417529887755</v>
      </c>
      <c r="H895" s="193">
        <f t="shared" ca="1" si="344"/>
        <v>7.9809810498953762E-2</v>
      </c>
      <c r="I895" s="193">
        <f t="shared" ca="1" si="344"/>
        <v>5.5827637155109064E-2</v>
      </c>
      <c r="J895" s="193">
        <f t="shared" ca="1" si="344"/>
        <v>6.3630376406723005E-2</v>
      </c>
      <c r="K895" s="193">
        <f t="shared" ca="1" si="344"/>
        <v>2.9236933080977214E-2</v>
      </c>
      <c r="L895" s="193">
        <f t="shared" ca="1" si="344"/>
        <v>5.8988213537500181E-2</v>
      </c>
      <c r="M895" s="193">
        <f t="shared" ca="1" si="344"/>
        <v>4.1337793591135701E-2</v>
      </c>
      <c r="O895" s="473">
        <f t="shared" ca="1" si="340"/>
        <v>13039.431863418868</v>
      </c>
      <c r="P895" s="473">
        <f t="shared" ca="1" si="325"/>
        <v>10603.814148020207</v>
      </c>
      <c r="Q895" s="194">
        <f t="shared" ca="1" si="326"/>
        <v>12478.452424850069</v>
      </c>
      <c r="R895" s="194">
        <f t="shared" ca="1" si="327"/>
        <v>12931.708821483699</v>
      </c>
      <c r="S895" s="194">
        <f t="shared" ca="1" si="328"/>
        <v>14856.556409320398</v>
      </c>
      <c r="T895" s="194">
        <f t="shared" ca="1" si="329"/>
        <v>15865.89214530935</v>
      </c>
      <c r="U895" s="194">
        <f t="shared" ca="1" si="330"/>
        <v>16936.676213996387</v>
      </c>
      <c r="V895" s="194">
        <f t="shared" ca="1" si="331"/>
        <v>18419.030053002563</v>
      </c>
      <c r="W895" s="194">
        <f t="shared" ca="1" si="332"/>
        <v>18881.028014433883</v>
      </c>
      <c r="X895" s="194">
        <f t="shared" ca="1" si="333"/>
        <v>20578.666604092992</v>
      </c>
      <c r="Y895" s="194">
        <f t="shared" ca="1" si="334"/>
        <v>21230.020084714615</v>
      </c>
      <c r="Z895" s="194">
        <f t="shared" ca="1" si="335"/>
        <v>376755.56864153268</v>
      </c>
      <c r="AA895" s="194">
        <f t="shared" ca="1" si="336"/>
        <v>397985.58872624731</v>
      </c>
      <c r="AB895" s="77">
        <f t="shared" ca="1" si="337"/>
        <v>243797.75182822256</v>
      </c>
      <c r="AC895">
        <f t="shared" ca="1" si="338"/>
        <v>221.72192751634933</v>
      </c>
      <c r="AD895" s="476">
        <v>221.49070856011795</v>
      </c>
    </row>
    <row r="896" spans="2:30" x14ac:dyDescent="0.2">
      <c r="B896">
        <v>818</v>
      </c>
      <c r="C896" s="193">
        <f t="shared" ca="1" si="344"/>
        <v>0.32990341635978149</v>
      </c>
      <c r="D896" s="193">
        <f t="shared" ca="1" si="344"/>
        <v>-0.12192879590328379</v>
      </c>
      <c r="E896" s="193">
        <f t="shared" ca="1" si="344"/>
        <v>0.11934287980328166</v>
      </c>
      <c r="F896" s="193">
        <f t="shared" ca="1" si="344"/>
        <v>8.4779466199129488E-2</v>
      </c>
      <c r="G896" s="193">
        <f t="shared" ca="1" si="344"/>
        <v>9.9246445314768603E-2</v>
      </c>
      <c r="H896" s="193">
        <f t="shared" ca="1" si="344"/>
        <v>6.6642580676403607E-2</v>
      </c>
      <c r="I896" s="193">
        <f t="shared" ca="1" si="344"/>
        <v>3.5035874996271442E-2</v>
      </c>
      <c r="J896" s="193">
        <f t="shared" ca="1" si="344"/>
        <v>9.6516392547286611E-2</v>
      </c>
      <c r="K896" s="193">
        <f t="shared" ca="1" si="344"/>
        <v>0.10199162585139923</v>
      </c>
      <c r="L896" s="193">
        <f t="shared" ca="1" si="344"/>
        <v>3.7022823245034982E-2</v>
      </c>
      <c r="M896" s="193">
        <f t="shared" ca="1" si="344"/>
        <v>6.8472711651246451E-2</v>
      </c>
      <c r="O896" s="473">
        <f t="shared" ca="1" si="340"/>
        <v>13029.06377007678</v>
      </c>
      <c r="P896" s="473">
        <f t="shared" ca="1" si="325"/>
        <v>11428.096721318761</v>
      </c>
      <c r="Q896" s="194">
        <f t="shared" ca="1" si="326"/>
        <v>12297.21246764892</v>
      </c>
      <c r="R896" s="194">
        <f t="shared" ca="1" si="327"/>
        <v>13226.421207405469</v>
      </c>
      <c r="S896" s="194">
        <f t="shared" ca="1" si="328"/>
        <v>14704.094421752192</v>
      </c>
      <c r="T896" s="194">
        <f t="shared" ca="1" si="329"/>
        <v>15672.423030483891</v>
      </c>
      <c r="U896" s="194">
        <f t="shared" ca="1" si="330"/>
        <v>16603.152700109695</v>
      </c>
      <c r="V896" s="194">
        <f t="shared" ca="1" si="331"/>
        <v>18988.521610457799</v>
      </c>
      <c r="W896" s="194">
        <f t="shared" ca="1" si="332"/>
        <v>20215.689984120305</v>
      </c>
      <c r="X896" s="194">
        <f t="shared" ca="1" si="333"/>
        <v>20151.826684744432</v>
      </c>
      <c r="Y896" s="194">
        <f t="shared" ca="1" si="334"/>
        <v>21783.226603251311</v>
      </c>
      <c r="Z896" s="194">
        <f t="shared" ca="1" si="335"/>
        <v>386572.97039790492</v>
      </c>
      <c r="AA896" s="194">
        <f t="shared" ca="1" si="336"/>
        <v>408356.19700115622</v>
      </c>
      <c r="AB896" s="77">
        <f t="shared" ca="1" si="337"/>
        <v>248777.50285067369</v>
      </c>
      <c r="AC896">
        <f t="shared" ca="1" si="338"/>
        <v>226.95275842228537</v>
      </c>
      <c r="AD896" s="476">
        <v>223.49284019653055</v>
      </c>
    </row>
    <row r="897" spans="2:30" x14ac:dyDescent="0.2">
      <c r="B897">
        <v>819</v>
      </c>
      <c r="C897" s="193">
        <f t="shared" ca="1" si="344"/>
        <v>0.39310239103580658</v>
      </c>
      <c r="D897" s="193">
        <f t="shared" ca="1" si="344"/>
        <v>-0.1621927948225475</v>
      </c>
      <c r="E897" s="193">
        <f t="shared" ca="1" si="344"/>
        <v>0.12074185230290724</v>
      </c>
      <c r="F897" s="193">
        <f t="shared" ca="1" si="344"/>
        <v>5.8675577129807345E-2</v>
      </c>
      <c r="G897" s="193">
        <f t="shared" ca="1" si="344"/>
        <v>7.700322070098696E-2</v>
      </c>
      <c r="H897" s="193">
        <f t="shared" ca="1" si="344"/>
        <v>0.12064191941362985</v>
      </c>
      <c r="I897" s="193">
        <f t="shared" ca="1" si="344"/>
        <v>8.3643377026389798E-2</v>
      </c>
      <c r="J897" s="193">
        <f t="shared" ca="1" si="344"/>
        <v>4.3954494387059728E-2</v>
      </c>
      <c r="K897" s="193">
        <f t="shared" ca="1" si="344"/>
        <v>8.5723523752401984E-2</v>
      </c>
      <c r="L897" s="193">
        <f t="shared" ca="1" si="344"/>
        <v>8.1568714207436999E-2</v>
      </c>
      <c r="M897" s="193">
        <f t="shared" ca="1" si="344"/>
        <v>3.950522267244256E-2</v>
      </c>
      <c r="O897" s="473">
        <f t="shared" ca="1" si="340"/>
        <v>13648.224124977798</v>
      </c>
      <c r="P897" s="473">
        <f t="shared" ca="1" si="325"/>
        <v>10904.060775384545</v>
      </c>
      <c r="Q897" s="194">
        <f t="shared" ca="1" si="326"/>
        <v>12312.581718996922</v>
      </c>
      <c r="R897" s="194">
        <f t="shared" ca="1" si="327"/>
        <v>12908.143582560693</v>
      </c>
      <c r="S897" s="194">
        <f t="shared" ca="1" si="328"/>
        <v>14406.557435065251</v>
      </c>
      <c r="T897" s="194">
        <f t="shared" ca="1" si="329"/>
        <v>16465.847646553062</v>
      </c>
      <c r="U897" s="194">
        <f t="shared" ca="1" si="330"/>
        <v>17382.872319567188</v>
      </c>
      <c r="V897" s="194">
        <f t="shared" ca="1" si="331"/>
        <v>18078.30016198173</v>
      </c>
      <c r="W897" s="194">
        <f t="shared" ca="1" si="332"/>
        <v>19917.256764712434</v>
      </c>
      <c r="X897" s="194">
        <f t="shared" ca="1" si="333"/>
        <v>21017.459585072356</v>
      </c>
      <c r="Y897" s="194">
        <f t="shared" ca="1" si="334"/>
        <v>21192.658992425484</v>
      </c>
      <c r="Z897" s="194">
        <f t="shared" ca="1" si="335"/>
        <v>376092.54526641138</v>
      </c>
      <c r="AA897" s="194">
        <f t="shared" ca="1" si="336"/>
        <v>397285.20425883686</v>
      </c>
      <c r="AB897" s="77">
        <f t="shared" ca="1" si="337"/>
        <v>244982.36376609697</v>
      </c>
      <c r="AC897">
        <f t="shared" ca="1" si="338"/>
        <v>222.96626778722577</v>
      </c>
      <c r="AD897" s="476">
        <v>224.18369993443429</v>
      </c>
    </row>
    <row r="898" spans="2:30" x14ac:dyDescent="0.2">
      <c r="B898">
        <v>820</v>
      </c>
      <c r="C898" s="193">
        <f t="shared" ca="1" si="344"/>
        <v>0.32157833447421602</v>
      </c>
      <c r="D898" s="193">
        <f t="shared" ca="1" si="344"/>
        <v>-0.13732006310336575</v>
      </c>
      <c r="E898" s="193">
        <f t="shared" ca="1" si="344"/>
        <v>0.10074943711691549</v>
      </c>
      <c r="F898" s="193">
        <f t="shared" ca="1" si="344"/>
        <v>0.10668115633448792</v>
      </c>
      <c r="G898" s="193">
        <f t="shared" ca="1" si="344"/>
        <v>0.12859681503423206</v>
      </c>
      <c r="H898" s="193">
        <f t="shared" ca="1" si="344"/>
        <v>7.8904874509112349E-2</v>
      </c>
      <c r="I898" s="193">
        <f t="shared" ca="1" si="344"/>
        <v>9.4948141354529433E-2</v>
      </c>
      <c r="J898" s="193">
        <f t="shared" ca="1" si="344"/>
        <v>6.0833102790596012E-2</v>
      </c>
      <c r="K898" s="193">
        <f t="shared" ca="1" si="344"/>
        <v>4.5362441314888993E-2</v>
      </c>
      <c r="L898" s="193">
        <f t="shared" ca="1" si="344"/>
        <v>6.6910199615354632E-2</v>
      </c>
      <c r="M898" s="193">
        <f t="shared" ca="1" si="344"/>
        <v>2.5810842623469468E-2</v>
      </c>
      <c r="O898" s="473">
        <f t="shared" ca="1" si="340"/>
        <v>12947.502942843894</v>
      </c>
      <c r="P898" s="473">
        <f t="shared" ca="1" si="325"/>
        <v>11227.779378709694</v>
      </c>
      <c r="Q898" s="194">
        <f t="shared" ca="1" si="326"/>
        <v>12092.943052669052</v>
      </c>
      <c r="R898" s="194">
        <f t="shared" ca="1" si="327"/>
        <v>13493.462562732111</v>
      </c>
      <c r="S898" s="194">
        <f t="shared" ca="1" si="328"/>
        <v>15096.700292353617</v>
      </c>
      <c r="T898" s="194">
        <f t="shared" ca="1" si="329"/>
        <v>15852.595714147461</v>
      </c>
      <c r="U898" s="194">
        <f t="shared" ca="1" si="330"/>
        <v>17564.213597597318</v>
      </c>
      <c r="V898" s="194">
        <f t="shared" ca="1" si="331"/>
        <v>18370.589290172924</v>
      </c>
      <c r="W898" s="194">
        <f t="shared" ca="1" si="332"/>
        <v>19176.845394208689</v>
      </c>
      <c r="X898" s="194">
        <f t="shared" ca="1" si="333"/>
        <v>20732.609686985164</v>
      </c>
      <c r="Y898" s="194">
        <f t="shared" ca="1" si="334"/>
        <v>20913.468161864344</v>
      </c>
      <c r="Z898" s="194">
        <f t="shared" ca="1" si="335"/>
        <v>371137.92441782838</v>
      </c>
      <c r="AA898" s="194">
        <f t="shared" ca="1" si="336"/>
        <v>392051.39257969271</v>
      </c>
      <c r="AB898" s="77">
        <f t="shared" ca="1" si="337"/>
        <v>242751.25175703698</v>
      </c>
      <c r="AC898">
        <f t="shared" ca="1" si="338"/>
        <v>220.62266273569219</v>
      </c>
      <c r="AD898" s="476">
        <v>219.22144171722323</v>
      </c>
    </row>
    <row r="899" spans="2:30" x14ac:dyDescent="0.2">
      <c r="B899">
        <v>821</v>
      </c>
      <c r="C899" s="193">
        <f t="shared" ref="C899:M914" ca="1" si="345">C$75+_xlfn.NORM.INV(RAND(),0, $AH$80)</f>
        <v>0.33071100938969561</v>
      </c>
      <c r="D899" s="193">
        <f t="shared" ca="1" si="345"/>
        <v>-0.18772858292111194</v>
      </c>
      <c r="E899" s="193">
        <f t="shared" ca="1" si="345"/>
        <v>7.4825655921860107E-2</v>
      </c>
      <c r="F899" s="193">
        <f t="shared" ca="1" si="345"/>
        <v>0.11133556564268646</v>
      </c>
      <c r="G899" s="193">
        <f t="shared" ca="1" si="345"/>
        <v>0.11743498805389058</v>
      </c>
      <c r="H899" s="193">
        <f t="shared" ca="1" si="345"/>
        <v>6.5877029789410263E-2</v>
      </c>
      <c r="I899" s="193">
        <f t="shared" ca="1" si="344"/>
        <v>6.9316995921382477E-2</v>
      </c>
      <c r="J899" s="193">
        <f t="shared" ca="1" si="344"/>
        <v>2.7109202910935014E-2</v>
      </c>
      <c r="K899" s="193">
        <f t="shared" ca="1" si="344"/>
        <v>3.8483018483545295E-2</v>
      </c>
      <c r="L899" s="193">
        <f t="shared" ca="1" si="344"/>
        <v>5.3393275434492043E-2</v>
      </c>
      <c r="M899" s="193">
        <f t="shared" ca="1" si="344"/>
        <v>1.7352002158232765E-2</v>
      </c>
      <c r="O899" s="473">
        <f t="shared" ca="1" si="340"/>
        <v>13036.975758990848</v>
      </c>
      <c r="P899" s="473">
        <f t="shared" ca="1" si="325"/>
        <v>10571.712493281728</v>
      </c>
      <c r="Q899" s="194">
        <f t="shared" ca="1" si="326"/>
        <v>11808.141808052689</v>
      </c>
      <c r="R899" s="194">
        <f t="shared" ca="1" si="327"/>
        <v>13550.212510440471</v>
      </c>
      <c r="S899" s="194">
        <f t="shared" ca="1" si="328"/>
        <v>14947.393866540062</v>
      </c>
      <c r="T899" s="194">
        <f t="shared" ca="1" si="329"/>
        <v>15661.174616469971</v>
      </c>
      <c r="U899" s="194">
        <f t="shared" ca="1" si="330"/>
        <v>17153.060871604324</v>
      </c>
      <c r="V899" s="194">
        <f t="shared" ca="1" si="331"/>
        <v>17786.587987496328</v>
      </c>
      <c r="W899" s="194">
        <f t="shared" ca="1" si="332"/>
        <v>19050.644544795992</v>
      </c>
      <c r="X899" s="194">
        <f t="shared" ca="1" si="333"/>
        <v>20469.943613203668</v>
      </c>
      <c r="Y899" s="194">
        <f t="shared" ca="1" si="334"/>
        <v>20741.015616613804</v>
      </c>
      <c r="Z899" s="194">
        <f t="shared" ca="1" si="335"/>
        <v>368077.51955291134</v>
      </c>
      <c r="AA899" s="194">
        <f t="shared" ca="1" si="336"/>
        <v>388818.53516952513</v>
      </c>
      <c r="AB899" s="77">
        <f t="shared" ca="1" si="337"/>
        <v>240001.71906040909</v>
      </c>
      <c r="AC899">
        <f t="shared" ca="1" si="338"/>
        <v>217.73449813839397</v>
      </c>
      <c r="AD899" s="476">
        <v>221.97918581274715</v>
      </c>
    </row>
    <row r="900" spans="2:30" x14ac:dyDescent="0.2">
      <c r="B900">
        <v>822</v>
      </c>
      <c r="C900" s="193">
        <f t="shared" ca="1" si="345"/>
        <v>0.35036365701292427</v>
      </c>
      <c r="D900" s="193">
        <f t="shared" ca="1" si="345"/>
        <v>-0.14065620276229046</v>
      </c>
      <c r="E900" s="193">
        <f t="shared" ca="1" si="345"/>
        <v>9.7938711203379575E-2</v>
      </c>
      <c r="F900" s="193">
        <f t="shared" ca="1" si="345"/>
        <v>0.10344960666441835</v>
      </c>
      <c r="G900" s="193">
        <f t="shared" ca="1" si="345"/>
        <v>0.10087741275479477</v>
      </c>
      <c r="H900" s="193">
        <f t="shared" ca="1" si="345"/>
        <v>0.11128784540531872</v>
      </c>
      <c r="I900" s="193">
        <f t="shared" ca="1" si="344"/>
        <v>0.1349016982549705</v>
      </c>
      <c r="J900" s="193">
        <f t="shared" ca="1" si="344"/>
        <v>6.5203508240731428E-2</v>
      </c>
      <c r="K900" s="193">
        <f t="shared" ca="1" si="344"/>
        <v>5.8976237435887993E-2</v>
      </c>
      <c r="L900" s="193">
        <f t="shared" ca="1" si="344"/>
        <v>2.8988075691554337E-2</v>
      </c>
      <c r="M900" s="193">
        <f t="shared" ca="1" si="344"/>
        <v>3.2144679630446857E-2</v>
      </c>
      <c r="O900" s="473">
        <f t="shared" ca="1" si="340"/>
        <v>13229.51274775562</v>
      </c>
      <c r="P900" s="473">
        <f t="shared" ca="1" si="325"/>
        <v>11184.359521048791</v>
      </c>
      <c r="Q900" s="194">
        <f t="shared" ca="1" si="326"/>
        <v>12062.064137574553</v>
      </c>
      <c r="R900" s="194">
        <f t="shared" ca="1" si="327"/>
        <v>13454.061155883261</v>
      </c>
      <c r="S900" s="194">
        <f t="shared" ca="1" si="328"/>
        <v>14725.911093836203</v>
      </c>
      <c r="T900" s="194">
        <f t="shared" ca="1" si="329"/>
        <v>16328.406100928903</v>
      </c>
      <c r="U900" s="194">
        <f t="shared" ca="1" si="330"/>
        <v>18205.114094049128</v>
      </c>
      <c r="V900" s="194">
        <f t="shared" ca="1" si="331"/>
        <v>18446.272188212937</v>
      </c>
      <c r="W900" s="194">
        <f t="shared" ca="1" si="332"/>
        <v>19426.586204785635</v>
      </c>
      <c r="X900" s="194">
        <f t="shared" ca="1" si="333"/>
        <v>19995.692377452378</v>
      </c>
      <c r="Y900" s="194">
        <f t="shared" ca="1" si="334"/>
        <v>21042.597717805758</v>
      </c>
      <c r="Z900" s="194">
        <f t="shared" ca="1" si="335"/>
        <v>373429.50393979793</v>
      </c>
      <c r="AA900" s="194">
        <f t="shared" ca="1" si="336"/>
        <v>394472.10165760369</v>
      </c>
      <c r="AB900" s="77">
        <f t="shared" ca="1" si="337"/>
        <v>244067.97806582612</v>
      </c>
      <c r="AC900">
        <f t="shared" ca="1" si="338"/>
        <v>222.00577860626902</v>
      </c>
      <c r="AD900" s="476">
        <v>223.78174943622872</v>
      </c>
    </row>
    <row r="901" spans="2:30" x14ac:dyDescent="0.2">
      <c r="B901">
        <v>823</v>
      </c>
      <c r="C901" s="193">
        <f t="shared" ca="1" si="345"/>
        <v>0.32503860504601045</v>
      </c>
      <c r="D901" s="193">
        <f t="shared" ca="1" si="345"/>
        <v>-0.13230525718369432</v>
      </c>
      <c r="E901" s="193">
        <f t="shared" ca="1" si="345"/>
        <v>0.10041701513488824</v>
      </c>
      <c r="F901" s="193">
        <f t="shared" ca="1" si="345"/>
        <v>9.0767752819486208E-2</v>
      </c>
      <c r="G901" s="193">
        <f t="shared" ca="1" si="345"/>
        <v>8.5361215426084408E-2</v>
      </c>
      <c r="H901" s="193">
        <f t="shared" ca="1" si="345"/>
        <v>8.3963200664588691E-2</v>
      </c>
      <c r="I901" s="193">
        <f t="shared" ca="1" si="344"/>
        <v>8.9057926532353851E-2</v>
      </c>
      <c r="J901" s="193">
        <f t="shared" ca="1" si="344"/>
        <v>8.0576907554716304E-2</v>
      </c>
      <c r="K901" s="193">
        <f t="shared" ca="1" si="344"/>
        <v>5.6358237251028613E-2</v>
      </c>
      <c r="L901" s="193">
        <f t="shared" ca="1" si="344"/>
        <v>1.7130986942416292E-2</v>
      </c>
      <c r="M901" s="193">
        <f t="shared" ca="1" si="344"/>
        <v>3.1326727816801667E-2</v>
      </c>
      <c r="O901" s="473">
        <f t="shared" ca="1" si="340"/>
        <v>12981.403213635764</v>
      </c>
      <c r="P901" s="473">
        <f t="shared" ca="1" si="325"/>
        <v>11293.047077754218</v>
      </c>
      <c r="Q901" s="194">
        <f t="shared" ca="1" si="326"/>
        <v>12089.29103163451</v>
      </c>
      <c r="R901" s="194">
        <f t="shared" ca="1" si="327"/>
        <v>13299.434758656602</v>
      </c>
      <c r="S901" s="194">
        <f t="shared" ca="1" si="328"/>
        <v>14518.358336617539</v>
      </c>
      <c r="T901" s="194">
        <f t="shared" ca="1" si="329"/>
        <v>15926.918855536129</v>
      </c>
      <c r="U901" s="194">
        <f t="shared" ca="1" si="330"/>
        <v>17469.727852231841</v>
      </c>
      <c r="V901" s="194">
        <f t="shared" ca="1" si="331"/>
        <v>18712.495408480219</v>
      </c>
      <c r="W901" s="194">
        <f t="shared" ca="1" si="332"/>
        <v>19378.559814317741</v>
      </c>
      <c r="X901" s="194">
        <f t="shared" ca="1" si="333"/>
        <v>19765.280864704211</v>
      </c>
      <c r="Y901" s="194">
        <f t="shared" ca="1" si="334"/>
        <v>21025.921924860486</v>
      </c>
      <c r="Z901" s="194">
        <f t="shared" ca="1" si="335"/>
        <v>373133.5693232232</v>
      </c>
      <c r="AA901" s="194">
        <f t="shared" ca="1" si="336"/>
        <v>394159.49124808371</v>
      </c>
      <c r="AB901" s="77">
        <f t="shared" ca="1" si="337"/>
        <v>242975.62590554668</v>
      </c>
      <c r="AC901">
        <f t="shared" ca="1" si="338"/>
        <v>220.8583498664797</v>
      </c>
      <c r="AD901" s="476">
        <v>224.4822264016739</v>
      </c>
    </row>
    <row r="902" spans="2:30" x14ac:dyDescent="0.2">
      <c r="B902">
        <v>824</v>
      </c>
      <c r="C902" s="193">
        <f t="shared" ca="1" si="345"/>
        <v>0.27807136986562775</v>
      </c>
      <c r="D902" s="193">
        <f t="shared" ca="1" si="345"/>
        <v>-0.1266299884487096</v>
      </c>
      <c r="E902" s="193">
        <f t="shared" ca="1" si="345"/>
        <v>0.1294804202220432</v>
      </c>
      <c r="F902" s="193">
        <f t="shared" ca="1" si="345"/>
        <v>0.10375858395202615</v>
      </c>
      <c r="G902" s="193">
        <f t="shared" ca="1" si="345"/>
        <v>0.1022305218844024</v>
      </c>
      <c r="H902" s="193">
        <f t="shared" ca="1" si="345"/>
        <v>5.8221018018816163E-2</v>
      </c>
      <c r="I902" s="193">
        <f t="shared" ca="1" si="344"/>
        <v>4.9710216161993059E-2</v>
      </c>
      <c r="J902" s="193">
        <f t="shared" ca="1" si="344"/>
        <v>9.6940406683903829E-2</v>
      </c>
      <c r="K902" s="193">
        <f t="shared" ca="1" si="344"/>
        <v>9.0412794506947558E-2</v>
      </c>
      <c r="L902" s="193">
        <f t="shared" ca="1" si="344"/>
        <v>4.3889615048091898E-2</v>
      </c>
      <c r="M902" s="193">
        <f t="shared" ca="1" si="344"/>
        <v>4.6618981331073506E-2</v>
      </c>
      <c r="O902" s="473">
        <f t="shared" ca="1" si="340"/>
        <v>12521.265210573554</v>
      </c>
      <c r="P902" s="473">
        <f t="shared" ca="1" si="325"/>
        <v>11366.910700340044</v>
      </c>
      <c r="Q902" s="194">
        <f t="shared" ca="1" si="326"/>
        <v>12408.584497326545</v>
      </c>
      <c r="R902" s="194">
        <f t="shared" ca="1" si="327"/>
        <v>13457.828431976475</v>
      </c>
      <c r="S902" s="194">
        <f t="shared" ca="1" si="328"/>
        <v>14744.010988076925</v>
      </c>
      <c r="T902" s="194">
        <f t="shared" ca="1" si="329"/>
        <v>15548.683087096537</v>
      </c>
      <c r="U902" s="194">
        <f t="shared" ca="1" si="330"/>
        <v>16838.545823221357</v>
      </c>
      <c r="V902" s="194">
        <f t="shared" ca="1" si="331"/>
        <v>18995.864320198416</v>
      </c>
      <c r="W902" s="194">
        <f t="shared" ca="1" si="332"/>
        <v>20003.279962712924</v>
      </c>
      <c r="X902" s="194">
        <f t="shared" ca="1" si="333"/>
        <v>20285.264826310511</v>
      </c>
      <c r="Y902" s="194">
        <f t="shared" ca="1" si="334"/>
        <v>21337.689010667429</v>
      </c>
      <c r="Z902" s="194">
        <f t="shared" ca="1" si="335"/>
        <v>378666.30010860192</v>
      </c>
      <c r="AA902" s="194">
        <f t="shared" ca="1" si="336"/>
        <v>400003.98911926936</v>
      </c>
      <c r="AB902" s="77">
        <f t="shared" ca="1" si="337"/>
        <v>245397.88232346758</v>
      </c>
      <c r="AC902">
        <f t="shared" ca="1" si="338"/>
        <v>223.40273686009408</v>
      </c>
      <c r="AD902" s="476">
        <v>224.23106342048075</v>
      </c>
    </row>
    <row r="903" spans="2:30" x14ac:dyDescent="0.2">
      <c r="B903">
        <v>825</v>
      </c>
      <c r="C903" s="193">
        <f t="shared" ca="1" si="345"/>
        <v>0.34071526503385297</v>
      </c>
      <c r="D903" s="193">
        <f t="shared" ca="1" si="345"/>
        <v>-0.15945444809042397</v>
      </c>
      <c r="E903" s="193">
        <f t="shared" ca="1" si="345"/>
        <v>9.9609281905792255E-2</v>
      </c>
      <c r="F903" s="193">
        <f t="shared" ca="1" si="345"/>
        <v>0.13104094383839349</v>
      </c>
      <c r="G903" s="193">
        <f t="shared" ca="1" si="345"/>
        <v>0.11384357699863208</v>
      </c>
      <c r="H903" s="193">
        <f t="shared" ca="1" si="345"/>
        <v>9.6011173896578469E-2</v>
      </c>
      <c r="I903" s="193">
        <f t="shared" ca="1" si="344"/>
        <v>8.2366623927821306E-2</v>
      </c>
      <c r="J903" s="193">
        <f t="shared" ca="1" si="344"/>
        <v>4.2229855124908219E-2</v>
      </c>
      <c r="K903" s="193">
        <f t="shared" ca="1" si="344"/>
        <v>6.399865119359327E-2</v>
      </c>
      <c r="L903" s="193">
        <f t="shared" ca="1" si="344"/>
        <v>6.5869625544327043E-2</v>
      </c>
      <c r="M903" s="193">
        <f t="shared" ca="1" si="344"/>
        <v>3.0006815245555089E-2</v>
      </c>
      <c r="O903" s="473">
        <f t="shared" ca="1" si="340"/>
        <v>13134.987451536657</v>
      </c>
      <c r="P903" s="473">
        <f t="shared" ca="1" si="325"/>
        <v>10939.700358103131</v>
      </c>
      <c r="Q903" s="194">
        <f t="shared" ca="1" si="326"/>
        <v>12080.417193854688</v>
      </c>
      <c r="R903" s="194">
        <f t="shared" ca="1" si="327"/>
        <v>13790.474831205862</v>
      </c>
      <c r="S903" s="194">
        <f t="shared" ca="1" si="328"/>
        <v>14899.35327701719</v>
      </c>
      <c r="T903" s="194">
        <f t="shared" ca="1" si="329"/>
        <v>16103.942477668252</v>
      </c>
      <c r="U903" s="194">
        <f t="shared" ca="1" si="330"/>
        <v>17362.391747668222</v>
      </c>
      <c r="V903" s="194">
        <f t="shared" ca="1" si="331"/>
        <v>18048.434352293712</v>
      </c>
      <c r="W903" s="194">
        <f t="shared" ca="1" si="332"/>
        <v>19518.720806461315</v>
      </c>
      <c r="X903" s="194">
        <f t="shared" ca="1" si="333"/>
        <v>20712.388851086514</v>
      </c>
      <c r="Y903" s="194">
        <f t="shared" ca="1" si="334"/>
        <v>20999.012529494168</v>
      </c>
      <c r="Z903" s="194">
        <f t="shared" ca="1" si="335"/>
        <v>372656.02551909199</v>
      </c>
      <c r="AA903" s="194">
        <f t="shared" ca="1" si="336"/>
        <v>393655.03804858617</v>
      </c>
      <c r="AB903" s="77">
        <f t="shared" ca="1" si="337"/>
        <v>243385.414665524</v>
      </c>
      <c r="AC903">
        <f t="shared" ca="1" si="338"/>
        <v>221.28880024460713</v>
      </c>
      <c r="AD903" s="476">
        <v>220.58493669813672</v>
      </c>
    </row>
    <row r="904" spans="2:30" x14ac:dyDescent="0.2">
      <c r="B904">
        <v>826</v>
      </c>
      <c r="C904" s="193">
        <f t="shared" ca="1" si="345"/>
        <v>0.32680477011635151</v>
      </c>
      <c r="D904" s="193">
        <f t="shared" ca="1" si="345"/>
        <v>-0.13582616040243317</v>
      </c>
      <c r="E904" s="193">
        <f t="shared" ca="1" si="345"/>
        <v>0.12425076980723597</v>
      </c>
      <c r="F904" s="193">
        <f t="shared" ca="1" si="345"/>
        <v>8.51581143668005E-2</v>
      </c>
      <c r="G904" s="193">
        <f t="shared" ca="1" si="345"/>
        <v>8.6715872618847209E-2</v>
      </c>
      <c r="H904" s="193">
        <f t="shared" ca="1" si="345"/>
        <v>5.3492674357247541E-2</v>
      </c>
      <c r="I904" s="193">
        <f t="shared" ca="1" si="344"/>
        <v>9.3305905737828002E-2</v>
      </c>
      <c r="J904" s="193">
        <f t="shared" ca="1" si="344"/>
        <v>9.8283408728478044E-2</v>
      </c>
      <c r="K904" s="193">
        <f t="shared" ca="1" si="344"/>
        <v>8.5382440939286278E-2</v>
      </c>
      <c r="L904" s="193">
        <f t="shared" ca="1" si="344"/>
        <v>3.3569475154540646E-2</v>
      </c>
      <c r="M904" s="193">
        <f t="shared" ca="1" si="344"/>
        <v>3.3472843136734494E-2</v>
      </c>
      <c r="O904" s="473">
        <f t="shared" ca="1" si="340"/>
        <v>12998.706332829895</v>
      </c>
      <c r="P904" s="473">
        <f t="shared" ca="1" si="325"/>
        <v>11247.222522362334</v>
      </c>
      <c r="Q904" s="194">
        <f t="shared" ca="1" si="326"/>
        <v>12351.131036512361</v>
      </c>
      <c r="R904" s="194">
        <f t="shared" ca="1" si="327"/>
        <v>13231.037961603977</v>
      </c>
      <c r="S904" s="194">
        <f t="shared" ca="1" si="328"/>
        <v>14536.478938559343</v>
      </c>
      <c r="T904" s="194">
        <f t="shared" ca="1" si="329"/>
        <v>15479.20845385002</v>
      </c>
      <c r="U904" s="194">
        <f t="shared" ca="1" si="330"/>
        <v>17537.870270402258</v>
      </c>
      <c r="V904" s="194">
        <f t="shared" ca="1" si="331"/>
        <v>19019.121266943228</v>
      </c>
      <c r="W904" s="194">
        <f t="shared" ca="1" si="332"/>
        <v>19910.999707719347</v>
      </c>
      <c r="X904" s="194">
        <f t="shared" ca="1" si="333"/>
        <v>20084.719895345166</v>
      </c>
      <c r="Y904" s="194">
        <f t="shared" ca="1" si="334"/>
        <v>21069.675327096244</v>
      </c>
      <c r="Z904" s="194">
        <f t="shared" ca="1" si="335"/>
        <v>373910.03292870056</v>
      </c>
      <c r="AA904" s="194">
        <f t="shared" ca="1" si="336"/>
        <v>394979.70825579681</v>
      </c>
      <c r="AB904" s="77">
        <f t="shared" ca="1" si="337"/>
        <v>243723.45848774488</v>
      </c>
      <c r="AC904">
        <f t="shared" ca="1" si="338"/>
        <v>221.64388829315848</v>
      </c>
      <c r="AD904" s="476">
        <v>222.37221064762466</v>
      </c>
    </row>
    <row r="905" spans="2:30" x14ac:dyDescent="0.2">
      <c r="B905">
        <v>827</v>
      </c>
      <c r="C905" s="193">
        <f t="shared" ca="1" si="345"/>
        <v>0.32088831540262419</v>
      </c>
      <c r="D905" s="193">
        <f t="shared" ca="1" si="345"/>
        <v>-0.14557740609235822</v>
      </c>
      <c r="E905" s="193">
        <f t="shared" ca="1" si="345"/>
        <v>0.10327830592622737</v>
      </c>
      <c r="F905" s="193">
        <f t="shared" ca="1" si="345"/>
        <v>0.11659869943098258</v>
      </c>
      <c r="G905" s="193">
        <f t="shared" ca="1" si="345"/>
        <v>5.7221544376937265E-2</v>
      </c>
      <c r="H905" s="193">
        <f t="shared" ca="1" si="345"/>
        <v>0.10341548587400771</v>
      </c>
      <c r="I905" s="193">
        <f t="shared" ca="1" si="345"/>
        <v>8.2265864523029378E-2</v>
      </c>
      <c r="J905" s="193">
        <f t="shared" ca="1" si="345"/>
        <v>4.289450142018536E-2</v>
      </c>
      <c r="K905" s="193">
        <f t="shared" ca="1" si="345"/>
        <v>3.5999494036124083E-2</v>
      </c>
      <c r="L905" s="193">
        <f t="shared" ca="1" si="345"/>
        <v>6.5576905396287244E-2</v>
      </c>
      <c r="M905" s="193">
        <f t="shared" ca="1" si="345"/>
        <v>-4.3717452160767778E-3</v>
      </c>
      <c r="O905" s="473">
        <f t="shared" ca="1" si="340"/>
        <v>12940.742825999509</v>
      </c>
      <c r="P905" s="473">
        <f t="shared" ca="1" si="325"/>
        <v>11120.310059707957</v>
      </c>
      <c r="Q905" s="194">
        <f t="shared" ca="1" si="326"/>
        <v>12120.725457517497</v>
      </c>
      <c r="R905" s="194">
        <f t="shared" ca="1" si="327"/>
        <v>13614.384470294066</v>
      </c>
      <c r="S905" s="194">
        <f t="shared" ca="1" si="328"/>
        <v>14141.947403594031</v>
      </c>
      <c r="T905" s="194">
        <f t="shared" ca="1" si="329"/>
        <v>16212.73572449922</v>
      </c>
      <c r="U905" s="194">
        <f t="shared" ca="1" si="330"/>
        <v>17360.775452210117</v>
      </c>
      <c r="V905" s="194">
        <f t="shared" ca="1" si="331"/>
        <v>18059.944121438031</v>
      </c>
      <c r="W905" s="194">
        <f t="shared" ca="1" si="332"/>
        <v>19005.085069461271</v>
      </c>
      <c r="X905" s="194">
        <f t="shared" ca="1" si="333"/>
        <v>20706.700600492408</v>
      </c>
      <c r="Y905" s="194">
        <f t="shared" ca="1" si="334"/>
        <v>20298.128019610926</v>
      </c>
      <c r="Z905" s="194">
        <f t="shared" ca="1" si="335"/>
        <v>360217.8770378654</v>
      </c>
      <c r="AA905" s="194">
        <f t="shared" ca="1" si="336"/>
        <v>380516.00505747634</v>
      </c>
      <c r="AB905" s="77">
        <f t="shared" ca="1" si="337"/>
        <v>237653.25792064291</v>
      </c>
      <c r="AC905">
        <f t="shared" ca="1" si="338"/>
        <v>215.26762719326143</v>
      </c>
      <c r="AD905" s="476">
        <v>220.53212153153197</v>
      </c>
    </row>
    <row r="906" spans="2:30" x14ac:dyDescent="0.2">
      <c r="B906">
        <v>828</v>
      </c>
      <c r="C906" s="193">
        <f t="shared" ca="1" si="345"/>
        <v>0.31000152608029968</v>
      </c>
      <c r="D906" s="193">
        <f t="shared" ca="1" si="345"/>
        <v>-0.1420274137806723</v>
      </c>
      <c r="E906" s="193">
        <f t="shared" ca="1" si="345"/>
        <v>0.10576335425067897</v>
      </c>
      <c r="F906" s="193">
        <f t="shared" ca="1" si="345"/>
        <v>0.10350769318014964</v>
      </c>
      <c r="G906" s="193">
        <f t="shared" ca="1" si="345"/>
        <v>5.6306039094370271E-2</v>
      </c>
      <c r="H906" s="193">
        <f t="shared" ca="1" si="345"/>
        <v>8.0085166347970527E-2</v>
      </c>
      <c r="I906" s="193">
        <f t="shared" ca="1" si="345"/>
        <v>9.25087265232412E-2</v>
      </c>
      <c r="J906" s="193">
        <f t="shared" ca="1" si="345"/>
        <v>4.2351567946147667E-2</v>
      </c>
      <c r="K906" s="193">
        <f t="shared" ca="1" si="345"/>
        <v>9.1318990906805453E-2</v>
      </c>
      <c r="L906" s="193">
        <f t="shared" ca="1" si="345"/>
        <v>2.11141829175856E-2</v>
      </c>
      <c r="M906" s="193">
        <f t="shared" ca="1" si="345"/>
        <v>4.377734739249807E-2</v>
      </c>
      <c r="O906" s="473">
        <f t="shared" ca="1" si="340"/>
        <v>12834.084951008697</v>
      </c>
      <c r="P906" s="473">
        <f t="shared" ca="1" si="325"/>
        <v>11166.51320964455</v>
      </c>
      <c r="Q906" s="194">
        <f t="shared" ca="1" si="326"/>
        <v>12148.026446150692</v>
      </c>
      <c r="R906" s="194">
        <f t="shared" ca="1" si="327"/>
        <v>13454.769388982681</v>
      </c>
      <c r="S906" s="194">
        <f t="shared" ca="1" si="328"/>
        <v>14129.701126905256</v>
      </c>
      <c r="T906" s="194">
        <f t="shared" ca="1" si="329"/>
        <v>15869.938011682856</v>
      </c>
      <c r="U906" s="194">
        <f t="shared" ca="1" si="330"/>
        <v>17525.08260907681</v>
      </c>
      <c r="V906" s="194">
        <f t="shared" ca="1" si="331"/>
        <v>18050.542069562769</v>
      </c>
      <c r="W906" s="194">
        <f t="shared" ca="1" si="332"/>
        <v>20019.903850821058</v>
      </c>
      <c r="X906" s="194">
        <f t="shared" ca="1" si="333"/>
        <v>19842.683862153975</v>
      </c>
      <c r="Y906" s="194">
        <f t="shared" ca="1" si="334"/>
        <v>21279.755892364559</v>
      </c>
      <c r="Z906" s="194">
        <f t="shared" ca="1" si="335"/>
        <v>377638.1981641723</v>
      </c>
      <c r="AA906" s="194">
        <f t="shared" ca="1" si="336"/>
        <v>398917.95405653684</v>
      </c>
      <c r="AB906" s="77">
        <f t="shared" ca="1" si="337"/>
        <v>244427.33467120715</v>
      </c>
      <c r="AC906">
        <f t="shared" ca="1" si="338"/>
        <v>222.38325403208941</v>
      </c>
      <c r="AD906" s="476">
        <v>224.6097394741615</v>
      </c>
    </row>
    <row r="907" spans="2:30" x14ac:dyDescent="0.2">
      <c r="B907">
        <v>829</v>
      </c>
      <c r="C907" s="193">
        <f t="shared" ca="1" si="345"/>
        <v>0.35922286687875682</v>
      </c>
      <c r="D907" s="193">
        <f t="shared" ca="1" si="345"/>
        <v>-0.17302213265109501</v>
      </c>
      <c r="E907" s="193">
        <f t="shared" ca="1" si="345"/>
        <v>0.10114480196655926</v>
      </c>
      <c r="F907" s="193">
        <f t="shared" ca="1" si="345"/>
        <v>0.10175136250954424</v>
      </c>
      <c r="G907" s="193">
        <f t="shared" ca="1" si="345"/>
        <v>0.14848023617115963</v>
      </c>
      <c r="H907" s="193">
        <f t="shared" ca="1" si="345"/>
        <v>0.10334336042869414</v>
      </c>
      <c r="I907" s="193">
        <f t="shared" ca="1" si="345"/>
        <v>7.7126522162863143E-2</v>
      </c>
      <c r="J907" s="193">
        <f t="shared" ca="1" si="345"/>
        <v>5.8166203983937403E-2</v>
      </c>
      <c r="K907" s="193">
        <f t="shared" ca="1" si="345"/>
        <v>6.495987995819115E-2</v>
      </c>
      <c r="L907" s="193">
        <f t="shared" ca="1" si="345"/>
        <v>4.2632950482840021E-2</v>
      </c>
      <c r="M907" s="193">
        <f t="shared" ca="1" si="345"/>
        <v>4.3147127824170441E-2</v>
      </c>
      <c r="O907" s="473">
        <f t="shared" ca="1" si="340"/>
        <v>13316.306426811179</v>
      </c>
      <c r="P907" s="473">
        <f t="shared" ca="1" si="325"/>
        <v>10763.116943545998</v>
      </c>
      <c r="Q907" s="194">
        <f t="shared" ca="1" si="326"/>
        <v>12097.286570322163</v>
      </c>
      <c r="R907" s="194">
        <f t="shared" ca="1" si="327"/>
        <v>13433.354926455744</v>
      </c>
      <c r="S907" s="194">
        <f t="shared" ca="1" si="328"/>
        <v>15362.671315567732</v>
      </c>
      <c r="T907" s="194">
        <f t="shared" ca="1" si="329"/>
        <v>16211.675968859707</v>
      </c>
      <c r="U907" s="194">
        <f t="shared" ca="1" si="330"/>
        <v>17278.334555188758</v>
      </c>
      <c r="V907" s="194">
        <f t="shared" ca="1" si="331"/>
        <v>18324.406245425645</v>
      </c>
      <c r="W907" s="194">
        <f t="shared" ca="1" si="332"/>
        <v>19536.354246002124</v>
      </c>
      <c r="X907" s="194">
        <f t="shared" ca="1" si="333"/>
        <v>20260.844836747918</v>
      </c>
      <c r="Y907" s="194">
        <f t="shared" ca="1" si="334"/>
        <v>21266.907444746772</v>
      </c>
      <c r="Z907" s="194">
        <f t="shared" ca="1" si="335"/>
        <v>377410.18499371439</v>
      </c>
      <c r="AA907" s="194">
        <f t="shared" ca="1" si="336"/>
        <v>398677.09243846114</v>
      </c>
      <c r="AB907" s="77">
        <f t="shared" ca="1" si="337"/>
        <v>245335.39563707865</v>
      </c>
      <c r="AC907">
        <f t="shared" ca="1" si="338"/>
        <v>223.33709958447545</v>
      </c>
      <c r="AD907" s="476">
        <v>221.73033221886055</v>
      </c>
    </row>
    <row r="908" spans="2:30" x14ac:dyDescent="0.2">
      <c r="B908">
        <v>830</v>
      </c>
      <c r="C908" s="193">
        <f t="shared" ca="1" si="345"/>
        <v>0.31436023675308195</v>
      </c>
      <c r="D908" s="193">
        <f t="shared" ca="1" si="345"/>
        <v>-0.18889017175067196</v>
      </c>
      <c r="E908" s="193">
        <f t="shared" ca="1" si="345"/>
        <v>7.140348956055341E-2</v>
      </c>
      <c r="F908" s="193">
        <f t="shared" ca="1" si="345"/>
        <v>6.062246227210822E-2</v>
      </c>
      <c r="G908" s="193">
        <f t="shared" ca="1" si="345"/>
        <v>0.10485081153891505</v>
      </c>
      <c r="H908" s="193">
        <f t="shared" ca="1" si="345"/>
        <v>0.11353745214043109</v>
      </c>
      <c r="I908" s="193">
        <f t="shared" ca="1" si="345"/>
        <v>9.3424561290807603E-2</v>
      </c>
      <c r="J908" s="193">
        <f t="shared" ca="1" si="345"/>
        <v>7.2417307348257548E-2</v>
      </c>
      <c r="K908" s="193">
        <f t="shared" ca="1" si="345"/>
        <v>4.4348308080329177E-2</v>
      </c>
      <c r="L908" s="193">
        <f t="shared" ca="1" si="345"/>
        <v>6.5261015676062795E-2</v>
      </c>
      <c r="M908" s="193">
        <f t="shared" ca="1" si="345"/>
        <v>7.7154836420830708E-2</v>
      </c>
      <c r="O908" s="473">
        <f t="shared" ca="1" si="340"/>
        <v>12876.787239469944</v>
      </c>
      <c r="P908" s="473">
        <f t="shared" ca="1" si="325"/>
        <v>10556.594414665005</v>
      </c>
      <c r="Q908" s="194">
        <f t="shared" ca="1" si="326"/>
        <v>11770.545547242931</v>
      </c>
      <c r="R908" s="194">
        <f t="shared" ca="1" si="327"/>
        <v>12931.881423971665</v>
      </c>
      <c r="S908" s="194">
        <f t="shared" ca="1" si="328"/>
        <v>14779.061350674423</v>
      </c>
      <c r="T908" s="194">
        <f t="shared" ca="1" si="329"/>
        <v>16361.460086437852</v>
      </c>
      <c r="U908" s="194">
        <f t="shared" ca="1" si="330"/>
        <v>17539.773640432635</v>
      </c>
      <c r="V908" s="194">
        <f t="shared" ca="1" si="331"/>
        <v>18571.194516030169</v>
      </c>
      <c r="W908" s="194">
        <f t="shared" ca="1" si="332"/>
        <v>19158.241438796038</v>
      </c>
      <c r="X908" s="194">
        <f t="shared" ca="1" si="333"/>
        <v>20700.562109852886</v>
      </c>
      <c r="Y908" s="194">
        <f t="shared" ca="1" si="334"/>
        <v>21960.231302754848</v>
      </c>
      <c r="Z908" s="194">
        <f t="shared" ca="1" si="335"/>
        <v>389714.15942870063</v>
      </c>
      <c r="AA908" s="194">
        <f t="shared" ca="1" si="336"/>
        <v>411674.39073145547</v>
      </c>
      <c r="AB908" s="77">
        <f t="shared" ca="1" si="337"/>
        <v>249051.92506311816</v>
      </c>
      <c r="AC908">
        <f t="shared" ca="1" si="338"/>
        <v>227.24101704880269</v>
      </c>
      <c r="AD908" s="476">
        <v>226.92721948252239</v>
      </c>
    </row>
    <row r="909" spans="2:30" x14ac:dyDescent="0.2">
      <c r="B909">
        <v>831</v>
      </c>
      <c r="C909" s="193">
        <f t="shared" ref="C909:M924" ca="1" si="346">C$75+_xlfn.NORM.INV(RAND(),0, $AH$80)</f>
        <v>0.33389225834904829</v>
      </c>
      <c r="D909" s="193">
        <f t="shared" ca="1" si="346"/>
        <v>-0.14985387566384395</v>
      </c>
      <c r="E909" s="193">
        <f t="shared" ca="1" si="346"/>
        <v>0.11819283580370875</v>
      </c>
      <c r="F909" s="193">
        <f t="shared" ca="1" si="346"/>
        <v>6.7863310430868046E-2</v>
      </c>
      <c r="G909" s="193">
        <f t="shared" ca="1" si="346"/>
        <v>5.256320830000509E-2</v>
      </c>
      <c r="H909" s="193">
        <f t="shared" ca="1" si="346"/>
        <v>7.9631600255712143E-2</v>
      </c>
      <c r="I909" s="193">
        <f t="shared" ca="1" si="345"/>
        <v>6.5810704337374154E-2</v>
      </c>
      <c r="J909" s="193">
        <f t="shared" ca="1" si="345"/>
        <v>7.8268171560057206E-2</v>
      </c>
      <c r="K909" s="193">
        <f t="shared" ca="1" si="345"/>
        <v>3.5298976775329907E-2</v>
      </c>
      <c r="L909" s="193">
        <f t="shared" ca="1" si="345"/>
        <v>1.72148391176652E-2</v>
      </c>
      <c r="M909" s="193">
        <f t="shared" ca="1" si="345"/>
        <v>2.5823183505998659E-2</v>
      </c>
      <c r="O909" s="473">
        <f t="shared" ca="1" si="340"/>
        <v>13068.142455045625</v>
      </c>
      <c r="P909" s="473">
        <f t="shared" ca="1" si="325"/>
        <v>11064.651808235072</v>
      </c>
      <c r="Q909" s="194">
        <f t="shared" ca="1" si="326"/>
        <v>12284.577969618809</v>
      </c>
      <c r="R909" s="194">
        <f t="shared" ca="1" si="327"/>
        <v>13020.167117636374</v>
      </c>
      <c r="S909" s="194">
        <f t="shared" ca="1" si="328"/>
        <v>14079.635067888592</v>
      </c>
      <c r="T909" s="194">
        <f t="shared" ca="1" si="329"/>
        <v>15863.273661506955</v>
      </c>
      <c r="U909" s="194">
        <f t="shared" ca="1" si="330"/>
        <v>17096.815966488732</v>
      </c>
      <c r="V909" s="194">
        <f t="shared" ca="1" si="331"/>
        <v>18672.514717242597</v>
      </c>
      <c r="W909" s="194">
        <f t="shared" ca="1" si="332"/>
        <v>18992.23430050756</v>
      </c>
      <c r="X909" s="194">
        <f t="shared" ca="1" si="333"/>
        <v>19766.910312451048</v>
      </c>
      <c r="Y909" s="194">
        <f t="shared" ca="1" si="334"/>
        <v>20913.719758594601</v>
      </c>
      <c r="Z909" s="194">
        <f t="shared" ca="1" si="335"/>
        <v>371142.38934385282</v>
      </c>
      <c r="AA909" s="194">
        <f t="shared" ca="1" si="336"/>
        <v>392056.1091024474</v>
      </c>
      <c r="AB909" s="77">
        <f t="shared" ca="1" si="337"/>
        <v>241310.15884347251</v>
      </c>
      <c r="AC909">
        <f t="shared" ca="1" si="338"/>
        <v>219.10890967522531</v>
      </c>
      <c r="AD909" s="476">
        <v>223.17997818691717</v>
      </c>
    </row>
    <row r="910" spans="2:30" x14ac:dyDescent="0.2">
      <c r="B910">
        <v>832</v>
      </c>
      <c r="C910" s="193">
        <f t="shared" ca="1" si="346"/>
        <v>0.3177111799431252</v>
      </c>
      <c r="D910" s="193">
        <f t="shared" ca="1" si="346"/>
        <v>-0.16575732612837155</v>
      </c>
      <c r="E910" s="193">
        <f t="shared" ca="1" si="346"/>
        <v>0.10135618640992772</v>
      </c>
      <c r="F910" s="193">
        <f t="shared" ca="1" si="346"/>
        <v>0.12361069781215141</v>
      </c>
      <c r="G910" s="193">
        <f t="shared" ca="1" si="346"/>
        <v>7.1199153996662851E-2</v>
      </c>
      <c r="H910" s="193">
        <f t="shared" ca="1" si="346"/>
        <v>9.277772519422664E-2</v>
      </c>
      <c r="I910" s="193">
        <f t="shared" ca="1" si="345"/>
        <v>9.2293225873582851E-2</v>
      </c>
      <c r="J910" s="193">
        <f t="shared" ca="1" si="345"/>
        <v>5.8561766152252115E-2</v>
      </c>
      <c r="K910" s="193">
        <f t="shared" ca="1" si="345"/>
        <v>6.0015231112038013E-2</v>
      </c>
      <c r="L910" s="193">
        <f t="shared" ca="1" si="345"/>
        <v>2.9902308445580044E-2</v>
      </c>
      <c r="M910" s="193">
        <f t="shared" ca="1" si="345"/>
        <v>5.6354057170773526E-2</v>
      </c>
      <c r="O910" s="473">
        <f t="shared" ca="1" si="340"/>
        <v>12909.616429902797</v>
      </c>
      <c r="P910" s="473">
        <f t="shared" ca="1" si="325"/>
        <v>10857.668400439245</v>
      </c>
      <c r="Q910" s="194">
        <f t="shared" ca="1" si="326"/>
        <v>12099.608860890459</v>
      </c>
      <c r="R910" s="194">
        <f t="shared" ca="1" si="327"/>
        <v>13699.879860817948</v>
      </c>
      <c r="S910" s="194">
        <f t="shared" ca="1" si="328"/>
        <v>14328.919208246974</v>
      </c>
      <c r="T910" s="194">
        <f t="shared" ca="1" si="329"/>
        <v>16056.432677451487</v>
      </c>
      <c r="U910" s="194">
        <f t="shared" ca="1" si="330"/>
        <v>17521.625733542653</v>
      </c>
      <c r="V910" s="194">
        <f t="shared" ca="1" si="331"/>
        <v>18331.256248610618</v>
      </c>
      <c r="W910" s="194">
        <f t="shared" ca="1" si="332"/>
        <v>19445.646217184811</v>
      </c>
      <c r="X910" s="194">
        <f t="shared" ca="1" si="333"/>
        <v>20013.458100246204</v>
      </c>
      <c r="Y910" s="194">
        <f t="shared" ca="1" si="334"/>
        <v>21536.160493096115</v>
      </c>
      <c r="Z910" s="194">
        <f t="shared" ca="1" si="335"/>
        <v>382188.44638652203</v>
      </c>
      <c r="AA910" s="194">
        <f t="shared" ca="1" si="336"/>
        <v>403724.60687961814</v>
      </c>
      <c r="AB910" s="77">
        <f t="shared" ca="1" si="337"/>
        <v>246373.2475363976</v>
      </c>
      <c r="AC910">
        <f t="shared" ca="1" si="338"/>
        <v>224.42728015098695</v>
      </c>
      <c r="AD910" s="476">
        <v>220.27468519201341</v>
      </c>
    </row>
    <row r="911" spans="2:30" x14ac:dyDescent="0.2">
      <c r="B911">
        <v>833</v>
      </c>
      <c r="C911" s="193">
        <f t="shared" ca="1" si="346"/>
        <v>0.31497188921752106</v>
      </c>
      <c r="D911" s="193">
        <f t="shared" ca="1" si="346"/>
        <v>-0.17440016617801363</v>
      </c>
      <c r="E911" s="193">
        <f t="shared" ca="1" si="346"/>
        <v>6.7103444470554108E-2</v>
      </c>
      <c r="F911" s="193">
        <f t="shared" ca="1" si="346"/>
        <v>9.426555746178554E-2</v>
      </c>
      <c r="G911" s="193">
        <f t="shared" ca="1" si="346"/>
        <v>0.12158847708612518</v>
      </c>
      <c r="H911" s="193">
        <f t="shared" ca="1" si="346"/>
        <v>7.9955323719708413E-2</v>
      </c>
      <c r="I911" s="193">
        <f t="shared" ca="1" si="345"/>
        <v>9.0765558137208893E-2</v>
      </c>
      <c r="J911" s="193">
        <f t="shared" ca="1" si="345"/>
        <v>4.607518676238246E-2</v>
      </c>
      <c r="K911" s="193">
        <f t="shared" ca="1" si="345"/>
        <v>7.0283077257241575E-2</v>
      </c>
      <c r="L911" s="193">
        <f t="shared" ca="1" si="345"/>
        <v>6.6952649714418139E-2</v>
      </c>
      <c r="M911" s="193">
        <f t="shared" ca="1" si="345"/>
        <v>-2.9408203072567307E-3</v>
      </c>
      <c r="O911" s="473">
        <f t="shared" ca="1" si="340"/>
        <v>12882.779598664054</v>
      </c>
      <c r="P911" s="473">
        <f t="shared" ref="P911:P974" ca="1" si="347">$C$74*(1+$D911)</f>
        <v>10745.181837193151</v>
      </c>
      <c r="Q911" s="194">
        <f t="shared" ref="Q911:Q974" ca="1" si="348">$D$74*(1+$E911)</f>
        <v>11723.304823201799</v>
      </c>
      <c r="R911" s="194">
        <f t="shared" ref="R911:R974" ca="1" si="349">$E$74*(1+$F911)</f>
        <v>13342.082540018439</v>
      </c>
      <c r="S911" s="194">
        <f t="shared" ref="S911:S974" ca="1" si="350">$F$74*(1+$G911)</f>
        <v>15002.953104570804</v>
      </c>
      <c r="T911" s="194">
        <f t="shared" ref="T911:T974" ca="1" si="351">$G$74*(1+$H911)</f>
        <v>15868.030204293222</v>
      </c>
      <c r="U911" s="194">
        <f t="shared" ca="1" si="330"/>
        <v>17497.120205459254</v>
      </c>
      <c r="V911" s="194">
        <f t="shared" ca="1" si="331"/>
        <v>18115.024476612725</v>
      </c>
      <c r="W911" s="194">
        <f t="shared" ca="1" si="332"/>
        <v>19634.006627197643</v>
      </c>
      <c r="X911" s="194">
        <f t="shared" ca="1" si="333"/>
        <v>20733.434593650574</v>
      </c>
      <c r="Y911" s="194">
        <f t="shared" ca="1" si="334"/>
        <v>20327.300651912308</v>
      </c>
      <c r="Z911" s="194">
        <f t="shared" ca="1" si="335"/>
        <v>360735.58505828271</v>
      </c>
      <c r="AA911" s="194">
        <f t="shared" ca="1" si="336"/>
        <v>381062.885710195</v>
      </c>
      <c r="AB911" s="77">
        <f t="shared" ca="1" si="337"/>
        <v>237742.04400745282</v>
      </c>
      <c r="AC911">
        <f t="shared" ca="1" si="338"/>
        <v>215.36088988949032</v>
      </c>
      <c r="AD911" s="476">
        <v>223.34288120212253</v>
      </c>
    </row>
    <row r="912" spans="2:30" x14ac:dyDescent="0.2">
      <c r="B912">
        <v>834</v>
      </c>
      <c r="C912" s="193">
        <f t="shared" ca="1" si="346"/>
        <v>0.3174336272163768</v>
      </c>
      <c r="D912" s="193">
        <f t="shared" ca="1" si="346"/>
        <v>-0.14536907745870811</v>
      </c>
      <c r="E912" s="193">
        <f t="shared" ca="1" si="346"/>
        <v>0.15270878297872717</v>
      </c>
      <c r="F912" s="193">
        <f t="shared" ca="1" si="346"/>
        <v>0.10103851759150036</v>
      </c>
      <c r="G912" s="193">
        <f t="shared" ca="1" si="346"/>
        <v>0.10707661079222672</v>
      </c>
      <c r="H912" s="193">
        <f t="shared" ca="1" si="346"/>
        <v>7.8314120205258228E-2</v>
      </c>
      <c r="I912" s="193">
        <f t="shared" ca="1" si="345"/>
        <v>6.5290988489879145E-2</v>
      </c>
      <c r="J912" s="193">
        <f t="shared" ca="1" si="345"/>
        <v>5.6660830083273189E-2</v>
      </c>
      <c r="K912" s="193">
        <f t="shared" ca="1" si="345"/>
        <v>4.7856840306778524E-2</v>
      </c>
      <c r="L912" s="193">
        <f t="shared" ca="1" si="345"/>
        <v>5.3736749067664194E-2</v>
      </c>
      <c r="M912" s="193">
        <f t="shared" ca="1" si="345"/>
        <v>3.2792213988947397E-2</v>
      </c>
      <c r="O912" s="473">
        <f t="shared" ca="1" si="340"/>
        <v>12906.897245838845</v>
      </c>
      <c r="P912" s="473">
        <f t="shared" ca="1" si="347"/>
        <v>11123.021456874914</v>
      </c>
      <c r="Q912" s="194">
        <f t="shared" ca="1" si="348"/>
        <v>12663.773606265861</v>
      </c>
      <c r="R912" s="194">
        <f t="shared" ca="1" si="349"/>
        <v>13424.663402108732</v>
      </c>
      <c r="S912" s="194">
        <f t="shared" ca="1" si="350"/>
        <v>14808.834803683125</v>
      </c>
      <c r="T912" s="194">
        <f t="shared" ca="1" si="351"/>
        <v>15843.915626248467</v>
      </c>
      <c r="U912" s="194">
        <f t="shared" ref="U912:U975" ca="1" si="352">$H$74*(1+$I912)</f>
        <v>17088.479133162393</v>
      </c>
      <c r="V912" s="194">
        <f t="shared" ref="V912:V975" ca="1" si="353">$I$74*(1+$J912)</f>
        <v>18298.337483445554</v>
      </c>
      <c r="W912" s="194">
        <f t="shared" ref="W912:W975" ca="1" si="354">$J$74*(1+$K912)</f>
        <v>19222.604359643461</v>
      </c>
      <c r="X912" s="194">
        <f t="shared" ref="X912:X975" ca="1" si="355">$K$74*(1+$L912)</f>
        <v>20476.618125057517</v>
      </c>
      <c r="Y912" s="194">
        <f t="shared" ref="Y912:Y975" ca="1" si="356">$L$74*(1+$M912)</f>
        <v>21055.799166481796</v>
      </c>
      <c r="Z912" s="194">
        <f t="shared" ref="Z912:Z975" ca="1" si="357">($Y912*(1+$AH$79))/($AH$73-$AH$79)</f>
        <v>373663.78159393987</v>
      </c>
      <c r="AA912" s="194">
        <f t="shared" ref="AA912:AA975" ca="1" si="358">SUM(Y912:Z912)</f>
        <v>394719.5807604217</v>
      </c>
      <c r="AB912" s="77">
        <f t="shared" ref="AB912:AB975" ca="1" si="359">NPV($AH$73,O912:X912,AA912)</f>
        <v>243456.69961979103</v>
      </c>
      <c r="AC912">
        <f t="shared" ref="AC912:AC975" ca="1" si="360">((AB912+$AH$82-$AH$83)-$AH$85)/($AH$87-($AH$87*$AH$85/(AB912+$AH$82-$AH$83)))</f>
        <v>221.36367939824896</v>
      </c>
      <c r="AD912" s="476">
        <v>218.9598437748765</v>
      </c>
    </row>
    <row r="913" spans="2:30" x14ac:dyDescent="0.2">
      <c r="B913">
        <v>835</v>
      </c>
      <c r="C913" s="193">
        <f t="shared" ca="1" si="346"/>
        <v>0.34213317912734964</v>
      </c>
      <c r="D913" s="193">
        <f t="shared" ca="1" si="346"/>
        <v>-0.13916735732801488</v>
      </c>
      <c r="E913" s="193">
        <f t="shared" ca="1" si="346"/>
        <v>8.6213602226917166E-2</v>
      </c>
      <c r="F913" s="193">
        <f t="shared" ca="1" si="346"/>
        <v>0.10492230744922752</v>
      </c>
      <c r="G913" s="193">
        <f t="shared" ca="1" si="346"/>
        <v>8.4202147489712817E-2</v>
      </c>
      <c r="H913" s="193">
        <f t="shared" ca="1" si="346"/>
        <v>0.10127075245287566</v>
      </c>
      <c r="I913" s="193">
        <f t="shared" ca="1" si="345"/>
        <v>9.5235090200703032E-2</v>
      </c>
      <c r="J913" s="193">
        <f t="shared" ca="1" si="345"/>
        <v>0.11207240678642849</v>
      </c>
      <c r="K913" s="193">
        <f t="shared" ca="1" si="345"/>
        <v>3.5262085284694017E-2</v>
      </c>
      <c r="L913" s="193">
        <f t="shared" ca="1" si="345"/>
        <v>9.0495476002723313E-2</v>
      </c>
      <c r="M913" s="193">
        <f t="shared" ca="1" si="345"/>
        <v>4.0670128364897931E-2</v>
      </c>
      <c r="O913" s="473">
        <f t="shared" ref="O913:O976" ca="1" si="361">$B$74*(1+$C913)</f>
        <v>13148.878755910644</v>
      </c>
      <c r="P913" s="473">
        <f t="shared" ca="1" si="347"/>
        <v>11203.736844375886</v>
      </c>
      <c r="Q913" s="194">
        <f t="shared" ca="1" si="348"/>
        <v>11933.250921453289</v>
      </c>
      <c r="R913" s="194">
        <f t="shared" ca="1" si="349"/>
        <v>13472.017396298294</v>
      </c>
      <c r="S913" s="194">
        <f t="shared" ca="1" si="350"/>
        <v>14502.854038695745</v>
      </c>
      <c r="T913" s="194">
        <f t="shared" ca="1" si="351"/>
        <v>16181.222666542841</v>
      </c>
      <c r="U913" s="194">
        <f t="shared" ca="1" si="352"/>
        <v>17568.816583469819</v>
      </c>
      <c r="V913" s="194">
        <f t="shared" ca="1" si="353"/>
        <v>19257.907197905643</v>
      </c>
      <c r="W913" s="194">
        <f t="shared" ca="1" si="354"/>
        <v>18991.557537708049</v>
      </c>
      <c r="X913" s="194">
        <f t="shared" ca="1" si="355"/>
        <v>21190.927856476155</v>
      </c>
      <c r="Y913" s="194">
        <f t="shared" ca="1" si="356"/>
        <v>21216.40822288637</v>
      </c>
      <c r="Z913" s="194">
        <f t="shared" ca="1" si="357"/>
        <v>376514.00764804764</v>
      </c>
      <c r="AA913" s="194">
        <f t="shared" ca="1" si="358"/>
        <v>397730.41587093403</v>
      </c>
      <c r="AB913" s="77">
        <f t="shared" ca="1" si="359"/>
        <v>245279.16863420588</v>
      </c>
      <c r="AC913">
        <f t="shared" ca="1" si="360"/>
        <v>223.27803760666794</v>
      </c>
      <c r="AD913" s="476">
        <v>222.3508231263626</v>
      </c>
    </row>
    <row r="914" spans="2:30" x14ac:dyDescent="0.2">
      <c r="B914">
        <v>836</v>
      </c>
      <c r="C914" s="193">
        <f t="shared" ca="1" si="346"/>
        <v>0.33931953210741772</v>
      </c>
      <c r="D914" s="193">
        <f t="shared" ca="1" si="346"/>
        <v>-0.14605777063265149</v>
      </c>
      <c r="E914" s="193">
        <f t="shared" ca="1" si="346"/>
        <v>9.9545565292427751E-2</v>
      </c>
      <c r="F914" s="193">
        <f t="shared" ca="1" si="346"/>
        <v>8.8133867543599018E-2</v>
      </c>
      <c r="G914" s="193">
        <f t="shared" ca="1" si="346"/>
        <v>0.10660853519501567</v>
      </c>
      <c r="H914" s="193">
        <f t="shared" ca="1" si="346"/>
        <v>0.10249831838549484</v>
      </c>
      <c r="I914" s="193">
        <f t="shared" ca="1" si="345"/>
        <v>5.8409180911000357E-2</v>
      </c>
      <c r="J914" s="193">
        <f t="shared" ca="1" si="345"/>
        <v>5.5341856356794381E-2</v>
      </c>
      <c r="K914" s="193">
        <f t="shared" ca="1" si="345"/>
        <v>4.7651693646018199E-2</v>
      </c>
      <c r="L914" s="193">
        <f t="shared" ca="1" si="345"/>
        <v>3.6114209033735072E-2</v>
      </c>
      <c r="M914" s="193">
        <f t="shared" ca="1" si="345"/>
        <v>2.3967524651390543E-2</v>
      </c>
      <c r="O914" s="473">
        <f t="shared" ca="1" si="361"/>
        <v>13121.313456056372</v>
      </c>
      <c r="P914" s="473">
        <f t="shared" ca="1" si="347"/>
        <v>11114.058115216041</v>
      </c>
      <c r="Q914" s="194">
        <f t="shared" ca="1" si="348"/>
        <v>12079.717196788195</v>
      </c>
      <c r="R914" s="194">
        <f t="shared" ca="1" si="349"/>
        <v>13267.320511331358</v>
      </c>
      <c r="S914" s="194">
        <f t="shared" ca="1" si="350"/>
        <v>14802.57358009014</v>
      </c>
      <c r="T914" s="194">
        <f t="shared" ca="1" si="351"/>
        <v>16199.259573134002</v>
      </c>
      <c r="U914" s="194">
        <f t="shared" ca="1" si="352"/>
        <v>16978.087112127076</v>
      </c>
      <c r="V914" s="194">
        <f t="shared" ca="1" si="353"/>
        <v>18275.496638311735</v>
      </c>
      <c r="W914" s="194">
        <f t="shared" ca="1" si="354"/>
        <v>19218.84100863614</v>
      </c>
      <c r="X914" s="194">
        <f t="shared" ca="1" si="355"/>
        <v>20134.170143635609</v>
      </c>
      <c r="Y914" s="194">
        <f t="shared" ca="1" si="356"/>
        <v>20875.88796664758</v>
      </c>
      <c r="Z914" s="194">
        <f t="shared" ca="1" si="357"/>
        <v>370471.01276338554</v>
      </c>
      <c r="AA914" s="194">
        <f t="shared" ca="1" si="358"/>
        <v>391346.90073003311</v>
      </c>
      <c r="AB914" s="77">
        <f t="shared" ca="1" si="359"/>
        <v>241804.9076644679</v>
      </c>
      <c r="AC914">
        <f t="shared" ca="1" si="360"/>
        <v>219.62860381492635</v>
      </c>
      <c r="AD914" s="476">
        <v>220.0231343728934</v>
      </c>
    </row>
    <row r="915" spans="2:30" x14ac:dyDescent="0.2">
      <c r="B915">
        <v>837</v>
      </c>
      <c r="C915" s="193">
        <f t="shared" ca="1" si="346"/>
        <v>0.3510003066179388</v>
      </c>
      <c r="D915" s="193">
        <f t="shared" ca="1" si="346"/>
        <v>-0.10741424212489342</v>
      </c>
      <c r="E915" s="193">
        <f t="shared" ca="1" si="346"/>
        <v>0.10795837726435756</v>
      </c>
      <c r="F915" s="193">
        <f t="shared" ca="1" si="346"/>
        <v>9.6358669475140407E-2</v>
      </c>
      <c r="G915" s="193">
        <f t="shared" ca="1" si="346"/>
        <v>0.12287839513892007</v>
      </c>
      <c r="H915" s="193">
        <f t="shared" ca="1" si="346"/>
        <v>0.11387632547773942</v>
      </c>
      <c r="I915" s="193">
        <f t="shared" ca="1" si="346"/>
        <v>7.6566582648389003E-2</v>
      </c>
      <c r="J915" s="193">
        <f t="shared" ca="1" si="346"/>
        <v>8.9808142999730514E-2</v>
      </c>
      <c r="K915" s="193">
        <f t="shared" ca="1" si="346"/>
        <v>5.2149757057442243E-2</v>
      </c>
      <c r="L915" s="193">
        <f t="shared" ca="1" si="346"/>
        <v>6.2259549136617576E-2</v>
      </c>
      <c r="M915" s="193">
        <f t="shared" ca="1" si="346"/>
        <v>2.009144583365495E-2</v>
      </c>
      <c r="O915" s="473">
        <f t="shared" ca="1" si="361"/>
        <v>13235.750003935946</v>
      </c>
      <c r="P915" s="473">
        <f t="shared" ca="1" si="347"/>
        <v>11617.003638744513</v>
      </c>
      <c r="Q915" s="194">
        <f t="shared" ca="1" si="348"/>
        <v>12172.141187806374</v>
      </c>
      <c r="R915" s="194">
        <f t="shared" ca="1" si="349"/>
        <v>13367.603285926281</v>
      </c>
      <c r="S915" s="194">
        <f t="shared" ca="1" si="350"/>
        <v>15020.207721972991</v>
      </c>
      <c r="T915" s="194">
        <f t="shared" ca="1" si="351"/>
        <v>16366.439229772521</v>
      </c>
      <c r="U915" s="194">
        <f t="shared" ca="1" si="352"/>
        <v>17269.352488493074</v>
      </c>
      <c r="V915" s="194">
        <f t="shared" ca="1" si="353"/>
        <v>18872.353952255995</v>
      </c>
      <c r="W915" s="194">
        <f t="shared" ca="1" si="354"/>
        <v>19301.356568029805</v>
      </c>
      <c r="X915" s="194">
        <f t="shared" ca="1" si="355"/>
        <v>20642.236456697356</v>
      </c>
      <c r="Y915" s="194">
        <f t="shared" ca="1" si="356"/>
        <v>20796.865355870454</v>
      </c>
      <c r="Z915" s="194">
        <f t="shared" ca="1" si="357"/>
        <v>369068.64910380938</v>
      </c>
      <c r="AA915" s="194">
        <f t="shared" ca="1" si="358"/>
        <v>389865.51445967983</v>
      </c>
      <c r="AB915" s="77">
        <f t="shared" ca="1" si="359"/>
        <v>242848.37583148773</v>
      </c>
      <c r="AC915">
        <f t="shared" ca="1" si="360"/>
        <v>220.72468382230014</v>
      </c>
      <c r="AD915" s="476">
        <v>220.09067301647517</v>
      </c>
    </row>
    <row r="916" spans="2:30" x14ac:dyDescent="0.2">
      <c r="B916">
        <v>838</v>
      </c>
      <c r="C916" s="193">
        <f t="shared" ca="1" si="346"/>
        <v>0.36472804903455541</v>
      </c>
      <c r="D916" s="193">
        <f t="shared" ca="1" si="346"/>
        <v>-0.142749690804546</v>
      </c>
      <c r="E916" s="193">
        <f t="shared" ca="1" si="346"/>
        <v>0.11596566607715278</v>
      </c>
      <c r="F916" s="193">
        <f t="shared" ca="1" si="346"/>
        <v>0.10059678923726706</v>
      </c>
      <c r="G916" s="193">
        <f t="shared" ca="1" si="346"/>
        <v>0.11793953421553247</v>
      </c>
      <c r="H916" s="193">
        <f t="shared" ca="1" si="346"/>
        <v>8.9356562963418318E-2</v>
      </c>
      <c r="I916" s="193">
        <f t="shared" ca="1" si="346"/>
        <v>0.10767633866325664</v>
      </c>
      <c r="J916" s="193">
        <f t="shared" ca="1" si="346"/>
        <v>2.6361735048103289E-2</v>
      </c>
      <c r="K916" s="193">
        <f t="shared" ca="1" si="346"/>
        <v>2.8449527672881454E-2</v>
      </c>
      <c r="L916" s="193">
        <f t="shared" ca="1" si="346"/>
        <v>3.1513164170281313E-2</v>
      </c>
      <c r="M916" s="193">
        <f t="shared" ca="1" si="346"/>
        <v>3.1500647361629518E-2</v>
      </c>
      <c r="O916" s="473">
        <f t="shared" ca="1" si="361"/>
        <v>13370.24069639154</v>
      </c>
      <c r="P916" s="473">
        <f t="shared" ca="1" si="347"/>
        <v>11157.112774178833</v>
      </c>
      <c r="Q916" s="194">
        <f t="shared" ca="1" si="348"/>
        <v>12260.110060970668</v>
      </c>
      <c r="R916" s="194">
        <f t="shared" ca="1" si="349"/>
        <v>13419.277528339555</v>
      </c>
      <c r="S916" s="194">
        <f t="shared" ca="1" si="350"/>
        <v>14954.142939445905</v>
      </c>
      <c r="T916" s="194">
        <f t="shared" ca="1" si="351"/>
        <v>16006.164759492371</v>
      </c>
      <c r="U916" s="194">
        <f t="shared" ca="1" si="352"/>
        <v>17768.388359669872</v>
      </c>
      <c r="V916" s="194">
        <f t="shared" ca="1" si="353"/>
        <v>17773.643986145351</v>
      </c>
      <c r="W916" s="194">
        <f t="shared" ca="1" si="354"/>
        <v>18866.583309729722</v>
      </c>
      <c r="X916" s="194">
        <f t="shared" ca="1" si="355"/>
        <v>20044.760868758789</v>
      </c>
      <c r="Y916" s="194">
        <f t="shared" ca="1" si="356"/>
        <v>21029.467667128309</v>
      </c>
      <c r="Z916" s="194">
        <f t="shared" ca="1" si="357"/>
        <v>373196.49334020668</v>
      </c>
      <c r="AA916" s="194">
        <f t="shared" ca="1" si="358"/>
        <v>394225.96100733499</v>
      </c>
      <c r="AB916" s="77">
        <f t="shared" ca="1" si="359"/>
        <v>243367.17340232851</v>
      </c>
      <c r="AC916">
        <f t="shared" ca="1" si="360"/>
        <v>221.26963925385556</v>
      </c>
      <c r="AD916" s="476">
        <v>215.43795536955028</v>
      </c>
    </row>
    <row r="917" spans="2:30" x14ac:dyDescent="0.2">
      <c r="B917">
        <v>839</v>
      </c>
      <c r="C917" s="193">
        <f t="shared" ca="1" si="346"/>
        <v>0.32751332771701586</v>
      </c>
      <c r="D917" s="193">
        <f t="shared" ca="1" si="346"/>
        <v>-0.1469642015735256</v>
      </c>
      <c r="E917" s="193">
        <f t="shared" ca="1" si="346"/>
        <v>0.11565134748217329</v>
      </c>
      <c r="F917" s="193">
        <f t="shared" ca="1" si="346"/>
        <v>8.6953513503479726E-2</v>
      </c>
      <c r="G917" s="193">
        <f t="shared" ca="1" si="346"/>
        <v>8.713590067638867E-2</v>
      </c>
      <c r="H917" s="193">
        <f t="shared" ca="1" si="346"/>
        <v>6.9889603437722492E-2</v>
      </c>
      <c r="I917" s="193">
        <f t="shared" ca="1" si="346"/>
        <v>0.10588338766563564</v>
      </c>
      <c r="J917" s="193">
        <f t="shared" ca="1" si="346"/>
        <v>3.208189230496912E-2</v>
      </c>
      <c r="K917" s="193">
        <f t="shared" ca="1" si="346"/>
        <v>6.429520188462004E-2</v>
      </c>
      <c r="L917" s="193">
        <f t="shared" ca="1" si="346"/>
        <v>3.7290559112334774E-2</v>
      </c>
      <c r="M917" s="193">
        <f t="shared" ca="1" si="346"/>
        <v>1.6241791181288618E-2</v>
      </c>
      <c r="O917" s="473">
        <f t="shared" ca="1" si="361"/>
        <v>13005.648071643605</v>
      </c>
      <c r="P917" s="473">
        <f t="shared" ca="1" si="347"/>
        <v>11102.260916520563</v>
      </c>
      <c r="Q917" s="194">
        <f t="shared" ca="1" si="348"/>
        <v>12256.656925551004</v>
      </c>
      <c r="R917" s="194">
        <f t="shared" ca="1" si="349"/>
        <v>13252.928775319631</v>
      </c>
      <c r="S917" s="194">
        <f t="shared" ca="1" si="350"/>
        <v>14542.097453173785</v>
      </c>
      <c r="T917" s="194">
        <f t="shared" ca="1" si="351"/>
        <v>15720.132277449007</v>
      </c>
      <c r="U917" s="194">
        <f t="shared" ca="1" si="352"/>
        <v>17739.627386338947</v>
      </c>
      <c r="V917" s="194">
        <f t="shared" ca="1" si="353"/>
        <v>17872.700717467796</v>
      </c>
      <c r="W917" s="194">
        <f t="shared" ca="1" si="354"/>
        <v>19524.160935672589</v>
      </c>
      <c r="X917" s="194">
        <f t="shared" ca="1" si="355"/>
        <v>20157.029431177951</v>
      </c>
      <c r="Y917" s="194">
        <f t="shared" ca="1" si="356"/>
        <v>20718.381461314868</v>
      </c>
      <c r="Z917" s="194">
        <f t="shared" ca="1" si="357"/>
        <v>367675.84569596988</v>
      </c>
      <c r="AA917" s="194">
        <f t="shared" ca="1" si="358"/>
        <v>388394.22715728474</v>
      </c>
      <c r="AB917" s="77">
        <f t="shared" ca="1" si="359"/>
        <v>240609.24698822963</v>
      </c>
      <c r="AC917">
        <f t="shared" ca="1" si="360"/>
        <v>218.37265772644076</v>
      </c>
      <c r="AD917" s="476">
        <v>224.98914428409998</v>
      </c>
    </row>
    <row r="918" spans="2:30" x14ac:dyDescent="0.2">
      <c r="B918">
        <v>840</v>
      </c>
      <c r="C918" s="193">
        <f t="shared" ca="1" si="346"/>
        <v>0.3384225028158222</v>
      </c>
      <c r="D918" s="193">
        <f t="shared" ca="1" si="346"/>
        <v>-0.12490586994528735</v>
      </c>
      <c r="E918" s="193">
        <f t="shared" ca="1" si="346"/>
        <v>0.10215752102764952</v>
      </c>
      <c r="F918" s="193">
        <f t="shared" ca="1" si="346"/>
        <v>0.11332735708299302</v>
      </c>
      <c r="G918" s="193">
        <f t="shared" ca="1" si="346"/>
        <v>9.1172357200110077E-2</v>
      </c>
      <c r="H918" s="193">
        <f t="shared" ca="1" si="346"/>
        <v>0.14055557842348179</v>
      </c>
      <c r="I918" s="193">
        <f t="shared" ca="1" si="346"/>
        <v>5.3218886662004916E-2</v>
      </c>
      <c r="J918" s="193">
        <f t="shared" ca="1" si="346"/>
        <v>5.9450416516033486E-2</v>
      </c>
      <c r="K918" s="193">
        <f t="shared" ca="1" si="346"/>
        <v>3.0031489188964318E-2</v>
      </c>
      <c r="L918" s="193">
        <f t="shared" ca="1" si="346"/>
        <v>5.4747405073253125E-2</v>
      </c>
      <c r="M918" s="193">
        <f t="shared" ca="1" si="346"/>
        <v>8.065142413118398E-2</v>
      </c>
      <c r="O918" s="473">
        <f t="shared" ca="1" si="361"/>
        <v>13112.525260086612</v>
      </c>
      <c r="P918" s="473">
        <f t="shared" ca="1" si="347"/>
        <v>11389.350102662085</v>
      </c>
      <c r="Q918" s="194">
        <f t="shared" ca="1" si="348"/>
        <v>12108.41240288783</v>
      </c>
      <c r="R918" s="194">
        <f t="shared" ca="1" si="349"/>
        <v>13574.497882138281</v>
      </c>
      <c r="S918" s="194">
        <f t="shared" ca="1" si="350"/>
        <v>14596.091203262376</v>
      </c>
      <c r="T918" s="194">
        <f t="shared" ca="1" si="351"/>
        <v>16758.443586131332</v>
      </c>
      <c r="U918" s="194">
        <f t="shared" ca="1" si="352"/>
        <v>16894.82888885546</v>
      </c>
      <c r="V918" s="194">
        <f t="shared" ca="1" si="353"/>
        <v>18346.645126288589</v>
      </c>
      <c r="W918" s="194">
        <f t="shared" ca="1" si="354"/>
        <v>18895.603896479854</v>
      </c>
      <c r="X918" s="194">
        <f t="shared" ca="1" si="355"/>
        <v>20496.257581592134</v>
      </c>
      <c r="Y918" s="194">
        <f t="shared" ca="1" si="356"/>
        <v>22031.51713121092</v>
      </c>
      <c r="Z918" s="194">
        <f t="shared" ca="1" si="357"/>
        <v>390979.22336782463</v>
      </c>
      <c r="AA918" s="194">
        <f t="shared" ca="1" si="358"/>
        <v>413010.74049903557</v>
      </c>
      <c r="AB918" s="77">
        <f t="shared" ca="1" si="359"/>
        <v>250635.51300664168</v>
      </c>
      <c r="AC918">
        <f t="shared" ca="1" si="360"/>
        <v>228.90444976258789</v>
      </c>
      <c r="AD918" s="476">
        <v>219.17254122084049</v>
      </c>
    </row>
    <row r="919" spans="2:30" x14ac:dyDescent="0.2">
      <c r="B919">
        <v>841</v>
      </c>
      <c r="C919" s="193">
        <f t="shared" ref="C919:M934" ca="1" si="362">C$75+_xlfn.NORM.INV(RAND(),0, $AH$80)</f>
        <v>0.35685230730441003</v>
      </c>
      <c r="D919" s="193">
        <f t="shared" ca="1" si="362"/>
        <v>-0.17018378310034013</v>
      </c>
      <c r="E919" s="193">
        <f t="shared" ca="1" si="362"/>
        <v>0.13207626302340728</v>
      </c>
      <c r="F919" s="193">
        <f t="shared" ca="1" si="362"/>
        <v>9.4003139022385426E-2</v>
      </c>
      <c r="G919" s="193">
        <f t="shared" ca="1" si="362"/>
        <v>0.10968965219998263</v>
      </c>
      <c r="H919" s="193">
        <f t="shared" ca="1" si="362"/>
        <v>0.10253436236597951</v>
      </c>
      <c r="I919" s="193">
        <f t="shared" ca="1" si="346"/>
        <v>0.11529114250897207</v>
      </c>
      <c r="J919" s="193">
        <f t="shared" ca="1" si="346"/>
        <v>6.9590147028048693E-2</v>
      </c>
      <c r="K919" s="193">
        <f t="shared" ca="1" si="346"/>
        <v>7.2582568354596366E-2</v>
      </c>
      <c r="L919" s="193">
        <f t="shared" ca="1" si="346"/>
        <v>1.3527651486633152E-2</v>
      </c>
      <c r="M919" s="193">
        <f t="shared" ca="1" si="346"/>
        <v>2.0019582161982435E-2</v>
      </c>
      <c r="O919" s="473">
        <f t="shared" ca="1" si="361"/>
        <v>13293.082054661305</v>
      </c>
      <c r="P919" s="473">
        <f t="shared" ca="1" si="347"/>
        <v>10800.058062949074</v>
      </c>
      <c r="Q919" s="194">
        <f t="shared" ca="1" si="348"/>
        <v>12437.102685128482</v>
      </c>
      <c r="R919" s="194">
        <f t="shared" ca="1" si="349"/>
        <v>13338.882943307546</v>
      </c>
      <c r="S919" s="194">
        <f t="shared" ca="1" si="350"/>
        <v>14843.788209947348</v>
      </c>
      <c r="T919" s="194">
        <f t="shared" ca="1" si="351"/>
        <v>16199.789175570744</v>
      </c>
      <c r="U919" s="194">
        <f t="shared" ca="1" si="352"/>
        <v>17890.538474546083</v>
      </c>
      <c r="V919" s="194">
        <f t="shared" ca="1" si="353"/>
        <v>18522.23620113275</v>
      </c>
      <c r="W919" s="194">
        <f t="shared" ca="1" si="354"/>
        <v>19676.19006857312</v>
      </c>
      <c r="X919" s="194">
        <f t="shared" ca="1" si="355"/>
        <v>19695.259463087692</v>
      </c>
      <c r="Y919" s="194">
        <f t="shared" ca="1" si="356"/>
        <v>20795.400252805568</v>
      </c>
      <c r="Z919" s="194">
        <f t="shared" ca="1" si="357"/>
        <v>369042.64885811356</v>
      </c>
      <c r="AA919" s="194">
        <f t="shared" ca="1" si="358"/>
        <v>389838.04911091912</v>
      </c>
      <c r="AB919" s="77">
        <f t="shared" ca="1" si="359"/>
        <v>242117.90935244827</v>
      </c>
      <c r="AC919">
        <f t="shared" ca="1" si="360"/>
        <v>219.95738710062002</v>
      </c>
      <c r="AD919" s="476">
        <v>218.05123622330515</v>
      </c>
    </row>
    <row r="920" spans="2:30" x14ac:dyDescent="0.2">
      <c r="B920">
        <v>842</v>
      </c>
      <c r="C920" s="193">
        <f t="shared" ca="1" si="362"/>
        <v>0.33588070984965884</v>
      </c>
      <c r="D920" s="193">
        <f t="shared" ca="1" si="362"/>
        <v>-0.15094249928250517</v>
      </c>
      <c r="E920" s="193">
        <f t="shared" ca="1" si="362"/>
        <v>0.11787892362081834</v>
      </c>
      <c r="F920" s="193">
        <f t="shared" ca="1" si="362"/>
        <v>9.397102370836459E-2</v>
      </c>
      <c r="G920" s="193">
        <f t="shared" ca="1" si="362"/>
        <v>0.11594451819852285</v>
      </c>
      <c r="H920" s="193">
        <f t="shared" ca="1" si="362"/>
        <v>7.8725076074168371E-2</v>
      </c>
      <c r="I920" s="193">
        <f t="shared" ca="1" si="346"/>
        <v>6.4908928204024732E-2</v>
      </c>
      <c r="J920" s="193">
        <f t="shared" ca="1" si="346"/>
        <v>3.3979879951012364E-2</v>
      </c>
      <c r="K920" s="193">
        <f t="shared" ca="1" si="346"/>
        <v>2.9649985500301484E-2</v>
      </c>
      <c r="L920" s="193">
        <f t="shared" ca="1" si="346"/>
        <v>8.6567392183512351E-2</v>
      </c>
      <c r="M920" s="193">
        <f t="shared" ca="1" si="346"/>
        <v>4.2748356720903546E-2</v>
      </c>
      <c r="O920" s="473">
        <f t="shared" ca="1" si="361"/>
        <v>13087.623314397108</v>
      </c>
      <c r="P920" s="473">
        <f t="shared" ca="1" si="347"/>
        <v>11050.483371838196</v>
      </c>
      <c r="Q920" s="194">
        <f t="shared" ca="1" si="348"/>
        <v>12281.129299082875</v>
      </c>
      <c r="R920" s="194">
        <f t="shared" ca="1" si="349"/>
        <v>13338.491370012067</v>
      </c>
      <c r="S920" s="194">
        <f t="shared" ca="1" si="350"/>
        <v>14927.45656350896</v>
      </c>
      <c r="T920" s="194">
        <f t="shared" ca="1" si="351"/>
        <v>15849.953894681681</v>
      </c>
      <c r="U920" s="194">
        <f t="shared" ca="1" si="352"/>
        <v>17082.350451616247</v>
      </c>
      <c r="V920" s="194">
        <f t="shared" ca="1" si="353"/>
        <v>17905.568424396963</v>
      </c>
      <c r="W920" s="194">
        <f t="shared" ca="1" si="354"/>
        <v>18888.605331230458</v>
      </c>
      <c r="X920" s="194">
        <f t="shared" ca="1" si="355"/>
        <v>21114.595819655417</v>
      </c>
      <c r="Y920" s="194">
        <f t="shared" ca="1" si="356"/>
        <v>21258.777596215717</v>
      </c>
      <c r="Z920" s="194">
        <f t="shared" ca="1" si="357"/>
        <v>377265.90977899183</v>
      </c>
      <c r="AA920" s="194">
        <f t="shared" ca="1" si="358"/>
        <v>398524.68737520755</v>
      </c>
      <c r="AB920" s="77">
        <f t="shared" ca="1" si="359"/>
        <v>244639.98690197049</v>
      </c>
      <c r="AC920">
        <f t="shared" ca="1" si="360"/>
        <v>222.60662822406772</v>
      </c>
      <c r="AD920" s="476">
        <v>220.11926603070765</v>
      </c>
    </row>
    <row r="921" spans="2:30" x14ac:dyDescent="0.2">
      <c r="B921">
        <v>843</v>
      </c>
      <c r="C921" s="193">
        <f t="shared" ca="1" si="362"/>
        <v>0.3358232644133512</v>
      </c>
      <c r="D921" s="193">
        <f t="shared" ca="1" si="362"/>
        <v>-0.15002477417695839</v>
      </c>
      <c r="E921" s="193">
        <f t="shared" ca="1" si="362"/>
        <v>0.14764357194056207</v>
      </c>
      <c r="F921" s="193">
        <f t="shared" ca="1" si="362"/>
        <v>0.11093082188757858</v>
      </c>
      <c r="G921" s="193">
        <f t="shared" ca="1" si="362"/>
        <v>9.4291196953063677E-2</v>
      </c>
      <c r="H921" s="193">
        <f t="shared" ca="1" si="362"/>
        <v>0.11680801736220614</v>
      </c>
      <c r="I921" s="193">
        <f t="shared" ca="1" si="346"/>
        <v>7.666960579215179E-2</v>
      </c>
      <c r="J921" s="193">
        <f t="shared" ca="1" si="346"/>
        <v>4.3727649572493581E-2</v>
      </c>
      <c r="K921" s="193">
        <f t="shared" ca="1" si="346"/>
        <v>6.3611898490129215E-2</v>
      </c>
      <c r="L921" s="193">
        <f t="shared" ca="1" si="346"/>
        <v>6.3663779139217683E-2</v>
      </c>
      <c r="M921" s="193">
        <f t="shared" ca="1" si="346"/>
        <v>4.4077371303385737E-2</v>
      </c>
      <c r="O921" s="473">
        <f t="shared" ca="1" si="361"/>
        <v>13087.060521457601</v>
      </c>
      <c r="P921" s="473">
        <f t="shared" ca="1" si="347"/>
        <v>11062.427564086887</v>
      </c>
      <c r="Q921" s="194">
        <f t="shared" ca="1" si="348"/>
        <v>12608.126692836844</v>
      </c>
      <c r="R921" s="194">
        <f t="shared" ca="1" si="349"/>
        <v>13545.277579836669</v>
      </c>
      <c r="S921" s="194">
        <f t="shared" ca="1" si="350"/>
        <v>14637.810432293507</v>
      </c>
      <c r="T921" s="194">
        <f t="shared" ca="1" si="351"/>
        <v>16409.515248150918</v>
      </c>
      <c r="U921" s="194">
        <f t="shared" ca="1" si="352"/>
        <v>17271.005096899084</v>
      </c>
      <c r="V921" s="194">
        <f t="shared" ca="1" si="353"/>
        <v>18074.371859867064</v>
      </c>
      <c r="W921" s="194">
        <f t="shared" ca="1" si="354"/>
        <v>19511.625949685331</v>
      </c>
      <c r="X921" s="194">
        <f t="shared" ca="1" si="355"/>
        <v>20669.523994641186</v>
      </c>
      <c r="Y921" s="194">
        <f t="shared" ca="1" si="356"/>
        <v>21285.872556614373</v>
      </c>
      <c r="Z921" s="194">
        <f t="shared" ca="1" si="357"/>
        <v>377746.74668689776</v>
      </c>
      <c r="AA921" s="194">
        <f t="shared" ca="1" si="358"/>
        <v>399032.61924351216</v>
      </c>
      <c r="AB921" s="77">
        <f t="shared" ca="1" si="359"/>
        <v>245661.88545607458</v>
      </c>
      <c r="AC921">
        <f t="shared" ca="1" si="360"/>
        <v>223.68005107501742</v>
      </c>
      <c r="AD921" s="476">
        <v>225.89895122626382</v>
      </c>
    </row>
    <row r="922" spans="2:30" x14ac:dyDescent="0.2">
      <c r="B922">
        <v>844</v>
      </c>
      <c r="C922" s="193">
        <f t="shared" ca="1" si="362"/>
        <v>0.33669082057111999</v>
      </c>
      <c r="D922" s="193">
        <f t="shared" ca="1" si="362"/>
        <v>-0.17230911949319375</v>
      </c>
      <c r="E922" s="193">
        <f t="shared" ca="1" si="362"/>
        <v>8.0821863572733937E-2</v>
      </c>
      <c r="F922" s="193">
        <f t="shared" ca="1" si="362"/>
        <v>0.11531552275354504</v>
      </c>
      <c r="G922" s="193">
        <f t="shared" ca="1" si="362"/>
        <v>0.11720210809092217</v>
      </c>
      <c r="H922" s="193">
        <f t="shared" ca="1" si="362"/>
        <v>9.4486930875943245E-2</v>
      </c>
      <c r="I922" s="193">
        <f t="shared" ca="1" si="346"/>
        <v>5.9054398248287066E-2</v>
      </c>
      <c r="J922" s="193">
        <f t="shared" ca="1" si="346"/>
        <v>6.4320510233805445E-2</v>
      </c>
      <c r="K922" s="193">
        <f t="shared" ca="1" si="346"/>
        <v>6.8596392673848136E-2</v>
      </c>
      <c r="L922" s="193">
        <f t="shared" ca="1" si="346"/>
        <v>7.7014569839951863E-2</v>
      </c>
      <c r="M922" s="193">
        <f t="shared" ca="1" si="346"/>
        <v>4.7474765422815979E-2</v>
      </c>
      <c r="O922" s="473">
        <f t="shared" ca="1" si="361"/>
        <v>13095.559969135262</v>
      </c>
      <c r="P922" s="473">
        <f t="shared" ca="1" si="347"/>
        <v>10772.396809796084</v>
      </c>
      <c r="Q922" s="194">
        <f t="shared" ca="1" si="348"/>
        <v>11874.016743082337</v>
      </c>
      <c r="R922" s="194">
        <f t="shared" ca="1" si="349"/>
        <v>13598.739045810897</v>
      </c>
      <c r="S922" s="194">
        <f t="shared" ca="1" si="350"/>
        <v>14944.278742557615</v>
      </c>
      <c r="T922" s="194">
        <f t="shared" ca="1" si="351"/>
        <v>16081.546426869763</v>
      </c>
      <c r="U922" s="194">
        <f t="shared" ca="1" si="352"/>
        <v>16988.437132096929</v>
      </c>
      <c r="V922" s="194">
        <f t="shared" ca="1" si="353"/>
        <v>18430.98119315763</v>
      </c>
      <c r="W922" s="194">
        <f t="shared" ca="1" si="354"/>
        <v>19603.064928695596</v>
      </c>
      <c r="X922" s="194">
        <f t="shared" ca="1" si="355"/>
        <v>20928.961698686704</v>
      </c>
      <c r="Y922" s="194">
        <f t="shared" ca="1" si="356"/>
        <v>21355.13609994786</v>
      </c>
      <c r="Z922" s="194">
        <f t="shared" ca="1" si="357"/>
        <v>378975.92242722237</v>
      </c>
      <c r="AA922" s="194">
        <f t="shared" ca="1" si="358"/>
        <v>400331.05852717021</v>
      </c>
      <c r="AB922" s="77">
        <f t="shared" ca="1" si="359"/>
        <v>245567.52017304761</v>
      </c>
      <c r="AC922">
        <f t="shared" ca="1" si="360"/>
        <v>223.58092787856049</v>
      </c>
      <c r="AD922" s="476">
        <v>222.15698127417579</v>
      </c>
    </row>
    <row r="923" spans="2:30" x14ac:dyDescent="0.2">
      <c r="B923">
        <v>845</v>
      </c>
      <c r="C923" s="193">
        <f t="shared" ca="1" si="362"/>
        <v>0.31849539579342012</v>
      </c>
      <c r="D923" s="193">
        <f t="shared" ca="1" si="362"/>
        <v>-0.15043851005211861</v>
      </c>
      <c r="E923" s="193">
        <f t="shared" ca="1" si="362"/>
        <v>0.1267000663911193</v>
      </c>
      <c r="F923" s="193">
        <f t="shared" ca="1" si="362"/>
        <v>9.140921762094853E-2</v>
      </c>
      <c r="G923" s="193">
        <f t="shared" ca="1" si="362"/>
        <v>0.12189493320718756</v>
      </c>
      <c r="H923" s="193">
        <f t="shared" ca="1" si="362"/>
        <v>9.5316780870936244E-2</v>
      </c>
      <c r="I923" s="193">
        <f t="shared" ca="1" si="346"/>
        <v>7.3512617337493744E-2</v>
      </c>
      <c r="J923" s="193">
        <f t="shared" ca="1" si="346"/>
        <v>6.7371137032719977E-2</v>
      </c>
      <c r="K923" s="193">
        <f t="shared" ca="1" si="346"/>
        <v>5.4998412676805879E-2</v>
      </c>
      <c r="L923" s="193">
        <f t="shared" ca="1" si="346"/>
        <v>4.9363243175671256E-2</v>
      </c>
      <c r="M923" s="193">
        <f t="shared" ca="1" si="346"/>
        <v>2.8303868048628979E-2</v>
      </c>
      <c r="O923" s="473">
        <f t="shared" ca="1" si="361"/>
        <v>12917.299392588138</v>
      </c>
      <c r="P923" s="473">
        <f t="shared" ca="1" si="347"/>
        <v>11057.042791671676</v>
      </c>
      <c r="Q923" s="194">
        <f t="shared" ca="1" si="348"/>
        <v>12378.039252959492</v>
      </c>
      <c r="R923" s="194">
        <f t="shared" ca="1" si="349"/>
        <v>13307.255964641994</v>
      </c>
      <c r="S923" s="194">
        <f t="shared" ca="1" si="350"/>
        <v>15007.052421661554</v>
      </c>
      <c r="T923" s="194">
        <f t="shared" ca="1" si="351"/>
        <v>16093.739602361715</v>
      </c>
      <c r="U923" s="194">
        <f t="shared" ca="1" si="352"/>
        <v>17220.363411280836</v>
      </c>
      <c r="V923" s="194">
        <f t="shared" ca="1" si="353"/>
        <v>18483.809307073978</v>
      </c>
      <c r="W923" s="194">
        <f t="shared" ca="1" si="354"/>
        <v>19353.614259941107</v>
      </c>
      <c r="X923" s="194">
        <f t="shared" ca="1" si="355"/>
        <v>20391.630475061193</v>
      </c>
      <c r="Y923" s="194">
        <f t="shared" ca="1" si="356"/>
        <v>20964.294109192462</v>
      </c>
      <c r="Z923" s="194">
        <f t="shared" ca="1" si="357"/>
        <v>372039.89995110338</v>
      </c>
      <c r="AA923" s="194">
        <f t="shared" ca="1" si="358"/>
        <v>393004.19406029582</v>
      </c>
      <c r="AB923" s="77">
        <f t="shared" ca="1" si="359"/>
        <v>242922.21187940339</v>
      </c>
      <c r="AC923">
        <f t="shared" ca="1" si="360"/>
        <v>220.8022426961611</v>
      </c>
      <c r="AD923" s="476">
        <v>221.74897832355808</v>
      </c>
    </row>
    <row r="924" spans="2:30" x14ac:dyDescent="0.2">
      <c r="B924">
        <v>846</v>
      </c>
      <c r="C924" s="193">
        <f t="shared" ca="1" si="362"/>
        <v>0.30011063981422642</v>
      </c>
      <c r="D924" s="193">
        <f t="shared" ca="1" si="362"/>
        <v>-0.16120939398812112</v>
      </c>
      <c r="E924" s="193">
        <f t="shared" ca="1" si="362"/>
        <v>0.10160399637442881</v>
      </c>
      <c r="F924" s="193">
        <f t="shared" ca="1" si="362"/>
        <v>9.0074099760012002E-2</v>
      </c>
      <c r="G924" s="193">
        <f t="shared" ca="1" si="362"/>
        <v>4.9552302520957291E-2</v>
      </c>
      <c r="H924" s="193">
        <f t="shared" ca="1" si="362"/>
        <v>0.10763731704175744</v>
      </c>
      <c r="I924" s="193">
        <f t="shared" ca="1" si="346"/>
        <v>0.11958352804141427</v>
      </c>
      <c r="J924" s="193">
        <f t="shared" ca="1" si="346"/>
        <v>5.9160805890663602E-2</v>
      </c>
      <c r="K924" s="193">
        <f t="shared" ca="1" si="346"/>
        <v>6.9697933684736008E-2</v>
      </c>
      <c r="L924" s="193">
        <f t="shared" ca="1" si="346"/>
        <v>4.2890321103066578E-2</v>
      </c>
      <c r="M924" s="193">
        <f t="shared" ca="1" si="346"/>
        <v>5.4814164919677034E-2</v>
      </c>
      <c r="O924" s="473">
        <f t="shared" ca="1" si="361"/>
        <v>12737.183938259976</v>
      </c>
      <c r="P924" s="473">
        <f t="shared" ca="1" si="347"/>
        <v>10916.859737244604</v>
      </c>
      <c r="Q924" s="194">
        <f t="shared" ca="1" si="348"/>
        <v>12102.331325865272</v>
      </c>
      <c r="R924" s="194">
        <f t="shared" ca="1" si="349"/>
        <v>13290.977235425124</v>
      </c>
      <c r="S924" s="194">
        <f t="shared" ca="1" si="350"/>
        <v>14039.359620049921</v>
      </c>
      <c r="T924" s="194">
        <f t="shared" ca="1" si="351"/>
        <v>16274.768054000164</v>
      </c>
      <c r="U924" s="194">
        <f t="shared" ca="1" si="352"/>
        <v>17959.393220709484</v>
      </c>
      <c r="V924" s="194">
        <f t="shared" ca="1" si="353"/>
        <v>18341.629900200016</v>
      </c>
      <c r="W924" s="194">
        <f t="shared" ca="1" si="354"/>
        <v>19623.272352289852</v>
      </c>
      <c r="X924" s="194">
        <f t="shared" ca="1" si="355"/>
        <v>20265.846161710397</v>
      </c>
      <c r="Y924" s="194">
        <f t="shared" ca="1" si="356"/>
        <v>21504.766315702116</v>
      </c>
      <c r="Z924" s="194">
        <f t="shared" ca="1" si="357"/>
        <v>381631.31402824295</v>
      </c>
      <c r="AA924" s="194">
        <f t="shared" ca="1" si="358"/>
        <v>403136.08034394507</v>
      </c>
      <c r="AB924" s="77">
        <f t="shared" ca="1" si="359"/>
        <v>246125.13268170963</v>
      </c>
      <c r="AC924">
        <f t="shared" ca="1" si="360"/>
        <v>224.16665530362565</v>
      </c>
      <c r="AD924" s="476">
        <v>222.5726823532265</v>
      </c>
    </row>
    <row r="925" spans="2:30" x14ac:dyDescent="0.2">
      <c r="B925">
        <v>847</v>
      </c>
      <c r="C925" s="193">
        <f t="shared" ca="1" si="362"/>
        <v>0.31140817475200117</v>
      </c>
      <c r="D925" s="193">
        <f t="shared" ca="1" si="362"/>
        <v>-0.17311142643835675</v>
      </c>
      <c r="E925" s="193">
        <f t="shared" ca="1" si="362"/>
        <v>8.2607006206513636E-2</v>
      </c>
      <c r="F925" s="193">
        <f t="shared" ca="1" si="362"/>
        <v>8.8726414013175714E-2</v>
      </c>
      <c r="G925" s="193">
        <f t="shared" ca="1" si="362"/>
        <v>9.2501445909554489E-2</v>
      </c>
      <c r="H925" s="193">
        <f t="shared" ca="1" si="362"/>
        <v>8.3413860931584483E-2</v>
      </c>
      <c r="I925" s="193">
        <f t="shared" ca="1" si="362"/>
        <v>9.6314163219331395E-2</v>
      </c>
      <c r="J925" s="193">
        <f t="shared" ca="1" si="362"/>
        <v>3.8552220840259679E-2</v>
      </c>
      <c r="K925" s="193">
        <f t="shared" ca="1" si="362"/>
        <v>7.3373260007229255E-2</v>
      </c>
      <c r="L925" s="193">
        <f t="shared" ca="1" si="362"/>
        <v>3.0152304712511381E-2</v>
      </c>
      <c r="M925" s="193">
        <f t="shared" ca="1" si="362"/>
        <v>4.7006244935762165E-2</v>
      </c>
      <c r="O925" s="473">
        <f t="shared" ca="1" si="361"/>
        <v>12847.865888045357</v>
      </c>
      <c r="P925" s="473">
        <f t="shared" ca="1" si="347"/>
        <v>10761.954784904787</v>
      </c>
      <c r="Q925" s="194">
        <f t="shared" ca="1" si="348"/>
        <v>11893.628498022434</v>
      </c>
      <c r="R925" s="194">
        <f t="shared" ca="1" si="349"/>
        <v>13274.545269391207</v>
      </c>
      <c r="S925" s="194">
        <f t="shared" ca="1" si="350"/>
        <v>14613.86978782078</v>
      </c>
      <c r="T925" s="194">
        <f t="shared" ca="1" si="351"/>
        <v>15918.847281384611</v>
      </c>
      <c r="U925" s="194">
        <f t="shared" ca="1" si="352"/>
        <v>17586.126142042289</v>
      </c>
      <c r="V925" s="194">
        <f t="shared" ca="1" si="353"/>
        <v>17984.748265552062</v>
      </c>
      <c r="W925" s="194">
        <f t="shared" ca="1" si="354"/>
        <v>19690.695058400339</v>
      </c>
      <c r="X925" s="194">
        <f t="shared" ca="1" si="355"/>
        <v>20018.31612393682</v>
      </c>
      <c r="Y925" s="194">
        <f t="shared" ca="1" si="356"/>
        <v>21345.584252880108</v>
      </c>
      <c r="Z925" s="194">
        <f t="shared" ca="1" si="357"/>
        <v>378806.41191525728</v>
      </c>
      <c r="AA925" s="194">
        <f t="shared" ca="1" si="358"/>
        <v>400151.99616813741</v>
      </c>
      <c r="AB925" s="77">
        <f t="shared" ca="1" si="359"/>
        <v>244509.74238684261</v>
      </c>
      <c r="AC925">
        <f t="shared" ca="1" si="360"/>
        <v>222.46981675859729</v>
      </c>
      <c r="AD925" s="476">
        <v>222.42783930040039</v>
      </c>
    </row>
    <row r="926" spans="2:30" x14ac:dyDescent="0.2">
      <c r="B926">
        <v>848</v>
      </c>
      <c r="C926" s="193">
        <f t="shared" ca="1" si="362"/>
        <v>0.33943512366964607</v>
      </c>
      <c r="D926" s="193">
        <f t="shared" ca="1" si="362"/>
        <v>-0.17402149621367483</v>
      </c>
      <c r="E926" s="193">
        <f t="shared" ca="1" si="362"/>
        <v>0.15984388921610806</v>
      </c>
      <c r="F926" s="193">
        <f t="shared" ca="1" si="362"/>
        <v>0.14730436009020781</v>
      </c>
      <c r="G926" s="193">
        <f t="shared" ca="1" si="362"/>
        <v>9.034460037571948E-2</v>
      </c>
      <c r="H926" s="193">
        <f t="shared" ca="1" si="362"/>
        <v>9.9872851991390052E-2</v>
      </c>
      <c r="I926" s="193">
        <f t="shared" ca="1" si="362"/>
        <v>8.9077897878099971E-2</v>
      </c>
      <c r="J926" s="193">
        <f t="shared" ca="1" si="362"/>
        <v>7.1487177536501481E-2</v>
      </c>
      <c r="K926" s="193">
        <f t="shared" ca="1" si="362"/>
        <v>0.1186254503945996</v>
      </c>
      <c r="L926" s="193">
        <f t="shared" ca="1" si="362"/>
        <v>5.7086866036955314E-2</v>
      </c>
      <c r="M926" s="193">
        <f t="shared" ca="1" si="362"/>
        <v>-1.5130617968613022E-3</v>
      </c>
      <c r="O926" s="473">
        <f t="shared" ca="1" si="361"/>
        <v>13122.445906591522</v>
      </c>
      <c r="P926" s="473">
        <f t="shared" ca="1" si="347"/>
        <v>10750.110226779023</v>
      </c>
      <c r="Q926" s="194">
        <f t="shared" ca="1" si="348"/>
        <v>12742.16059470656</v>
      </c>
      <c r="R926" s="194">
        <f t="shared" ca="1" si="349"/>
        <v>13988.770245454027</v>
      </c>
      <c r="S926" s="194">
        <f t="shared" ca="1" si="350"/>
        <v>14585.01869576784</v>
      </c>
      <c r="T926" s="194">
        <f t="shared" ca="1" si="351"/>
        <v>16160.682995819196</v>
      </c>
      <c r="U926" s="194">
        <f t="shared" ca="1" si="352"/>
        <v>17470.048215333314</v>
      </c>
      <c r="V926" s="194">
        <f t="shared" ca="1" si="353"/>
        <v>18555.087333181742</v>
      </c>
      <c r="W926" s="194">
        <f t="shared" ca="1" si="354"/>
        <v>20520.832266808517</v>
      </c>
      <c r="X926" s="194">
        <f t="shared" ca="1" si="355"/>
        <v>20541.718887572581</v>
      </c>
      <c r="Y926" s="194">
        <f t="shared" ca="1" si="356"/>
        <v>20356.408730038704</v>
      </c>
      <c r="Z926" s="194">
        <f t="shared" ca="1" si="357"/>
        <v>361252.14747710346</v>
      </c>
      <c r="AA926" s="194">
        <f t="shared" ca="1" si="358"/>
        <v>381608.55620714219</v>
      </c>
      <c r="AB926" s="77">
        <f t="shared" ca="1" si="359"/>
        <v>239833.01352135831</v>
      </c>
      <c r="AC926">
        <f t="shared" ca="1" si="360"/>
        <v>217.55728643771039</v>
      </c>
      <c r="AD926" s="476">
        <v>218.31030006354848</v>
      </c>
    </row>
    <row r="927" spans="2:30" x14ac:dyDescent="0.2">
      <c r="B927">
        <v>849</v>
      </c>
      <c r="C927" s="193">
        <f t="shared" ca="1" si="362"/>
        <v>0.29171704737315346</v>
      </c>
      <c r="D927" s="193">
        <f t="shared" ca="1" si="362"/>
        <v>-0.12584041862725012</v>
      </c>
      <c r="E927" s="193">
        <f t="shared" ca="1" si="362"/>
        <v>0.1434787578290537</v>
      </c>
      <c r="F927" s="193">
        <f t="shared" ca="1" si="362"/>
        <v>9.1789473210611344E-2</v>
      </c>
      <c r="G927" s="193">
        <f t="shared" ca="1" si="362"/>
        <v>9.1707193321520192E-2</v>
      </c>
      <c r="H927" s="193">
        <f t="shared" ca="1" si="362"/>
        <v>0.13129799040437062</v>
      </c>
      <c r="I927" s="193">
        <f t="shared" ca="1" si="362"/>
        <v>6.6443842822871538E-2</v>
      </c>
      <c r="J927" s="193">
        <f t="shared" ca="1" si="362"/>
        <v>6.8468713508567092E-2</v>
      </c>
      <c r="K927" s="193">
        <f t="shared" ca="1" si="362"/>
        <v>5.1676585085429723E-2</v>
      </c>
      <c r="L927" s="193">
        <f t="shared" ca="1" si="362"/>
        <v>1.5446466368868712E-2</v>
      </c>
      <c r="M927" s="193">
        <f t="shared" ca="1" si="362"/>
        <v>3.957996643639252E-2</v>
      </c>
      <c r="O927" s="473">
        <f t="shared" ca="1" si="361"/>
        <v>12654.951913114784</v>
      </c>
      <c r="P927" s="473">
        <f t="shared" ca="1" si="347"/>
        <v>11377.186951566338</v>
      </c>
      <c r="Q927" s="194">
        <f t="shared" ca="1" si="348"/>
        <v>12562.371629806936</v>
      </c>
      <c r="R927" s="194">
        <f t="shared" ca="1" si="349"/>
        <v>13311.892317699978</v>
      </c>
      <c r="S927" s="194">
        <f t="shared" ca="1" si="350"/>
        <v>14603.245450485912</v>
      </c>
      <c r="T927" s="194">
        <f t="shared" ca="1" si="351"/>
        <v>16622.419731181304</v>
      </c>
      <c r="U927" s="194">
        <f t="shared" ca="1" si="352"/>
        <v>17106.972227937222</v>
      </c>
      <c r="V927" s="194">
        <f t="shared" ca="1" si="353"/>
        <v>18502.816186289288</v>
      </c>
      <c r="W927" s="194">
        <f t="shared" ca="1" si="354"/>
        <v>19292.67637693671</v>
      </c>
      <c r="X927" s="194">
        <f t="shared" ca="1" si="355"/>
        <v>19732.546612492872</v>
      </c>
      <c r="Y927" s="194">
        <f t="shared" ca="1" si="356"/>
        <v>21194.182812668667</v>
      </c>
      <c r="Z927" s="194">
        <f t="shared" ca="1" si="357"/>
        <v>376119.58752826217</v>
      </c>
      <c r="AA927" s="194">
        <f t="shared" ca="1" si="358"/>
        <v>397313.77034093085</v>
      </c>
      <c r="AB927" s="77">
        <f t="shared" ca="1" si="359"/>
        <v>244422.60031482094</v>
      </c>
      <c r="AC927">
        <f t="shared" ca="1" si="360"/>
        <v>222.37828096865854</v>
      </c>
      <c r="AD927" s="476">
        <v>220.65958703485913</v>
      </c>
    </row>
    <row r="928" spans="2:30" x14ac:dyDescent="0.2">
      <c r="B928">
        <v>850</v>
      </c>
      <c r="C928" s="193">
        <f t="shared" ca="1" si="362"/>
        <v>0.31856360931967259</v>
      </c>
      <c r="D928" s="193">
        <f t="shared" ca="1" si="362"/>
        <v>-0.13470909829215133</v>
      </c>
      <c r="E928" s="193">
        <f t="shared" ca="1" si="362"/>
        <v>6.3328864136425495E-2</v>
      </c>
      <c r="F928" s="193">
        <f t="shared" ca="1" si="362"/>
        <v>6.4993104975396843E-2</v>
      </c>
      <c r="G928" s="193">
        <f t="shared" ca="1" si="362"/>
        <v>0.10633614367123172</v>
      </c>
      <c r="H928" s="193">
        <f t="shared" ca="1" si="362"/>
        <v>8.6157420815507216E-2</v>
      </c>
      <c r="I928" s="193">
        <f t="shared" ca="1" si="362"/>
        <v>7.9060052255868291E-2</v>
      </c>
      <c r="J928" s="193">
        <f t="shared" ca="1" si="362"/>
        <v>6.7544522318376363E-2</v>
      </c>
      <c r="K928" s="193">
        <f t="shared" ca="1" si="362"/>
        <v>5.3573659534445317E-2</v>
      </c>
      <c r="L928" s="193">
        <f t="shared" ca="1" si="362"/>
        <v>5.3861582137438573E-2</v>
      </c>
      <c r="M928" s="193">
        <f t="shared" ca="1" si="362"/>
        <v>5.0799011206695957E-2</v>
      </c>
      <c r="O928" s="473">
        <f t="shared" ca="1" si="361"/>
        <v>12917.967680504833</v>
      </c>
      <c r="P928" s="473">
        <f t="shared" ca="1" si="347"/>
        <v>11261.76108572765</v>
      </c>
      <c r="Q928" s="194">
        <f t="shared" ca="1" si="348"/>
        <v>11681.83690735358</v>
      </c>
      <c r="R928" s="194">
        <f t="shared" ca="1" si="349"/>
        <v>12985.171482589123</v>
      </c>
      <c r="S928" s="194">
        <f t="shared" ca="1" si="350"/>
        <v>14798.929928839345</v>
      </c>
      <c r="T928" s="194">
        <f t="shared" ca="1" si="351"/>
        <v>15959.159033314705</v>
      </c>
      <c r="U928" s="194">
        <f t="shared" ca="1" si="352"/>
        <v>17309.35057710639</v>
      </c>
      <c r="V928" s="194">
        <f t="shared" ca="1" si="353"/>
        <v>18486.811843347943</v>
      </c>
      <c r="W928" s="194">
        <f t="shared" ca="1" si="354"/>
        <v>19327.477611391161</v>
      </c>
      <c r="X928" s="194">
        <f t="shared" ca="1" si="355"/>
        <v>20479.04392932164</v>
      </c>
      <c r="Y928" s="194">
        <f t="shared" ca="1" si="356"/>
        <v>21422.908349445232</v>
      </c>
      <c r="Z928" s="194">
        <f t="shared" ca="1" si="357"/>
        <v>380178.63313100929</v>
      </c>
      <c r="AA928" s="194">
        <f t="shared" ca="1" si="358"/>
        <v>401601.5414804545</v>
      </c>
      <c r="AB928" s="77">
        <f t="shared" ca="1" si="359"/>
        <v>245441.75163898041</v>
      </c>
      <c r="AC928">
        <f t="shared" ca="1" si="360"/>
        <v>223.44881807386807</v>
      </c>
      <c r="AD928" s="476">
        <v>219.25583869070738</v>
      </c>
    </row>
    <row r="929" spans="2:30" x14ac:dyDescent="0.2">
      <c r="B929">
        <v>851</v>
      </c>
      <c r="C929" s="193">
        <f t="shared" ref="C929:M944" ca="1" si="363">C$75+_xlfn.NORM.INV(RAND(),0, $AH$80)</f>
        <v>0.3291822646269103</v>
      </c>
      <c r="D929" s="193">
        <f t="shared" ca="1" si="363"/>
        <v>-0.1625368089099532</v>
      </c>
      <c r="E929" s="193">
        <f t="shared" ca="1" si="363"/>
        <v>0.10047876698883114</v>
      </c>
      <c r="F929" s="193">
        <f t="shared" ca="1" si="363"/>
        <v>8.3798602016895887E-2</v>
      </c>
      <c r="G929" s="193">
        <f t="shared" ca="1" si="363"/>
        <v>7.8917238526779288E-2</v>
      </c>
      <c r="H929" s="193">
        <f t="shared" ca="1" si="363"/>
        <v>6.7629238386702845E-2</v>
      </c>
      <c r="I929" s="193">
        <f t="shared" ca="1" si="362"/>
        <v>7.1648634851206261E-2</v>
      </c>
      <c r="J929" s="193">
        <f t="shared" ca="1" si="362"/>
        <v>5.7133180857381123E-2</v>
      </c>
      <c r="K929" s="193">
        <f t="shared" ca="1" si="362"/>
        <v>7.76989749617924E-2</v>
      </c>
      <c r="L929" s="193">
        <f t="shared" ca="1" si="362"/>
        <v>8.4506896586411293E-2</v>
      </c>
      <c r="M929" s="193">
        <f t="shared" ca="1" si="362"/>
        <v>3.3639585751669455E-2</v>
      </c>
      <c r="O929" s="473">
        <f t="shared" ca="1" si="361"/>
        <v>13021.99864654984</v>
      </c>
      <c r="P929" s="473">
        <f t="shared" ca="1" si="347"/>
        <v>10899.583432036958</v>
      </c>
      <c r="Q929" s="194">
        <f t="shared" ca="1" si="348"/>
        <v>12089.969443658127</v>
      </c>
      <c r="R929" s="194">
        <f t="shared" ca="1" si="349"/>
        <v>13214.461797013111</v>
      </c>
      <c r="S929" s="194">
        <f t="shared" ca="1" si="350"/>
        <v>14432.160336903436</v>
      </c>
      <c r="T929" s="194">
        <f t="shared" ca="1" si="351"/>
        <v>15686.920217547517</v>
      </c>
      <c r="U929" s="194">
        <f t="shared" ca="1" si="352"/>
        <v>17190.463012079432</v>
      </c>
      <c r="V929" s="194">
        <f t="shared" ca="1" si="353"/>
        <v>18306.517245228257</v>
      </c>
      <c r="W929" s="194">
        <f t="shared" ca="1" si="354"/>
        <v>19770.048939527667</v>
      </c>
      <c r="X929" s="194">
        <f t="shared" ca="1" si="355"/>
        <v>21074.555476061505</v>
      </c>
      <c r="Y929" s="194">
        <f t="shared" ca="1" si="356"/>
        <v>21073.074751457705</v>
      </c>
      <c r="Z929" s="194">
        <f t="shared" ca="1" si="357"/>
        <v>373970.36033551628</v>
      </c>
      <c r="AA929" s="194">
        <f t="shared" ca="1" si="358"/>
        <v>395043.435086974</v>
      </c>
      <c r="AB929" s="77">
        <f t="shared" ca="1" si="359"/>
        <v>243127.80556199906</v>
      </c>
      <c r="AC929">
        <f t="shared" ca="1" si="360"/>
        <v>221.01820244678683</v>
      </c>
      <c r="AD929" s="476">
        <v>226.42868187598748</v>
      </c>
    </row>
    <row r="930" spans="2:30" x14ac:dyDescent="0.2">
      <c r="B930">
        <v>852</v>
      </c>
      <c r="C930" s="193">
        <f t="shared" ca="1" si="363"/>
        <v>0.30930077249452026</v>
      </c>
      <c r="D930" s="193">
        <f t="shared" ca="1" si="363"/>
        <v>-0.16370466550549281</v>
      </c>
      <c r="E930" s="193">
        <f t="shared" ca="1" si="363"/>
        <v>0.14395715814412191</v>
      </c>
      <c r="F930" s="193">
        <f t="shared" ca="1" si="363"/>
        <v>0.10664687848957177</v>
      </c>
      <c r="G930" s="193">
        <f t="shared" ca="1" si="363"/>
        <v>0.10515665322056711</v>
      </c>
      <c r="H930" s="193">
        <f t="shared" ca="1" si="363"/>
        <v>6.0959663259503943E-2</v>
      </c>
      <c r="I930" s="193">
        <f t="shared" ca="1" si="362"/>
        <v>8.4386435065063631E-2</v>
      </c>
      <c r="J930" s="193">
        <f t="shared" ca="1" si="362"/>
        <v>7.1080899661616403E-2</v>
      </c>
      <c r="K930" s="193">
        <f t="shared" ca="1" si="362"/>
        <v>8.1702478098192741E-2</v>
      </c>
      <c r="L930" s="193">
        <f t="shared" ca="1" si="362"/>
        <v>2.8044341205089345E-2</v>
      </c>
      <c r="M930" s="193">
        <f t="shared" ca="1" si="362"/>
        <v>2.5450360700599636E-2</v>
      </c>
      <c r="O930" s="473">
        <f t="shared" ca="1" si="361"/>
        <v>12827.219668128815</v>
      </c>
      <c r="P930" s="473">
        <f t="shared" ca="1" si="347"/>
        <v>10884.383778446012</v>
      </c>
      <c r="Q930" s="194">
        <f t="shared" ca="1" si="348"/>
        <v>12567.627383361214</v>
      </c>
      <c r="R930" s="194">
        <f t="shared" ca="1" si="349"/>
        <v>13493.044622285164</v>
      </c>
      <c r="S930" s="194">
        <f t="shared" ca="1" si="350"/>
        <v>14783.152448702791</v>
      </c>
      <c r="T930" s="194">
        <f t="shared" ca="1" si="351"/>
        <v>15588.922627051208</v>
      </c>
      <c r="U930" s="194">
        <f t="shared" ca="1" si="352"/>
        <v>17394.791815672761</v>
      </c>
      <c r="V930" s="194">
        <f t="shared" ca="1" si="353"/>
        <v>18548.05176466718</v>
      </c>
      <c r="W930" s="194">
        <f t="shared" ca="1" si="354"/>
        <v>19843.491946132544</v>
      </c>
      <c r="X930" s="194">
        <f t="shared" ca="1" si="355"/>
        <v>19977.353365637624</v>
      </c>
      <c r="Y930" s="194">
        <f t="shared" ca="1" si="356"/>
        <v>20906.118924652554</v>
      </c>
      <c r="Z930" s="194">
        <f t="shared" ca="1" si="357"/>
        <v>371007.50221220811</v>
      </c>
      <c r="AA930" s="194">
        <f t="shared" ca="1" si="358"/>
        <v>391913.62113686069</v>
      </c>
      <c r="AB930" s="77">
        <f t="shared" ca="1" si="359"/>
        <v>242293.86709183312</v>
      </c>
      <c r="AC930">
        <f t="shared" ca="1" si="360"/>
        <v>220.14221665879739</v>
      </c>
      <c r="AD930" s="476">
        <v>217.70360460594952</v>
      </c>
    </row>
    <row r="931" spans="2:30" x14ac:dyDescent="0.2">
      <c r="B931">
        <v>853</v>
      </c>
      <c r="C931" s="193">
        <f t="shared" ca="1" si="363"/>
        <v>0.33083762219561258</v>
      </c>
      <c r="D931" s="193">
        <f t="shared" ca="1" si="363"/>
        <v>-0.14325181776353513</v>
      </c>
      <c r="E931" s="193">
        <f t="shared" ca="1" si="363"/>
        <v>0.12567876411593046</v>
      </c>
      <c r="F931" s="193">
        <f t="shared" ca="1" si="363"/>
        <v>9.826532177023839E-2</v>
      </c>
      <c r="G931" s="193">
        <f t="shared" ca="1" si="363"/>
        <v>0.10026235559646693</v>
      </c>
      <c r="H931" s="193">
        <f t="shared" ca="1" si="363"/>
        <v>6.2731810154455225E-2</v>
      </c>
      <c r="I931" s="193">
        <f t="shared" ca="1" si="362"/>
        <v>0.10285336033844232</v>
      </c>
      <c r="J931" s="193">
        <f t="shared" ca="1" si="362"/>
        <v>8.7343339684335455E-2</v>
      </c>
      <c r="K931" s="193">
        <f t="shared" ca="1" si="362"/>
        <v>9.4260823085210776E-2</v>
      </c>
      <c r="L931" s="193">
        <f t="shared" ca="1" si="362"/>
        <v>2.8889248761127875E-2</v>
      </c>
      <c r="M931" s="193">
        <f t="shared" ca="1" si="362"/>
        <v>3.445822330591989E-2</v>
      </c>
      <c r="O931" s="473">
        <f t="shared" ca="1" si="361"/>
        <v>13038.216184650417</v>
      </c>
      <c r="P931" s="473">
        <f t="shared" ca="1" si="347"/>
        <v>11150.577591807591</v>
      </c>
      <c r="Q931" s="194">
        <f t="shared" ca="1" si="348"/>
        <v>12366.819124348054</v>
      </c>
      <c r="R931" s="194">
        <f t="shared" ca="1" si="349"/>
        <v>13390.850579165886</v>
      </c>
      <c r="S931" s="194">
        <f t="shared" ca="1" si="350"/>
        <v>14717.683768135608</v>
      </c>
      <c r="T931" s="194">
        <f t="shared" ca="1" si="351"/>
        <v>15614.961186089628</v>
      </c>
      <c r="U931" s="194">
        <f t="shared" ca="1" si="352"/>
        <v>17691.022301612706</v>
      </c>
      <c r="V931" s="194">
        <f t="shared" ca="1" si="353"/>
        <v>18829.670622268397</v>
      </c>
      <c r="W931" s="194">
        <f t="shared" ca="1" si="354"/>
        <v>20073.87083741953</v>
      </c>
      <c r="X931" s="194">
        <f t="shared" ca="1" si="355"/>
        <v>19993.771934498665</v>
      </c>
      <c r="Y931" s="194">
        <f t="shared" ca="1" si="356"/>
        <v>21089.764524772188</v>
      </c>
      <c r="Z931" s="194">
        <f t="shared" ca="1" si="357"/>
        <v>374266.54305274907</v>
      </c>
      <c r="AA931" s="194">
        <f t="shared" ca="1" si="358"/>
        <v>395356.30757752125</v>
      </c>
      <c r="AB931" s="77">
        <f t="shared" ca="1" si="359"/>
        <v>244166.24355434277</v>
      </c>
      <c r="AC931">
        <f t="shared" ca="1" si="360"/>
        <v>222.10899865723187</v>
      </c>
      <c r="AD931" s="476">
        <v>222.45130477207732</v>
      </c>
    </row>
    <row r="932" spans="2:30" x14ac:dyDescent="0.2">
      <c r="B932">
        <v>854</v>
      </c>
      <c r="C932" s="193">
        <f t="shared" ca="1" si="363"/>
        <v>0.33264828849418659</v>
      </c>
      <c r="D932" s="193">
        <f t="shared" ca="1" si="363"/>
        <v>-0.18925386731815258</v>
      </c>
      <c r="E932" s="193">
        <f t="shared" ca="1" si="363"/>
        <v>0.14455682090002275</v>
      </c>
      <c r="F932" s="193">
        <f t="shared" ca="1" si="363"/>
        <v>0.10109233125034697</v>
      </c>
      <c r="G932" s="193">
        <f t="shared" ca="1" si="363"/>
        <v>9.3175431633463021E-2</v>
      </c>
      <c r="H932" s="193">
        <f t="shared" ca="1" si="363"/>
        <v>8.5675943001916013E-2</v>
      </c>
      <c r="I932" s="193">
        <f t="shared" ca="1" si="362"/>
        <v>5.8242623380419328E-2</v>
      </c>
      <c r="J932" s="193">
        <f t="shared" ca="1" si="362"/>
        <v>7.800210534244148E-2</v>
      </c>
      <c r="K932" s="193">
        <f t="shared" ca="1" si="362"/>
        <v>6.8432608477733178E-2</v>
      </c>
      <c r="L932" s="193">
        <f t="shared" ca="1" si="362"/>
        <v>3.667313873543436E-2</v>
      </c>
      <c r="M932" s="193">
        <f t="shared" ca="1" si="362"/>
        <v>4.8996684504177046E-2</v>
      </c>
      <c r="O932" s="473">
        <f t="shared" ca="1" si="361"/>
        <v>13055.955282377547</v>
      </c>
      <c r="P932" s="473">
        <f t="shared" ca="1" si="347"/>
        <v>10551.860916854244</v>
      </c>
      <c r="Q932" s="194">
        <f t="shared" ca="1" si="348"/>
        <v>12574.215338179441</v>
      </c>
      <c r="R932" s="194">
        <f t="shared" ca="1" si="349"/>
        <v>13425.319537425443</v>
      </c>
      <c r="S932" s="194">
        <f t="shared" ca="1" si="350"/>
        <v>14622.885372784011</v>
      </c>
      <c r="T932" s="194">
        <f t="shared" ca="1" si="351"/>
        <v>15952.084569842969</v>
      </c>
      <c r="U932" s="194">
        <f t="shared" ca="1" si="352"/>
        <v>16975.415339891548</v>
      </c>
      <c r="V932" s="194">
        <f t="shared" ca="1" si="353"/>
        <v>18667.907212824652</v>
      </c>
      <c r="W932" s="194">
        <f t="shared" ca="1" si="354"/>
        <v>19600.060359100611</v>
      </c>
      <c r="X932" s="194">
        <f t="shared" ca="1" si="355"/>
        <v>20145.031480749058</v>
      </c>
      <c r="Y932" s="194">
        <f t="shared" ca="1" si="356"/>
        <v>21386.163853730985</v>
      </c>
      <c r="Z932" s="194">
        <f t="shared" ca="1" si="357"/>
        <v>379526.55210037308</v>
      </c>
      <c r="AA932" s="194">
        <f t="shared" ca="1" si="358"/>
        <v>400912.71595410409</v>
      </c>
      <c r="AB932" s="77">
        <f t="shared" ca="1" si="359"/>
        <v>245483.68688592565</v>
      </c>
      <c r="AC932">
        <f t="shared" ca="1" si="360"/>
        <v>223.49286770301222</v>
      </c>
      <c r="AD932" s="476">
        <v>220.41122606259634</v>
      </c>
    </row>
    <row r="933" spans="2:30" x14ac:dyDescent="0.2">
      <c r="B933">
        <v>855</v>
      </c>
      <c r="C933" s="193">
        <f t="shared" ca="1" si="363"/>
        <v>0.32535329004335312</v>
      </c>
      <c r="D933" s="193">
        <f t="shared" ca="1" si="363"/>
        <v>-0.21727651547379301</v>
      </c>
      <c r="E933" s="193">
        <f t="shared" ca="1" si="363"/>
        <v>0.10335601502952953</v>
      </c>
      <c r="F933" s="193">
        <f t="shared" ca="1" si="363"/>
        <v>9.6945057228061265E-2</v>
      </c>
      <c r="G933" s="193">
        <f t="shared" ca="1" si="363"/>
        <v>8.7794281733255264E-2</v>
      </c>
      <c r="H933" s="193">
        <f t="shared" ca="1" si="363"/>
        <v>0.12188159376787575</v>
      </c>
      <c r="I933" s="193">
        <f t="shared" ca="1" si="362"/>
        <v>8.7908974468582063E-2</v>
      </c>
      <c r="J933" s="193">
        <f t="shared" ca="1" si="362"/>
        <v>7.9310191947379954E-2</v>
      </c>
      <c r="K933" s="193">
        <f t="shared" ca="1" si="362"/>
        <v>2.1507717307558009E-2</v>
      </c>
      <c r="L933" s="193">
        <f t="shared" ca="1" si="362"/>
        <v>4.8857355108774328E-2</v>
      </c>
      <c r="M933" s="193">
        <f t="shared" ca="1" si="362"/>
        <v>3.8375055038734542E-2</v>
      </c>
      <c r="O933" s="473">
        <f t="shared" ca="1" si="361"/>
        <v>12984.48618255473</v>
      </c>
      <c r="P933" s="473">
        <f t="shared" ca="1" si="347"/>
        <v>10187.146151108584</v>
      </c>
      <c r="Q933" s="194">
        <f t="shared" ca="1" si="348"/>
        <v>12121.579177473392</v>
      </c>
      <c r="R933" s="194">
        <f t="shared" ca="1" si="349"/>
        <v>13374.752952427778</v>
      </c>
      <c r="S933" s="194">
        <f t="shared" ca="1" si="350"/>
        <v>14550.904301962717</v>
      </c>
      <c r="T933" s="194">
        <f t="shared" ca="1" si="351"/>
        <v>16484.062464948423</v>
      </c>
      <c r="U933" s="194">
        <f t="shared" ca="1" si="352"/>
        <v>17451.297354293809</v>
      </c>
      <c r="V933" s="194">
        <f t="shared" ca="1" si="353"/>
        <v>18690.559524212833</v>
      </c>
      <c r="W933" s="194">
        <f t="shared" ca="1" si="354"/>
        <v>18739.237980616614</v>
      </c>
      <c r="X933" s="194">
        <f t="shared" ca="1" si="355"/>
        <v>20381.79986341266</v>
      </c>
      <c r="Y933" s="194">
        <f t="shared" ca="1" si="356"/>
        <v>21169.617975658031</v>
      </c>
      <c r="Z933" s="194">
        <f t="shared" ca="1" si="357"/>
        <v>375683.65109958249</v>
      </c>
      <c r="AA933" s="194">
        <f t="shared" ca="1" si="358"/>
        <v>396853.26907524053</v>
      </c>
      <c r="AB933" s="77">
        <f t="shared" ca="1" si="359"/>
        <v>243440.71459392749</v>
      </c>
      <c r="AC933">
        <f t="shared" ca="1" si="360"/>
        <v>221.34688840469482</v>
      </c>
      <c r="AD933" s="476">
        <v>230.66711330220681</v>
      </c>
    </row>
    <row r="934" spans="2:30" x14ac:dyDescent="0.2">
      <c r="B934">
        <v>856</v>
      </c>
      <c r="C934" s="193">
        <f t="shared" ca="1" si="363"/>
        <v>0.32003026590739475</v>
      </c>
      <c r="D934" s="193">
        <f t="shared" ca="1" si="363"/>
        <v>-0.15178840269929739</v>
      </c>
      <c r="E934" s="193">
        <f t="shared" ca="1" si="363"/>
        <v>0.15643461202552644</v>
      </c>
      <c r="F934" s="193">
        <f t="shared" ca="1" si="363"/>
        <v>0.10368866264104395</v>
      </c>
      <c r="G934" s="193">
        <f t="shared" ca="1" si="363"/>
        <v>7.1419699860082841E-2</v>
      </c>
      <c r="H934" s="193">
        <f t="shared" ca="1" si="363"/>
        <v>0.10121341213625371</v>
      </c>
      <c r="I934" s="193">
        <f t="shared" ca="1" si="362"/>
        <v>6.4072359952829824E-2</v>
      </c>
      <c r="J934" s="193">
        <f t="shared" ca="1" si="362"/>
        <v>6.4436397310731461E-2</v>
      </c>
      <c r="K934" s="193">
        <f t="shared" ca="1" si="362"/>
        <v>9.9667309622840178E-2</v>
      </c>
      <c r="L934" s="193">
        <f t="shared" ca="1" si="362"/>
        <v>2.0655824681223692E-2</v>
      </c>
      <c r="M934" s="193">
        <f t="shared" ca="1" si="362"/>
        <v>6.2569852094250727E-2</v>
      </c>
      <c r="O934" s="473">
        <f t="shared" ca="1" si="361"/>
        <v>12932.336515094747</v>
      </c>
      <c r="P934" s="473">
        <f t="shared" ca="1" si="347"/>
        <v>11039.473938868645</v>
      </c>
      <c r="Q934" s="194">
        <f t="shared" ca="1" si="348"/>
        <v>12704.705935611342</v>
      </c>
      <c r="R934" s="194">
        <f t="shared" ca="1" si="349"/>
        <v>13456.975900435051</v>
      </c>
      <c r="S934" s="194">
        <f t="shared" ca="1" si="350"/>
        <v>14331.869344873641</v>
      </c>
      <c r="T934" s="194">
        <f t="shared" ca="1" si="351"/>
        <v>16180.380152175721</v>
      </c>
      <c r="U934" s="194">
        <f t="shared" ca="1" si="352"/>
        <v>17068.930945341934</v>
      </c>
      <c r="V934" s="194">
        <f t="shared" ca="1" si="353"/>
        <v>18432.988025230126</v>
      </c>
      <c r="W934" s="194">
        <f t="shared" ca="1" si="354"/>
        <v>20173.051133516241</v>
      </c>
      <c r="X934" s="194">
        <f t="shared" ca="1" si="355"/>
        <v>19833.776868468158</v>
      </c>
      <c r="Y934" s="194">
        <f t="shared" ca="1" si="356"/>
        <v>21662.883494873291</v>
      </c>
      <c r="Z934" s="194">
        <f t="shared" ca="1" si="357"/>
        <v>384437.31833313394</v>
      </c>
      <c r="AA934" s="194">
        <f t="shared" ca="1" si="358"/>
        <v>406100.20182800724</v>
      </c>
      <c r="AB934" s="77">
        <f t="shared" ca="1" si="359"/>
        <v>247871.90649550004</v>
      </c>
      <c r="AC934">
        <f t="shared" ca="1" si="360"/>
        <v>226.00150174668278</v>
      </c>
      <c r="AD934" s="476">
        <v>226.80793200134468</v>
      </c>
    </row>
    <row r="935" spans="2:30" x14ac:dyDescent="0.2">
      <c r="B935">
        <v>857</v>
      </c>
      <c r="C935" s="193">
        <f t="shared" ca="1" si="363"/>
        <v>0.30229380149581936</v>
      </c>
      <c r="D935" s="193">
        <f t="shared" ca="1" si="363"/>
        <v>-0.15574489260050872</v>
      </c>
      <c r="E935" s="193">
        <f t="shared" ca="1" si="363"/>
        <v>8.9095631573378992E-2</v>
      </c>
      <c r="F935" s="193">
        <f t="shared" ca="1" si="363"/>
        <v>0.10208330750157643</v>
      </c>
      <c r="G935" s="193">
        <f t="shared" ca="1" si="363"/>
        <v>0.11153574802653361</v>
      </c>
      <c r="H935" s="193">
        <f t="shared" ca="1" si="363"/>
        <v>8.2551879298102246E-2</v>
      </c>
      <c r="I935" s="193">
        <f t="shared" ca="1" si="363"/>
        <v>8.6872261749545557E-2</v>
      </c>
      <c r="J935" s="193">
        <f t="shared" ca="1" si="363"/>
        <v>2.9237419863037233E-2</v>
      </c>
      <c r="K935" s="193">
        <f t="shared" ca="1" si="363"/>
        <v>4.7119065479636173E-2</v>
      </c>
      <c r="L935" s="193">
        <f t="shared" ca="1" si="363"/>
        <v>0.11265919754119838</v>
      </c>
      <c r="M935" s="193">
        <f t="shared" ca="1" si="363"/>
        <v>3.7606228425688788E-2</v>
      </c>
      <c r="O935" s="473">
        <f t="shared" ca="1" si="361"/>
        <v>12758.572373254543</v>
      </c>
      <c r="P935" s="473">
        <f t="shared" ca="1" si="347"/>
        <v>10987.980222804379</v>
      </c>
      <c r="Q935" s="194">
        <f t="shared" ca="1" si="348"/>
        <v>11964.913183170334</v>
      </c>
      <c r="R935" s="194">
        <f t="shared" ca="1" si="349"/>
        <v>13437.402241526785</v>
      </c>
      <c r="S935" s="194">
        <f t="shared" ca="1" si="350"/>
        <v>14868.48255165835</v>
      </c>
      <c r="T935" s="194">
        <f t="shared" ca="1" si="351"/>
        <v>15906.181988390332</v>
      </c>
      <c r="U935" s="194">
        <f t="shared" ca="1" si="352"/>
        <v>17434.667303108024</v>
      </c>
      <c r="V935" s="194">
        <f t="shared" ca="1" si="353"/>
        <v>17823.442606233817</v>
      </c>
      <c r="W935" s="194">
        <f t="shared" ca="1" si="354"/>
        <v>19209.070112346366</v>
      </c>
      <c r="X935" s="194">
        <f t="shared" ca="1" si="355"/>
        <v>21621.62182494126</v>
      </c>
      <c r="Y935" s="194">
        <f t="shared" ca="1" si="356"/>
        <v>21153.943710748914</v>
      </c>
      <c r="Z935" s="194">
        <f t="shared" ca="1" si="357"/>
        <v>375405.48995958787</v>
      </c>
      <c r="AA935" s="194">
        <f t="shared" ca="1" si="358"/>
        <v>396559.43367033679</v>
      </c>
      <c r="AB935" s="77">
        <f t="shared" ca="1" si="359"/>
        <v>243869.25606865287</v>
      </c>
      <c r="AC935">
        <f t="shared" ca="1" si="360"/>
        <v>221.79703701259965</v>
      </c>
      <c r="AD935" s="476">
        <v>225.78130455587799</v>
      </c>
    </row>
    <row r="936" spans="2:30" x14ac:dyDescent="0.2">
      <c r="B936">
        <v>858</v>
      </c>
      <c r="C936" s="193">
        <f t="shared" ca="1" si="363"/>
        <v>0.32964060507560322</v>
      </c>
      <c r="D936" s="193">
        <f t="shared" ca="1" si="363"/>
        <v>-0.14123616731544161</v>
      </c>
      <c r="E936" s="193">
        <f t="shared" ca="1" si="363"/>
        <v>0.10787437576304149</v>
      </c>
      <c r="F936" s="193">
        <f t="shared" ca="1" si="363"/>
        <v>7.2468734745269339E-2</v>
      </c>
      <c r="G936" s="193">
        <f t="shared" ca="1" si="363"/>
        <v>0.10623637491659965</v>
      </c>
      <c r="H936" s="193">
        <f t="shared" ca="1" si="363"/>
        <v>9.5381096654787723E-2</v>
      </c>
      <c r="I936" s="193">
        <f t="shared" ca="1" si="363"/>
        <v>6.452780165159254E-2</v>
      </c>
      <c r="J936" s="193">
        <f t="shared" ca="1" si="363"/>
        <v>4.2276266366398307E-2</v>
      </c>
      <c r="K936" s="193">
        <f t="shared" ca="1" si="363"/>
        <v>7.1026389572468623E-2</v>
      </c>
      <c r="L936" s="193">
        <f t="shared" ca="1" si="363"/>
        <v>5.5562712576400629E-2</v>
      </c>
      <c r="M936" s="193">
        <f t="shared" ca="1" si="363"/>
        <v>3.2290242309206046E-2</v>
      </c>
      <c r="O936" s="473">
        <f t="shared" ca="1" si="361"/>
        <v>13026.489007925686</v>
      </c>
      <c r="P936" s="473">
        <f t="shared" ca="1" si="347"/>
        <v>11176.811282389526</v>
      </c>
      <c r="Q936" s="194">
        <f t="shared" ca="1" si="348"/>
        <v>12171.218338938592</v>
      </c>
      <c r="R936" s="194">
        <f t="shared" ca="1" si="349"/>
        <v>13076.31980462862</v>
      </c>
      <c r="S936" s="194">
        <f t="shared" ca="1" si="350"/>
        <v>14797.595369883338</v>
      </c>
      <c r="T936" s="194">
        <f t="shared" ca="1" si="351"/>
        <v>16094.684608861846</v>
      </c>
      <c r="U936" s="194">
        <f t="shared" ca="1" si="352"/>
        <v>17076.236748216234</v>
      </c>
      <c r="V936" s="194">
        <f t="shared" ca="1" si="353"/>
        <v>18049.238061994718</v>
      </c>
      <c r="W936" s="194">
        <f t="shared" ca="1" si="354"/>
        <v>19647.642457973034</v>
      </c>
      <c r="X936" s="194">
        <f t="shared" ca="1" si="355"/>
        <v>20512.100950831384</v>
      </c>
      <c r="Y936" s="194">
        <f t="shared" ca="1" si="356"/>
        <v>21045.56534138829</v>
      </c>
      <c r="Z936" s="194">
        <f t="shared" ca="1" si="357"/>
        <v>373482.16845475789</v>
      </c>
      <c r="AA936" s="194">
        <f t="shared" ca="1" si="358"/>
        <v>394527.73379614617</v>
      </c>
      <c r="AB936" s="77">
        <f t="shared" ca="1" si="359"/>
        <v>243133.82455576077</v>
      </c>
      <c r="AC936">
        <f t="shared" ca="1" si="360"/>
        <v>221.0245249192256</v>
      </c>
      <c r="AD936" s="476">
        <v>220.98589360094255</v>
      </c>
    </row>
    <row r="937" spans="2:30" x14ac:dyDescent="0.2">
      <c r="B937">
        <v>859</v>
      </c>
      <c r="C937" s="193">
        <f t="shared" ca="1" si="363"/>
        <v>0.33264538174536801</v>
      </c>
      <c r="D937" s="193">
        <f t="shared" ca="1" si="363"/>
        <v>-0.2046893312328309</v>
      </c>
      <c r="E937" s="193">
        <f t="shared" ca="1" si="363"/>
        <v>7.3753855830842471E-2</v>
      </c>
      <c r="F937" s="193">
        <f t="shared" ca="1" si="363"/>
        <v>9.4115962653356006E-2</v>
      </c>
      <c r="G937" s="193">
        <f t="shared" ca="1" si="363"/>
        <v>9.1390696948777259E-2</v>
      </c>
      <c r="H937" s="193">
        <f t="shared" ca="1" si="363"/>
        <v>9.5292318900107933E-2</v>
      </c>
      <c r="I937" s="193">
        <f t="shared" ca="1" si="363"/>
        <v>5.6952448095480265E-2</v>
      </c>
      <c r="J937" s="193">
        <f t="shared" ca="1" si="363"/>
        <v>5.7345719973076539E-2</v>
      </c>
      <c r="K937" s="193">
        <f t="shared" ca="1" si="363"/>
        <v>6.44301984881923E-2</v>
      </c>
      <c r="L937" s="193">
        <f t="shared" ca="1" si="363"/>
        <v>3.6753089508811239E-2</v>
      </c>
      <c r="M937" s="193">
        <f t="shared" ca="1" si="363"/>
        <v>9.7643079782086216E-3</v>
      </c>
      <c r="O937" s="473">
        <f t="shared" ca="1" si="361"/>
        <v>13055.92680495937</v>
      </c>
      <c r="P937" s="473">
        <f t="shared" ca="1" si="347"/>
        <v>10350.968354004706</v>
      </c>
      <c r="Q937" s="194">
        <f t="shared" ca="1" si="348"/>
        <v>11796.366905402299</v>
      </c>
      <c r="R937" s="194">
        <f t="shared" ca="1" si="349"/>
        <v>13340.258571176495</v>
      </c>
      <c r="S937" s="194">
        <f t="shared" ca="1" si="350"/>
        <v>14599.011829746187</v>
      </c>
      <c r="T937" s="194">
        <f t="shared" ca="1" si="351"/>
        <v>16093.380177037876</v>
      </c>
      <c r="U937" s="194">
        <f t="shared" ca="1" si="352"/>
        <v>16954.719460856602</v>
      </c>
      <c r="V937" s="194">
        <f t="shared" ca="1" si="353"/>
        <v>18310.197813634601</v>
      </c>
      <c r="W937" s="194">
        <f t="shared" ca="1" si="354"/>
        <v>19526.637405931258</v>
      </c>
      <c r="X937" s="194">
        <f t="shared" ca="1" si="355"/>
        <v>20146.585114952941</v>
      </c>
      <c r="Y937" s="194">
        <f t="shared" ca="1" si="356"/>
        <v>20586.323353613279</v>
      </c>
      <c r="Z937" s="194">
        <f t="shared" ca="1" si="357"/>
        <v>365332.29504164628</v>
      </c>
      <c r="AA937" s="194">
        <f t="shared" ca="1" si="358"/>
        <v>385918.61839525955</v>
      </c>
      <c r="AB937" s="77">
        <f t="shared" ca="1" si="359"/>
        <v>238845.36149949036</v>
      </c>
      <c r="AC937">
        <f t="shared" ca="1" si="360"/>
        <v>216.51983683490795</v>
      </c>
      <c r="AD937" s="476">
        <v>225.14570460718897</v>
      </c>
    </row>
    <row r="938" spans="2:30" x14ac:dyDescent="0.2">
      <c r="B938">
        <v>860</v>
      </c>
      <c r="C938" s="193">
        <f t="shared" ca="1" si="363"/>
        <v>0.32880633867222309</v>
      </c>
      <c r="D938" s="193">
        <f t="shared" ca="1" si="363"/>
        <v>-0.16364348481243948</v>
      </c>
      <c r="E938" s="193">
        <f t="shared" ca="1" si="363"/>
        <v>8.7549860378813849E-2</v>
      </c>
      <c r="F938" s="193">
        <f t="shared" ca="1" si="363"/>
        <v>8.333836900858535E-2</v>
      </c>
      <c r="G938" s="193">
        <f t="shared" ca="1" si="363"/>
        <v>9.7703622177988295E-2</v>
      </c>
      <c r="H938" s="193">
        <f t="shared" ca="1" si="363"/>
        <v>0.10573641526274405</v>
      </c>
      <c r="I938" s="193">
        <f t="shared" ca="1" si="363"/>
        <v>7.1703175415361906E-2</v>
      </c>
      <c r="J938" s="193">
        <f t="shared" ca="1" si="363"/>
        <v>3.7979145170191256E-2</v>
      </c>
      <c r="K938" s="193">
        <f t="shared" ca="1" si="363"/>
        <v>5.3327938197658714E-2</v>
      </c>
      <c r="L938" s="193">
        <f t="shared" ca="1" si="363"/>
        <v>4.246125638918502E-2</v>
      </c>
      <c r="M938" s="193">
        <f t="shared" ca="1" si="363"/>
        <v>3.7607961304931485E-2</v>
      </c>
      <c r="O938" s="473">
        <f t="shared" ca="1" si="361"/>
        <v>13018.31569997177</v>
      </c>
      <c r="P938" s="473">
        <f t="shared" ca="1" si="347"/>
        <v>10885.1800451661</v>
      </c>
      <c r="Q938" s="194">
        <f t="shared" ca="1" si="348"/>
        <v>11947.931186724991</v>
      </c>
      <c r="R938" s="194">
        <f t="shared" ca="1" si="349"/>
        <v>13208.85030102601</v>
      </c>
      <c r="S938" s="194">
        <f t="shared" ca="1" si="350"/>
        <v>14683.456813892759</v>
      </c>
      <c r="T938" s="194">
        <f t="shared" ca="1" si="351"/>
        <v>16246.83767004605</v>
      </c>
      <c r="U938" s="194">
        <f t="shared" ca="1" si="352"/>
        <v>17191.337904763735</v>
      </c>
      <c r="V938" s="194">
        <f t="shared" ca="1" si="353"/>
        <v>17974.824237220626</v>
      </c>
      <c r="W938" s="194">
        <f t="shared" ca="1" si="354"/>
        <v>19322.969930706087</v>
      </c>
      <c r="X938" s="194">
        <f t="shared" ca="1" si="355"/>
        <v>20257.508411029437</v>
      </c>
      <c r="Y938" s="194">
        <f t="shared" ca="1" si="356"/>
        <v>21153.979039401489</v>
      </c>
      <c r="Z938" s="194">
        <f t="shared" ca="1" si="357"/>
        <v>375406.11691455718</v>
      </c>
      <c r="AA938" s="194">
        <f t="shared" ca="1" si="358"/>
        <v>396560.09595395869</v>
      </c>
      <c r="AB938" s="77">
        <f t="shared" ca="1" si="359"/>
        <v>243361.315143582</v>
      </c>
      <c r="AC938">
        <f t="shared" ca="1" si="360"/>
        <v>221.26348562071848</v>
      </c>
      <c r="AD938" s="476">
        <v>223.67361230727695</v>
      </c>
    </row>
    <row r="939" spans="2:30" x14ac:dyDescent="0.2">
      <c r="B939">
        <v>861</v>
      </c>
      <c r="C939" s="193">
        <f t="shared" ref="C939:M954" ca="1" si="364">C$75+_xlfn.NORM.INV(RAND(),0, $AH$80)</f>
        <v>0.3104061287480091</v>
      </c>
      <c r="D939" s="193">
        <f t="shared" ca="1" si="364"/>
        <v>-0.15497799802628137</v>
      </c>
      <c r="E939" s="193">
        <f t="shared" ca="1" si="364"/>
        <v>0.1062900908449554</v>
      </c>
      <c r="F939" s="193">
        <f t="shared" ca="1" si="364"/>
        <v>9.8084447747238609E-2</v>
      </c>
      <c r="G939" s="193">
        <f t="shared" ca="1" si="364"/>
        <v>0.11595195935075495</v>
      </c>
      <c r="H939" s="193">
        <f t="shared" ca="1" si="364"/>
        <v>0.11386731415866548</v>
      </c>
      <c r="I939" s="193">
        <f t="shared" ca="1" si="363"/>
        <v>4.5923463283919247E-2</v>
      </c>
      <c r="J939" s="193">
        <f t="shared" ca="1" si="363"/>
        <v>4.5832021129305747E-2</v>
      </c>
      <c r="K939" s="193">
        <f t="shared" ca="1" si="363"/>
        <v>8.7770782399437558E-2</v>
      </c>
      <c r="L939" s="193">
        <f t="shared" ca="1" si="363"/>
        <v>4.8911684872895968E-2</v>
      </c>
      <c r="M939" s="193">
        <f t="shared" ca="1" si="363"/>
        <v>4.4210470733212548E-2</v>
      </c>
      <c r="O939" s="473">
        <f t="shared" ca="1" si="361"/>
        <v>12838.048843344246</v>
      </c>
      <c r="P939" s="473">
        <f t="shared" ca="1" si="347"/>
        <v>10997.961355687949</v>
      </c>
      <c r="Q939" s="194">
        <f t="shared" ca="1" si="348"/>
        <v>12153.813226887118</v>
      </c>
      <c r="R939" s="194">
        <f t="shared" ca="1" si="349"/>
        <v>13388.645231361825</v>
      </c>
      <c r="S939" s="194">
        <f t="shared" ca="1" si="350"/>
        <v>14927.5561002466</v>
      </c>
      <c r="T939" s="194">
        <f t="shared" ca="1" si="351"/>
        <v>16366.306824403422</v>
      </c>
      <c r="U939" s="194">
        <f t="shared" ca="1" si="352"/>
        <v>16777.801999948111</v>
      </c>
      <c r="V939" s="194">
        <f t="shared" ca="1" si="353"/>
        <v>18110.813544692341</v>
      </c>
      <c r="W939" s="194">
        <f t="shared" ca="1" si="354"/>
        <v>19954.813081071741</v>
      </c>
      <c r="X939" s="194">
        <f t="shared" ca="1" si="355"/>
        <v>20382.855620302347</v>
      </c>
      <c r="Y939" s="194">
        <f t="shared" ca="1" si="356"/>
        <v>21288.586088751472</v>
      </c>
      <c r="Z939" s="194">
        <f t="shared" ca="1" si="357"/>
        <v>377794.90200372081</v>
      </c>
      <c r="AA939" s="194">
        <f t="shared" ca="1" si="358"/>
        <v>399083.48809247231</v>
      </c>
      <c r="AB939" s="77">
        <f t="shared" ca="1" si="359"/>
        <v>244935.6882224787</v>
      </c>
      <c r="AC939">
        <f t="shared" ca="1" si="360"/>
        <v>222.91723885485365</v>
      </c>
      <c r="AD939" s="476">
        <v>217.60989095583994</v>
      </c>
    </row>
    <row r="940" spans="2:30" x14ac:dyDescent="0.2">
      <c r="B940">
        <v>862</v>
      </c>
      <c r="C940" s="193">
        <f t="shared" ca="1" si="364"/>
        <v>0.32479152833517222</v>
      </c>
      <c r="D940" s="193">
        <f t="shared" ca="1" si="364"/>
        <v>-0.15824285082667505</v>
      </c>
      <c r="E940" s="193">
        <f t="shared" ca="1" si="364"/>
        <v>9.985298546751134E-2</v>
      </c>
      <c r="F940" s="193">
        <f t="shared" ca="1" si="364"/>
        <v>8.6175981276103542E-2</v>
      </c>
      <c r="G940" s="193">
        <f t="shared" ca="1" si="364"/>
        <v>7.9878232481420522E-2</v>
      </c>
      <c r="H940" s="193">
        <f t="shared" ca="1" si="364"/>
        <v>0.12791861444326511</v>
      </c>
      <c r="I940" s="193">
        <f t="shared" ca="1" si="363"/>
        <v>8.1354174180605296E-2</v>
      </c>
      <c r="J940" s="193">
        <f t="shared" ca="1" si="363"/>
        <v>6.842487976093263E-2</v>
      </c>
      <c r="K940" s="193">
        <f t="shared" ca="1" si="363"/>
        <v>7.7990486997443445E-2</v>
      </c>
      <c r="L940" s="193">
        <f t="shared" ca="1" si="363"/>
        <v>4.4816064155655692E-2</v>
      </c>
      <c r="M940" s="193">
        <f t="shared" ca="1" si="363"/>
        <v>4.0054698202541525E-2</v>
      </c>
      <c r="O940" s="473">
        <f t="shared" ca="1" si="361"/>
        <v>12978.982603099683</v>
      </c>
      <c r="P940" s="473">
        <f t="shared" ca="1" si="347"/>
        <v>10955.469296490823</v>
      </c>
      <c r="Q940" s="194">
        <f t="shared" ca="1" si="348"/>
        <v>12083.09454547916</v>
      </c>
      <c r="R940" s="194">
        <f t="shared" ca="1" si="349"/>
        <v>13243.448536190803</v>
      </c>
      <c r="S940" s="194">
        <f t="shared" ca="1" si="350"/>
        <v>14445.01509382169</v>
      </c>
      <c r="T940" s="194">
        <f t="shared" ca="1" si="351"/>
        <v>16572.765788425801</v>
      </c>
      <c r="U940" s="194">
        <f t="shared" ca="1" si="352"/>
        <v>17346.150902147503</v>
      </c>
      <c r="V940" s="194">
        <f t="shared" ca="1" si="353"/>
        <v>18502.057111395487</v>
      </c>
      <c r="W940" s="194">
        <f t="shared" ca="1" si="354"/>
        <v>19775.396636189889</v>
      </c>
      <c r="X940" s="194">
        <f t="shared" ca="1" si="355"/>
        <v>20303.267941988757</v>
      </c>
      <c r="Y940" s="194">
        <f t="shared" ca="1" si="356"/>
        <v>21203.861290672849</v>
      </c>
      <c r="Z940" s="194">
        <f t="shared" ca="1" si="357"/>
        <v>376291.34527834901</v>
      </c>
      <c r="AA940" s="194">
        <f t="shared" ca="1" si="358"/>
        <v>397495.20656902186</v>
      </c>
      <c r="AB940" s="77">
        <f t="shared" ca="1" si="359"/>
        <v>244469.4412968441</v>
      </c>
      <c r="AC940">
        <f t="shared" ca="1" si="360"/>
        <v>222.42748368086774</v>
      </c>
      <c r="AD940" s="476">
        <v>217.45077263815824</v>
      </c>
    </row>
    <row r="941" spans="2:30" x14ac:dyDescent="0.2">
      <c r="B941">
        <v>863</v>
      </c>
      <c r="C941" s="193">
        <f t="shared" ca="1" si="364"/>
        <v>0.310261319042345</v>
      </c>
      <c r="D941" s="193">
        <f t="shared" ca="1" si="364"/>
        <v>-0.13857590004987913</v>
      </c>
      <c r="E941" s="193">
        <f t="shared" ca="1" si="364"/>
        <v>9.9923750536724268E-2</v>
      </c>
      <c r="F941" s="193">
        <f t="shared" ca="1" si="364"/>
        <v>0.11052875010284152</v>
      </c>
      <c r="G941" s="193">
        <f t="shared" ca="1" si="364"/>
        <v>9.9576589744696908E-2</v>
      </c>
      <c r="H941" s="193">
        <f t="shared" ca="1" si="364"/>
        <v>0.11287932111373228</v>
      </c>
      <c r="I941" s="193">
        <f t="shared" ca="1" si="363"/>
        <v>6.9233087765256801E-2</v>
      </c>
      <c r="J941" s="193">
        <f t="shared" ca="1" si="363"/>
        <v>6.5027403703316458E-2</v>
      </c>
      <c r="K941" s="193">
        <f t="shared" ca="1" si="363"/>
        <v>3.4448337346212103E-2</v>
      </c>
      <c r="L941" s="193">
        <f t="shared" ca="1" si="363"/>
        <v>3.5230364394007958E-2</v>
      </c>
      <c r="M941" s="193">
        <f t="shared" ca="1" si="363"/>
        <v>4.5060378287267992E-2</v>
      </c>
      <c r="O941" s="473">
        <f t="shared" ca="1" si="361"/>
        <v>12836.630142657856</v>
      </c>
      <c r="P941" s="473">
        <f t="shared" ca="1" si="347"/>
        <v>11211.434660850822</v>
      </c>
      <c r="Q941" s="194">
        <f t="shared" ca="1" si="348"/>
        <v>12083.871977584282</v>
      </c>
      <c r="R941" s="194">
        <f t="shared" ca="1" si="349"/>
        <v>13540.375227841401</v>
      </c>
      <c r="S941" s="194">
        <f t="shared" ca="1" si="350"/>
        <v>14708.510606031134</v>
      </c>
      <c r="T941" s="194">
        <f t="shared" ca="1" si="351"/>
        <v>16351.790016963061</v>
      </c>
      <c r="U941" s="194">
        <f t="shared" ca="1" si="352"/>
        <v>17151.714889341685</v>
      </c>
      <c r="V941" s="194">
        <f t="shared" ca="1" si="353"/>
        <v>18443.222562291128</v>
      </c>
      <c r="W941" s="194">
        <f t="shared" ca="1" si="354"/>
        <v>18976.629587564275</v>
      </c>
      <c r="X941" s="194">
        <f t="shared" ca="1" si="355"/>
        <v>20116.994934376198</v>
      </c>
      <c r="Y941" s="194">
        <f t="shared" ca="1" si="356"/>
        <v>21305.913371554227</v>
      </c>
      <c r="Z941" s="194">
        <f t="shared" ca="1" si="357"/>
        <v>378102.39819351787</v>
      </c>
      <c r="AA941" s="194">
        <f t="shared" ca="1" si="358"/>
        <v>399408.3115650721</v>
      </c>
      <c r="AB941" s="77">
        <f t="shared" ca="1" si="359"/>
        <v>244953.79254429883</v>
      </c>
      <c r="AC941">
        <f t="shared" ca="1" si="360"/>
        <v>222.93625599962272</v>
      </c>
      <c r="AD941" s="476">
        <v>223.58703486228504</v>
      </c>
    </row>
    <row r="942" spans="2:30" x14ac:dyDescent="0.2">
      <c r="B942">
        <v>864</v>
      </c>
      <c r="C942" s="193">
        <f t="shared" ca="1" si="364"/>
        <v>0.31893215773320566</v>
      </c>
      <c r="D942" s="193">
        <f t="shared" ca="1" si="364"/>
        <v>-0.14124952664851792</v>
      </c>
      <c r="E942" s="193">
        <f t="shared" ca="1" si="364"/>
        <v>9.448729447500491E-2</v>
      </c>
      <c r="F942" s="193">
        <f t="shared" ca="1" si="364"/>
        <v>0.11651524351475748</v>
      </c>
      <c r="G942" s="193">
        <f t="shared" ca="1" si="364"/>
        <v>9.8593099061610082E-2</v>
      </c>
      <c r="H942" s="193">
        <f t="shared" ca="1" si="364"/>
        <v>6.6381913553649252E-2</v>
      </c>
      <c r="I942" s="193">
        <f t="shared" ca="1" si="363"/>
        <v>5.806889680172974E-2</v>
      </c>
      <c r="J942" s="193">
        <f t="shared" ca="1" si="363"/>
        <v>3.7339054886697531E-2</v>
      </c>
      <c r="K942" s="193">
        <f t="shared" ca="1" si="363"/>
        <v>7.0538348742554491E-2</v>
      </c>
      <c r="L942" s="193">
        <f t="shared" ca="1" si="363"/>
        <v>3.1409153872044057E-2</v>
      </c>
      <c r="M942" s="193">
        <f t="shared" ca="1" si="363"/>
        <v>3.2787953546970325E-2</v>
      </c>
      <c r="O942" s="473">
        <f t="shared" ca="1" si="361"/>
        <v>12921.578349312214</v>
      </c>
      <c r="P942" s="473">
        <f t="shared" ca="1" si="347"/>
        <v>11176.63741066954</v>
      </c>
      <c r="Q942" s="194">
        <f t="shared" ca="1" si="348"/>
        <v>12024.146529316142</v>
      </c>
      <c r="R942" s="194">
        <f t="shared" ca="1" si="349"/>
        <v>13613.366914989379</v>
      </c>
      <c r="S942" s="194">
        <f t="shared" ca="1" si="350"/>
        <v>14695.354921126571</v>
      </c>
      <c r="T942" s="194">
        <f t="shared" ca="1" si="351"/>
        <v>15668.592988919867</v>
      </c>
      <c r="U942" s="194">
        <f t="shared" ca="1" si="352"/>
        <v>16972.628567970176</v>
      </c>
      <c r="V942" s="194">
        <f t="shared" ca="1" si="353"/>
        <v>17963.739707829754</v>
      </c>
      <c r="W942" s="194">
        <f t="shared" ca="1" si="354"/>
        <v>19638.689502355501</v>
      </c>
      <c r="X942" s="194">
        <f t="shared" ca="1" si="355"/>
        <v>20042.739700606533</v>
      </c>
      <c r="Y942" s="194">
        <f t="shared" ca="1" si="356"/>
        <v>21055.712307760929</v>
      </c>
      <c r="Z942" s="194">
        <f t="shared" ca="1" si="357"/>
        <v>373662.2401678536</v>
      </c>
      <c r="AA942" s="194">
        <f t="shared" ca="1" si="358"/>
        <v>394717.9524756145</v>
      </c>
      <c r="AB942" s="77">
        <f t="shared" ca="1" si="359"/>
        <v>242761.90728663892</v>
      </c>
      <c r="AC942">
        <f t="shared" ca="1" si="360"/>
        <v>220.63385551888749</v>
      </c>
      <c r="AD942" s="476">
        <v>219.66435276103647</v>
      </c>
    </row>
    <row r="943" spans="2:30" x14ac:dyDescent="0.2">
      <c r="B943">
        <v>865</v>
      </c>
      <c r="C943" s="193">
        <f t="shared" ca="1" si="364"/>
        <v>0.31750590691500019</v>
      </c>
      <c r="D943" s="193">
        <f t="shared" ca="1" si="364"/>
        <v>-0.14395986147506318</v>
      </c>
      <c r="E943" s="193">
        <f t="shared" ca="1" si="364"/>
        <v>0.12543216030021823</v>
      </c>
      <c r="F943" s="193">
        <f t="shared" ca="1" si="364"/>
        <v>0.10509014849643819</v>
      </c>
      <c r="G943" s="193">
        <f t="shared" ca="1" si="364"/>
        <v>8.0411121781084324E-2</v>
      </c>
      <c r="H943" s="193">
        <f t="shared" ca="1" si="364"/>
        <v>0.10306182830107066</v>
      </c>
      <c r="I943" s="193">
        <f t="shared" ca="1" si="363"/>
        <v>5.5015336786191034E-2</v>
      </c>
      <c r="J943" s="193">
        <f t="shared" ca="1" si="363"/>
        <v>2.6779750157363481E-2</v>
      </c>
      <c r="K943" s="193">
        <f t="shared" ca="1" si="363"/>
        <v>3.8518622641550745E-2</v>
      </c>
      <c r="L943" s="193">
        <f t="shared" ca="1" si="363"/>
        <v>7.5140124015508347E-2</v>
      </c>
      <c r="M943" s="193">
        <f t="shared" ca="1" si="363"/>
        <v>3.9311001055211688E-2</v>
      </c>
      <c r="O943" s="473">
        <f t="shared" ca="1" si="361"/>
        <v>12907.605370046256</v>
      </c>
      <c r="P943" s="473">
        <f t="shared" ca="1" si="347"/>
        <v>11141.362402902052</v>
      </c>
      <c r="Q943" s="194">
        <f t="shared" ca="1" si="348"/>
        <v>12364.109910244078</v>
      </c>
      <c r="R943" s="194">
        <f t="shared" ca="1" si="349"/>
        <v>13474.063836570691</v>
      </c>
      <c r="S943" s="194">
        <f t="shared" ca="1" si="350"/>
        <v>14452.143299341022</v>
      </c>
      <c r="T943" s="194">
        <f t="shared" ca="1" si="351"/>
        <v>16207.539353014135</v>
      </c>
      <c r="U943" s="194">
        <f t="shared" ca="1" si="352"/>
        <v>16923.645992156442</v>
      </c>
      <c r="V943" s="194">
        <f t="shared" ca="1" si="353"/>
        <v>17780.882809923667</v>
      </c>
      <c r="W943" s="194">
        <f t="shared" ca="1" si="354"/>
        <v>19051.29769188305</v>
      </c>
      <c r="X943" s="194">
        <f t="shared" ca="1" si="355"/>
        <v>20892.536745891615</v>
      </c>
      <c r="Y943" s="194">
        <f t="shared" ca="1" si="356"/>
        <v>21188.699346612117</v>
      </c>
      <c r="Z943" s="194">
        <f t="shared" ca="1" si="357"/>
        <v>376022.27596830984</v>
      </c>
      <c r="AA943" s="194">
        <f t="shared" ca="1" si="358"/>
        <v>397210.97531492193</v>
      </c>
      <c r="AB943" s="77">
        <f t="shared" ca="1" si="359"/>
        <v>243953.89241606774</v>
      </c>
      <c r="AC943">
        <f t="shared" ca="1" si="360"/>
        <v>221.88594073887575</v>
      </c>
      <c r="AD943" s="476">
        <v>217.78285887928647</v>
      </c>
    </row>
    <row r="944" spans="2:30" x14ac:dyDescent="0.2">
      <c r="B944">
        <v>866</v>
      </c>
      <c r="C944" s="193">
        <f t="shared" ca="1" si="364"/>
        <v>0.33936731108531287</v>
      </c>
      <c r="D944" s="193">
        <f t="shared" ca="1" si="364"/>
        <v>-0.14423515945274989</v>
      </c>
      <c r="E944" s="193">
        <f t="shared" ca="1" si="364"/>
        <v>0.10331895814761299</v>
      </c>
      <c r="F944" s="193">
        <f t="shared" ca="1" si="364"/>
        <v>0.11212405607498521</v>
      </c>
      <c r="G944" s="193">
        <f t="shared" ca="1" si="364"/>
        <v>7.516186462937878E-2</v>
      </c>
      <c r="H944" s="193">
        <f t="shared" ca="1" si="364"/>
        <v>6.1601190544895865E-2</v>
      </c>
      <c r="I944" s="193">
        <f t="shared" ca="1" si="363"/>
        <v>5.2856896510765972E-2</v>
      </c>
      <c r="J944" s="193">
        <f t="shared" ca="1" si="363"/>
        <v>7.6560734118058499E-2</v>
      </c>
      <c r="K944" s="193">
        <f t="shared" ca="1" si="363"/>
        <v>5.3822177090605286E-2</v>
      </c>
      <c r="L944" s="193">
        <f t="shared" ca="1" si="363"/>
        <v>3.583506386069988E-2</v>
      </c>
      <c r="M944" s="193">
        <f t="shared" ca="1" si="363"/>
        <v>4.4592391658705308E-2</v>
      </c>
      <c r="O944" s="473">
        <f t="shared" ca="1" si="361"/>
        <v>13121.78154670281</v>
      </c>
      <c r="P944" s="473">
        <f t="shared" ca="1" si="347"/>
        <v>11137.77939972246</v>
      </c>
      <c r="Q944" s="194">
        <f t="shared" ca="1" si="348"/>
        <v>12121.172066874362</v>
      </c>
      <c r="R944" s="194">
        <f t="shared" ca="1" si="349"/>
        <v>13559.826359983672</v>
      </c>
      <c r="S944" s="194">
        <f t="shared" ca="1" si="350"/>
        <v>14381.926494791216</v>
      </c>
      <c r="T944" s="194">
        <f t="shared" ca="1" si="351"/>
        <v>15598.348733963127</v>
      </c>
      <c r="U944" s="194">
        <f t="shared" ca="1" si="352"/>
        <v>16889.022155096613</v>
      </c>
      <c r="V944" s="194">
        <f t="shared" ca="1" si="353"/>
        <v>18642.946793784035</v>
      </c>
      <c r="W944" s="194">
        <f t="shared" ca="1" si="354"/>
        <v>19332.036587841692</v>
      </c>
      <c r="X944" s="194">
        <f t="shared" ca="1" si="355"/>
        <v>20128.745687181236</v>
      </c>
      <c r="Y944" s="194">
        <f t="shared" ca="1" si="356"/>
        <v>21296.37240839615</v>
      </c>
      <c r="Z944" s="194">
        <f t="shared" ca="1" si="357"/>
        <v>377933.08083132672</v>
      </c>
      <c r="AA944" s="194">
        <f t="shared" ca="1" si="358"/>
        <v>399229.45323972288</v>
      </c>
      <c r="AB944" s="77">
        <f t="shared" ca="1" si="359"/>
        <v>244597.14653259102</v>
      </c>
      <c r="AC944">
        <f t="shared" ca="1" si="360"/>
        <v>222.5616278360641</v>
      </c>
      <c r="AD944" s="476">
        <v>219.01369216164716</v>
      </c>
    </row>
    <row r="945" spans="2:30" x14ac:dyDescent="0.2">
      <c r="B945">
        <v>867</v>
      </c>
      <c r="C945" s="193">
        <f t="shared" ca="1" si="364"/>
        <v>0.32207351324717692</v>
      </c>
      <c r="D945" s="193">
        <f t="shared" ca="1" si="364"/>
        <v>-0.1128054070854656</v>
      </c>
      <c r="E945" s="193">
        <f t="shared" ca="1" si="364"/>
        <v>0.16229374375503214</v>
      </c>
      <c r="F945" s="193">
        <f t="shared" ca="1" si="364"/>
        <v>9.2323426946546619E-2</v>
      </c>
      <c r="G945" s="193">
        <f t="shared" ca="1" si="364"/>
        <v>8.1649204707433379E-2</v>
      </c>
      <c r="H945" s="193">
        <f t="shared" ca="1" si="364"/>
        <v>9.6063429350192547E-2</v>
      </c>
      <c r="I945" s="193">
        <f t="shared" ca="1" si="364"/>
        <v>8.1822493783382563E-2</v>
      </c>
      <c r="J945" s="193">
        <f t="shared" ca="1" si="364"/>
        <v>6.039069943381542E-2</v>
      </c>
      <c r="K945" s="193">
        <f t="shared" ca="1" si="364"/>
        <v>4.6749313935853958E-2</v>
      </c>
      <c r="L945" s="193">
        <f t="shared" ca="1" si="364"/>
        <v>6.8270070457156856E-2</v>
      </c>
      <c r="M945" s="193">
        <f t="shared" ca="1" si="364"/>
        <v>2.4612630710029795E-3</v>
      </c>
      <c r="O945" s="473">
        <f t="shared" ca="1" si="361"/>
        <v>12952.354209282592</v>
      </c>
      <c r="P945" s="473">
        <f t="shared" ca="1" si="347"/>
        <v>11546.837626782664</v>
      </c>
      <c r="Q945" s="194">
        <f t="shared" ca="1" si="348"/>
        <v>12769.074940903392</v>
      </c>
      <c r="R945" s="194">
        <f t="shared" ca="1" si="349"/>
        <v>13318.402670483014</v>
      </c>
      <c r="S945" s="194">
        <f t="shared" ca="1" si="350"/>
        <v>14468.704543026264</v>
      </c>
      <c r="T945" s="194">
        <f t="shared" ca="1" si="351"/>
        <v>16104.710278981947</v>
      </c>
      <c r="U945" s="194">
        <f t="shared" ca="1" si="352"/>
        <v>17353.663281249719</v>
      </c>
      <c r="V945" s="194">
        <f t="shared" ca="1" si="353"/>
        <v>18362.928131837434</v>
      </c>
      <c r="W945" s="194">
        <f t="shared" ca="1" si="354"/>
        <v>19202.287136500723</v>
      </c>
      <c r="X945" s="194">
        <f t="shared" ca="1" si="355"/>
        <v>20759.035220641097</v>
      </c>
      <c r="Y945" s="194">
        <f t="shared" ca="1" si="356"/>
        <v>20437.434308181764</v>
      </c>
      <c r="Z945" s="194">
        <f t="shared" ca="1" si="357"/>
        <v>362690.05651562463</v>
      </c>
      <c r="AA945" s="194">
        <f t="shared" ca="1" si="358"/>
        <v>383127.49082380638</v>
      </c>
      <c r="AB945" s="77">
        <f t="shared" ca="1" si="359"/>
        <v>239698.95739733666</v>
      </c>
      <c r="AC945">
        <f t="shared" ca="1" si="360"/>
        <v>217.41647118138513</v>
      </c>
      <c r="AD945" s="476">
        <v>217.89765218443657</v>
      </c>
    </row>
    <row r="946" spans="2:30" x14ac:dyDescent="0.2">
      <c r="B946">
        <v>868</v>
      </c>
      <c r="C946" s="193">
        <f t="shared" ca="1" si="364"/>
        <v>0.30596755770283646</v>
      </c>
      <c r="D946" s="193">
        <f t="shared" ca="1" si="364"/>
        <v>-0.13176542307976141</v>
      </c>
      <c r="E946" s="193">
        <f t="shared" ca="1" si="364"/>
        <v>0.11203718934875279</v>
      </c>
      <c r="F946" s="193">
        <f t="shared" ca="1" si="364"/>
        <v>0.10518658863725401</v>
      </c>
      <c r="G946" s="193">
        <f t="shared" ca="1" si="364"/>
        <v>9.5746081342183154E-2</v>
      </c>
      <c r="H946" s="193">
        <f t="shared" ca="1" si="364"/>
        <v>7.4755118552576827E-2</v>
      </c>
      <c r="I946" s="193">
        <f t="shared" ca="1" si="364"/>
        <v>8.2176003154465729E-2</v>
      </c>
      <c r="J946" s="193">
        <f t="shared" ca="1" si="364"/>
        <v>1.9234572436734695E-2</v>
      </c>
      <c r="K946" s="193">
        <f t="shared" ca="1" si="364"/>
        <v>6.1011270486981128E-2</v>
      </c>
      <c r="L946" s="193">
        <f t="shared" ca="1" si="364"/>
        <v>4.9190612015655499E-2</v>
      </c>
      <c r="M946" s="193">
        <f t="shared" ca="1" si="364"/>
        <v>5.5784896643775686E-2</v>
      </c>
      <c r="O946" s="473">
        <f t="shared" ca="1" si="361"/>
        <v>12794.56416281469</v>
      </c>
      <c r="P946" s="473">
        <f t="shared" ca="1" si="347"/>
        <v>11300.073018616906</v>
      </c>
      <c r="Q946" s="194">
        <f t="shared" ca="1" si="348"/>
        <v>12216.951423992659</v>
      </c>
      <c r="R946" s="194">
        <f t="shared" ca="1" si="349"/>
        <v>13475.239704996926</v>
      </c>
      <c r="S946" s="194">
        <f t="shared" ca="1" si="350"/>
        <v>14657.271725547194</v>
      </c>
      <c r="T946" s="194">
        <f t="shared" ca="1" si="351"/>
        <v>15791.622402184936</v>
      </c>
      <c r="U946" s="194">
        <f t="shared" ca="1" si="352"/>
        <v>17359.333973648703</v>
      </c>
      <c r="V946" s="194">
        <f t="shared" ca="1" si="353"/>
        <v>17650.221954165667</v>
      </c>
      <c r="W946" s="194">
        <f t="shared" ca="1" si="354"/>
        <v>19463.918246430283</v>
      </c>
      <c r="X946" s="194">
        <f t="shared" ca="1" si="355"/>
        <v>20388.275839908481</v>
      </c>
      <c r="Y946" s="194">
        <f t="shared" ca="1" si="356"/>
        <v>21524.556871779423</v>
      </c>
      <c r="Z946" s="194">
        <f t="shared" ca="1" si="357"/>
        <v>381982.52435112</v>
      </c>
      <c r="AA946" s="194">
        <f t="shared" ca="1" si="358"/>
        <v>403507.08122289943</v>
      </c>
      <c r="AB946" s="77">
        <f t="shared" ca="1" si="359"/>
        <v>246284.11346035855</v>
      </c>
      <c r="AC946">
        <f t="shared" ca="1" si="360"/>
        <v>224.33365191985351</v>
      </c>
      <c r="AD946" s="476">
        <v>217.08546622987504</v>
      </c>
    </row>
    <row r="947" spans="2:30" x14ac:dyDescent="0.2">
      <c r="B947">
        <v>869</v>
      </c>
      <c r="C947" s="193">
        <f t="shared" ca="1" si="364"/>
        <v>0.30435009824292297</v>
      </c>
      <c r="D947" s="193">
        <f t="shared" ca="1" si="364"/>
        <v>-0.18866996173680442</v>
      </c>
      <c r="E947" s="193">
        <f t="shared" ca="1" si="364"/>
        <v>0.12517842830850914</v>
      </c>
      <c r="F947" s="193">
        <f t="shared" ca="1" si="364"/>
        <v>0.1094029767341172</v>
      </c>
      <c r="G947" s="193">
        <f t="shared" ca="1" si="364"/>
        <v>0.11607907887585617</v>
      </c>
      <c r="H947" s="193">
        <f t="shared" ca="1" si="364"/>
        <v>0.10275695163582464</v>
      </c>
      <c r="I947" s="193">
        <f t="shared" ca="1" si="364"/>
        <v>7.1539295149994131E-2</v>
      </c>
      <c r="J947" s="193">
        <f t="shared" ca="1" si="364"/>
        <v>6.0956863302739313E-2</v>
      </c>
      <c r="K947" s="193">
        <f t="shared" ca="1" si="364"/>
        <v>5.9692162441785088E-2</v>
      </c>
      <c r="L947" s="193">
        <f t="shared" ca="1" si="364"/>
        <v>4.9657933871642489E-2</v>
      </c>
      <c r="M947" s="193">
        <f t="shared" ca="1" si="364"/>
        <v>4.463035167799978E-2</v>
      </c>
      <c r="O947" s="473">
        <f t="shared" ca="1" si="361"/>
        <v>12778.717912485918</v>
      </c>
      <c r="P947" s="473">
        <f t="shared" ca="1" si="347"/>
        <v>10559.460447995491</v>
      </c>
      <c r="Q947" s="194">
        <f t="shared" ca="1" si="348"/>
        <v>12361.322385287976</v>
      </c>
      <c r="R947" s="194">
        <f t="shared" ca="1" si="349"/>
        <v>13526.648979121926</v>
      </c>
      <c r="S947" s="194">
        <f t="shared" ca="1" si="350"/>
        <v>14929.256517389545</v>
      </c>
      <c r="T947" s="194">
        <f t="shared" ca="1" si="351"/>
        <v>16203.059730546009</v>
      </c>
      <c r="U947" s="194">
        <f t="shared" ca="1" si="352"/>
        <v>17188.709078907392</v>
      </c>
      <c r="V947" s="194">
        <f t="shared" ca="1" si="353"/>
        <v>18372.732467580328</v>
      </c>
      <c r="W947" s="194">
        <f t="shared" ca="1" si="354"/>
        <v>19439.719623980098</v>
      </c>
      <c r="X947" s="194">
        <f t="shared" ca="1" si="355"/>
        <v>20397.357018101236</v>
      </c>
      <c r="Y947" s="194">
        <f t="shared" ca="1" si="356"/>
        <v>21297.146309023785</v>
      </c>
      <c r="Z947" s="194">
        <f t="shared" ca="1" si="357"/>
        <v>377946.81475008297</v>
      </c>
      <c r="AA947" s="194">
        <f t="shared" ca="1" si="358"/>
        <v>399243.96105910675</v>
      </c>
      <c r="AB947" s="77">
        <f t="shared" ca="1" si="359"/>
        <v>244859.60494219128</v>
      </c>
      <c r="AC947">
        <f t="shared" ca="1" si="360"/>
        <v>222.83731944278705</v>
      </c>
      <c r="AD947" s="476">
        <v>220.34334961019624</v>
      </c>
    </row>
    <row r="948" spans="2:30" x14ac:dyDescent="0.2">
      <c r="B948">
        <v>870</v>
      </c>
      <c r="C948" s="193">
        <f t="shared" ca="1" si="364"/>
        <v>0.30556866296280377</v>
      </c>
      <c r="D948" s="193">
        <f t="shared" ca="1" si="364"/>
        <v>-0.14714467196752914</v>
      </c>
      <c r="E948" s="193">
        <f t="shared" ca="1" si="364"/>
        <v>0.10744273053159589</v>
      </c>
      <c r="F948" s="193">
        <f t="shared" ca="1" si="364"/>
        <v>5.913502712406745E-2</v>
      </c>
      <c r="G948" s="193">
        <f t="shared" ca="1" si="364"/>
        <v>7.5462003399477035E-2</v>
      </c>
      <c r="H948" s="193">
        <f t="shared" ca="1" si="364"/>
        <v>8.9709988897033591E-2</v>
      </c>
      <c r="I948" s="193">
        <f t="shared" ca="1" si="364"/>
        <v>9.1021146847101872E-2</v>
      </c>
      <c r="J948" s="193">
        <f t="shared" ca="1" si="364"/>
        <v>3.6436305935898874E-2</v>
      </c>
      <c r="K948" s="193">
        <f t="shared" ca="1" si="364"/>
        <v>7.5538152503314873E-2</v>
      </c>
      <c r="L948" s="193">
        <f t="shared" ca="1" si="364"/>
        <v>5.5387785918663737E-2</v>
      </c>
      <c r="M948" s="193">
        <f t="shared" ca="1" si="364"/>
        <v>7.3266686114179871E-2</v>
      </c>
      <c r="O948" s="473">
        <f t="shared" ca="1" si="361"/>
        <v>12790.65619104659</v>
      </c>
      <c r="P948" s="473">
        <f t="shared" ca="1" si="347"/>
        <v>11099.912094342608</v>
      </c>
      <c r="Q948" s="194">
        <f t="shared" ca="1" si="348"/>
        <v>12166.476241394124</v>
      </c>
      <c r="R948" s="194">
        <f t="shared" ca="1" si="349"/>
        <v>12913.745531470287</v>
      </c>
      <c r="S948" s="194">
        <f t="shared" ca="1" si="350"/>
        <v>14385.941307696878</v>
      </c>
      <c r="T948" s="194">
        <f t="shared" ca="1" si="351"/>
        <v>16011.357727448001</v>
      </c>
      <c r="U948" s="194">
        <f t="shared" ca="1" si="352"/>
        <v>17501.220139076329</v>
      </c>
      <c r="V948" s="194">
        <f t="shared" ca="1" si="353"/>
        <v>17948.106683027236</v>
      </c>
      <c r="W948" s="194">
        <f t="shared" ca="1" si="354"/>
        <v>19730.409330744293</v>
      </c>
      <c r="X948" s="194">
        <f t="shared" ca="1" si="355"/>
        <v>20508.701708683344</v>
      </c>
      <c r="Y948" s="194">
        <f t="shared" ca="1" si="356"/>
        <v>21880.962587444013</v>
      </c>
      <c r="Z948" s="194">
        <f t="shared" ca="1" si="357"/>
        <v>388307.42830959446</v>
      </c>
      <c r="AA948" s="194">
        <f t="shared" ca="1" si="358"/>
        <v>410188.39089703845</v>
      </c>
      <c r="AB948" s="77">
        <f t="shared" ca="1" si="359"/>
        <v>248550.78399023338</v>
      </c>
      <c r="AC948">
        <f t="shared" ca="1" si="360"/>
        <v>226.71460835879768</v>
      </c>
      <c r="AD948" s="476">
        <v>221.88425794909406</v>
      </c>
    </row>
    <row r="949" spans="2:30" x14ac:dyDescent="0.2">
      <c r="B949">
        <v>871</v>
      </c>
      <c r="C949" s="193">
        <f t="shared" ref="C949:M964" ca="1" si="365">C$75+_xlfn.NORM.INV(RAND(),0, $AH$80)</f>
        <v>0.32916433156118741</v>
      </c>
      <c r="D949" s="193">
        <f t="shared" ca="1" si="365"/>
        <v>-0.15740966977436655</v>
      </c>
      <c r="E949" s="193">
        <f t="shared" ca="1" si="365"/>
        <v>0.13545306710087779</v>
      </c>
      <c r="F949" s="193">
        <f t="shared" ca="1" si="365"/>
        <v>9.3806100483924529E-2</v>
      </c>
      <c r="G949" s="193">
        <f t="shared" ca="1" si="365"/>
        <v>9.43985924878359E-2</v>
      </c>
      <c r="H949" s="193">
        <f t="shared" ca="1" si="365"/>
        <v>0.1015515474795467</v>
      </c>
      <c r="I949" s="193">
        <f t="shared" ca="1" si="364"/>
        <v>8.2317299351877649E-2</v>
      </c>
      <c r="J949" s="193">
        <f t="shared" ca="1" si="364"/>
        <v>6.8995971377458651E-2</v>
      </c>
      <c r="K949" s="193">
        <f t="shared" ca="1" si="364"/>
        <v>5.080095382464956E-2</v>
      </c>
      <c r="L949" s="193">
        <f t="shared" ca="1" si="364"/>
        <v>4.7750977972335212E-2</v>
      </c>
      <c r="M949" s="193">
        <f t="shared" ca="1" si="364"/>
        <v>4.2342373171690414E-2</v>
      </c>
      <c r="O949" s="473">
        <f t="shared" ca="1" si="361"/>
        <v>13021.822956304954</v>
      </c>
      <c r="P949" s="473">
        <f t="shared" ca="1" si="347"/>
        <v>10966.31314788662</v>
      </c>
      <c r="Q949" s="194">
        <f t="shared" ca="1" si="348"/>
        <v>12474.200591365734</v>
      </c>
      <c r="R949" s="194">
        <f t="shared" ca="1" si="349"/>
        <v>13336.480505959698</v>
      </c>
      <c r="S949" s="194">
        <f t="shared" ca="1" si="350"/>
        <v>14639.247011042971</v>
      </c>
      <c r="T949" s="194">
        <f t="shared" ca="1" si="351"/>
        <v>16185.348451995782</v>
      </c>
      <c r="U949" s="194">
        <f t="shared" ca="1" si="352"/>
        <v>17361.600525367583</v>
      </c>
      <c r="V949" s="194">
        <f t="shared" ca="1" si="353"/>
        <v>18511.946781605307</v>
      </c>
      <c r="W949" s="194">
        <f t="shared" ca="1" si="354"/>
        <v>19276.613196697333</v>
      </c>
      <c r="X949" s="194">
        <f t="shared" ca="1" si="355"/>
        <v>20360.300317017223</v>
      </c>
      <c r="Y949" s="194">
        <f t="shared" ca="1" si="356"/>
        <v>21250.500705703431</v>
      </c>
      <c r="Z949" s="194">
        <f t="shared" ca="1" si="357"/>
        <v>377119.02510440856</v>
      </c>
      <c r="AA949" s="194">
        <f t="shared" ca="1" si="358"/>
        <v>398369.52581011201</v>
      </c>
      <c r="AB949" s="77">
        <f t="shared" ca="1" si="359"/>
        <v>244921.93113291328</v>
      </c>
      <c r="AC949">
        <f t="shared" ca="1" si="360"/>
        <v>222.90278813052024</v>
      </c>
      <c r="AD949" s="476">
        <v>223.82959883880389</v>
      </c>
    </row>
    <row r="950" spans="2:30" x14ac:dyDescent="0.2">
      <c r="B950">
        <v>872</v>
      </c>
      <c r="C950" s="193">
        <f t="shared" ca="1" si="365"/>
        <v>0.34686400849070098</v>
      </c>
      <c r="D950" s="193">
        <f t="shared" ca="1" si="365"/>
        <v>-0.15137804426331136</v>
      </c>
      <c r="E950" s="193">
        <f t="shared" ca="1" si="365"/>
        <v>0.12499514032236919</v>
      </c>
      <c r="F950" s="193">
        <f t="shared" ca="1" si="365"/>
        <v>0.10984554788237233</v>
      </c>
      <c r="G950" s="193">
        <f t="shared" ca="1" si="365"/>
        <v>9.5369412473699872E-2</v>
      </c>
      <c r="H950" s="193">
        <f t="shared" ca="1" si="365"/>
        <v>8.8727674183935387E-2</v>
      </c>
      <c r="I950" s="193">
        <f t="shared" ca="1" si="364"/>
        <v>6.2366751578002644E-2</v>
      </c>
      <c r="J950" s="193">
        <f t="shared" ca="1" si="364"/>
        <v>5.3705420809684344E-2</v>
      </c>
      <c r="K950" s="193">
        <f t="shared" ca="1" si="364"/>
        <v>8.3388353493560996E-2</v>
      </c>
      <c r="L950" s="193">
        <f t="shared" ca="1" si="364"/>
        <v>9.1556281643215554E-3</v>
      </c>
      <c r="M950" s="193">
        <f t="shared" ca="1" si="364"/>
        <v>2.6624717212168292E-2</v>
      </c>
      <c r="O950" s="473">
        <f t="shared" ca="1" si="361"/>
        <v>13195.226691183399</v>
      </c>
      <c r="P950" s="473">
        <f t="shared" ca="1" si="347"/>
        <v>11044.814753913002</v>
      </c>
      <c r="Q950" s="194">
        <f t="shared" ca="1" si="348"/>
        <v>12359.308765199799</v>
      </c>
      <c r="R950" s="194">
        <f t="shared" ca="1" si="349"/>
        <v>13532.045128849555</v>
      </c>
      <c r="S950" s="194">
        <f t="shared" ca="1" si="350"/>
        <v>14652.233206085504</v>
      </c>
      <c r="T950" s="194">
        <f t="shared" ca="1" si="351"/>
        <v>15996.92435303407</v>
      </c>
      <c r="U950" s="194">
        <f t="shared" ca="1" si="352"/>
        <v>17041.57104702542</v>
      </c>
      <c r="V950" s="194">
        <f t="shared" ca="1" si="353"/>
        <v>18247.158264201124</v>
      </c>
      <c r="W950" s="194">
        <f t="shared" ca="1" si="354"/>
        <v>19874.418800334624</v>
      </c>
      <c r="X950" s="194">
        <f t="shared" ca="1" si="355"/>
        <v>19610.3006229561</v>
      </c>
      <c r="Y950" s="194">
        <f t="shared" ca="1" si="356"/>
        <v>20930.060831381244</v>
      </c>
      <c r="Z950" s="194">
        <f t="shared" ca="1" si="357"/>
        <v>371432.38389616023</v>
      </c>
      <c r="AA950" s="194">
        <f t="shared" ca="1" si="358"/>
        <v>392362.44472754147</v>
      </c>
      <c r="AB950" s="77">
        <f t="shared" ca="1" si="359"/>
        <v>242482.24241727416</v>
      </c>
      <c r="AC950">
        <f t="shared" ca="1" si="360"/>
        <v>220.34008989980688</v>
      </c>
      <c r="AD950" s="476">
        <v>223.42963729039582</v>
      </c>
    </row>
    <row r="951" spans="2:30" x14ac:dyDescent="0.2">
      <c r="B951">
        <v>873</v>
      </c>
      <c r="C951" s="193">
        <f t="shared" ca="1" si="365"/>
        <v>0.32507632085368537</v>
      </c>
      <c r="D951" s="193">
        <f t="shared" ca="1" si="365"/>
        <v>-0.17385750253324286</v>
      </c>
      <c r="E951" s="193">
        <f t="shared" ca="1" si="365"/>
        <v>9.9666509388059182E-2</v>
      </c>
      <c r="F951" s="193">
        <f t="shared" ca="1" si="365"/>
        <v>0.10683158469345354</v>
      </c>
      <c r="G951" s="193">
        <f t="shared" ca="1" si="365"/>
        <v>6.31620612539565E-2</v>
      </c>
      <c r="H951" s="193">
        <f t="shared" ca="1" si="365"/>
        <v>9.2439780340712166E-2</v>
      </c>
      <c r="I951" s="193">
        <f t="shared" ca="1" si="364"/>
        <v>7.6778166507612239E-2</v>
      </c>
      <c r="J951" s="193">
        <f t="shared" ca="1" si="364"/>
        <v>5.535151759273179E-2</v>
      </c>
      <c r="K951" s="193">
        <f t="shared" ca="1" si="364"/>
        <v>6.710086604943262E-2</v>
      </c>
      <c r="L951" s="193">
        <f t="shared" ca="1" si="364"/>
        <v>6.00783562817854E-2</v>
      </c>
      <c r="M951" s="193">
        <f t="shared" ca="1" si="364"/>
        <v>4.6906915197090462E-2</v>
      </c>
      <c r="O951" s="473">
        <f t="shared" ca="1" si="361"/>
        <v>12981.772715403555</v>
      </c>
      <c r="P951" s="473">
        <f t="shared" ca="1" si="347"/>
        <v>10752.244604529844</v>
      </c>
      <c r="Q951" s="194">
        <f t="shared" ca="1" si="348"/>
        <v>12081.045900680025</v>
      </c>
      <c r="R951" s="194">
        <f t="shared" ca="1" si="349"/>
        <v>13495.296694829201</v>
      </c>
      <c r="S951" s="194">
        <f t="shared" ca="1" si="350"/>
        <v>14221.410859169448</v>
      </c>
      <c r="T951" s="194">
        <f t="shared" ca="1" si="351"/>
        <v>16051.467176541244</v>
      </c>
      <c r="U951" s="194">
        <f t="shared" ca="1" si="352"/>
        <v>17272.746534253638</v>
      </c>
      <c r="V951" s="194">
        <f t="shared" ca="1" si="353"/>
        <v>18275.663943231775</v>
      </c>
      <c r="W951" s="194">
        <f t="shared" ca="1" si="354"/>
        <v>19575.629962863775</v>
      </c>
      <c r="X951" s="194">
        <f t="shared" ca="1" si="355"/>
        <v>20599.850677530958</v>
      </c>
      <c r="Y951" s="194">
        <f t="shared" ca="1" si="356"/>
        <v>21343.559192078523</v>
      </c>
      <c r="Z951" s="194">
        <f t="shared" ca="1" si="357"/>
        <v>378770.47445826052</v>
      </c>
      <c r="AA951" s="194">
        <f t="shared" ca="1" si="358"/>
        <v>400114.03365033906</v>
      </c>
      <c r="AB951" s="77">
        <f t="shared" ca="1" si="359"/>
        <v>244897.03961214834</v>
      </c>
      <c r="AC951">
        <f t="shared" ca="1" si="360"/>
        <v>222.87664157509485</v>
      </c>
      <c r="AD951" s="476">
        <v>224.83996399145451</v>
      </c>
    </row>
    <row r="952" spans="2:30" x14ac:dyDescent="0.2">
      <c r="B952">
        <v>874</v>
      </c>
      <c r="C952" s="193">
        <f t="shared" ca="1" si="365"/>
        <v>0.31460106115014569</v>
      </c>
      <c r="D952" s="193">
        <f t="shared" ca="1" si="365"/>
        <v>-0.20365511419793375</v>
      </c>
      <c r="E952" s="193">
        <f t="shared" ca="1" si="365"/>
        <v>0.10013201514661293</v>
      </c>
      <c r="F952" s="193">
        <f t="shared" ca="1" si="365"/>
        <v>7.0756791731523494E-2</v>
      </c>
      <c r="G952" s="193">
        <f t="shared" ca="1" si="365"/>
        <v>7.1268883299267005E-2</v>
      </c>
      <c r="H952" s="193">
        <f t="shared" ca="1" si="365"/>
        <v>9.5307317807433539E-2</v>
      </c>
      <c r="I952" s="193">
        <f t="shared" ca="1" si="364"/>
        <v>8.1099285291150819E-2</v>
      </c>
      <c r="J952" s="193">
        <f t="shared" ca="1" si="364"/>
        <v>7.8251335272986472E-2</v>
      </c>
      <c r="K952" s="193">
        <f t="shared" ca="1" si="364"/>
        <v>3.7492198723460976E-2</v>
      </c>
      <c r="L952" s="193">
        <f t="shared" ca="1" si="364"/>
        <v>1.9461889281426968E-2</v>
      </c>
      <c r="M952" s="193">
        <f t="shared" ca="1" si="364"/>
        <v>6.0039236067299995E-2</v>
      </c>
      <c r="O952" s="473">
        <f t="shared" ca="1" si="361"/>
        <v>12879.146596087978</v>
      </c>
      <c r="P952" s="473">
        <f t="shared" ca="1" si="347"/>
        <v>10364.428688713893</v>
      </c>
      <c r="Q952" s="194">
        <f t="shared" ca="1" si="348"/>
        <v>12086.159993350946</v>
      </c>
      <c r="R952" s="194">
        <f t="shared" ca="1" si="349"/>
        <v>13055.446548737989</v>
      </c>
      <c r="S952" s="194">
        <f t="shared" ca="1" si="350"/>
        <v>14329.851943807618</v>
      </c>
      <c r="T952" s="194">
        <f t="shared" ca="1" si="351"/>
        <v>16093.600559408558</v>
      </c>
      <c r="U952" s="194">
        <f t="shared" ca="1" si="352"/>
        <v>17342.062194446247</v>
      </c>
      <c r="V952" s="194">
        <f t="shared" ca="1" si="353"/>
        <v>18672.223160998608</v>
      </c>
      <c r="W952" s="194">
        <f t="shared" ca="1" si="354"/>
        <v>19032.468267744403</v>
      </c>
      <c r="X952" s="194">
        <f t="shared" ca="1" si="355"/>
        <v>19810.575856195162</v>
      </c>
      <c r="Y952" s="194">
        <f t="shared" ca="1" si="356"/>
        <v>21611.291178326719</v>
      </c>
      <c r="Z952" s="194">
        <f t="shared" ca="1" si="357"/>
        <v>383521.74253619759</v>
      </c>
      <c r="AA952" s="194">
        <f t="shared" ca="1" si="358"/>
        <v>405133.0337145243</v>
      </c>
      <c r="AB952" s="77">
        <f t="shared" ca="1" si="359"/>
        <v>245825.24529931133</v>
      </c>
      <c r="AC952">
        <f t="shared" ca="1" si="360"/>
        <v>223.85164754900558</v>
      </c>
      <c r="AD952" s="476">
        <v>227.04419953160539</v>
      </c>
    </row>
    <row r="953" spans="2:30" x14ac:dyDescent="0.2">
      <c r="B953">
        <v>875</v>
      </c>
      <c r="C953" s="193">
        <f t="shared" ca="1" si="365"/>
        <v>0.30669016673659394</v>
      </c>
      <c r="D953" s="193">
        <f t="shared" ca="1" si="365"/>
        <v>-0.14218779499145714</v>
      </c>
      <c r="E953" s="193">
        <f t="shared" ca="1" si="365"/>
        <v>8.3187997514602083E-2</v>
      </c>
      <c r="F953" s="193">
        <f t="shared" ca="1" si="365"/>
        <v>7.6601705425083932E-2</v>
      </c>
      <c r="G953" s="193">
        <f t="shared" ca="1" si="365"/>
        <v>8.7599025081186388E-2</v>
      </c>
      <c r="H953" s="193">
        <f t="shared" ca="1" si="365"/>
        <v>9.2369864991330486E-2</v>
      </c>
      <c r="I953" s="193">
        <f t="shared" ca="1" si="364"/>
        <v>0.12396234346198903</v>
      </c>
      <c r="J953" s="193">
        <f t="shared" ca="1" si="364"/>
        <v>8.5351713466063503E-2</v>
      </c>
      <c r="K953" s="193">
        <f t="shared" ca="1" si="364"/>
        <v>5.2536319512074089E-2</v>
      </c>
      <c r="L953" s="193">
        <f t="shared" ca="1" si="364"/>
        <v>7.6509241638745853E-2</v>
      </c>
      <c r="M953" s="193">
        <f t="shared" ca="1" si="364"/>
        <v>4.3642236180454312E-2</v>
      </c>
      <c r="O953" s="473">
        <f t="shared" ca="1" si="361"/>
        <v>12801.643563518412</v>
      </c>
      <c r="P953" s="473">
        <f t="shared" ca="1" si="347"/>
        <v>11164.425848186185</v>
      </c>
      <c r="Q953" s="194">
        <f t="shared" ca="1" si="348"/>
        <v>11900.011326453592</v>
      </c>
      <c r="R953" s="194">
        <f t="shared" ca="1" si="349"/>
        <v>13126.711992858933</v>
      </c>
      <c r="S953" s="194">
        <f t="shared" ca="1" si="350"/>
        <v>14548.292447031794</v>
      </c>
      <c r="T953" s="194">
        <f t="shared" ca="1" si="351"/>
        <v>16050.439894345986</v>
      </c>
      <c r="U953" s="194">
        <f t="shared" ca="1" si="352"/>
        <v>18029.634400585164</v>
      </c>
      <c r="V953" s="194">
        <f t="shared" ca="1" si="353"/>
        <v>18795.181363610114</v>
      </c>
      <c r="W953" s="194">
        <f t="shared" ca="1" si="354"/>
        <v>19308.447934750762</v>
      </c>
      <c r="X953" s="194">
        <f t="shared" ca="1" si="355"/>
        <v>20919.141966563788</v>
      </c>
      <c r="Y953" s="194">
        <f t="shared" ca="1" si="356"/>
        <v>21277.001345508568</v>
      </c>
      <c r="Z953" s="194">
        <f t="shared" ca="1" si="357"/>
        <v>377589.31498540286</v>
      </c>
      <c r="AA953" s="194">
        <f t="shared" ca="1" si="358"/>
        <v>398866.31633091142</v>
      </c>
      <c r="AB953" s="77">
        <f t="shared" ca="1" si="359"/>
        <v>245092.61654235952</v>
      </c>
      <c r="AC953">
        <f t="shared" ca="1" si="360"/>
        <v>223.08207952699738</v>
      </c>
      <c r="AD953" s="476">
        <v>218.42018386084524</v>
      </c>
    </row>
    <row r="954" spans="2:30" x14ac:dyDescent="0.2">
      <c r="B954">
        <v>876</v>
      </c>
      <c r="C954" s="193">
        <f t="shared" ca="1" si="365"/>
        <v>0.33967904447216085</v>
      </c>
      <c r="D954" s="193">
        <f t="shared" ca="1" si="365"/>
        <v>-0.15563771534265283</v>
      </c>
      <c r="E954" s="193">
        <f t="shared" ca="1" si="365"/>
        <v>0.1224876137559989</v>
      </c>
      <c r="F954" s="193">
        <f t="shared" ca="1" si="365"/>
        <v>0.10421873987785306</v>
      </c>
      <c r="G954" s="193">
        <f t="shared" ca="1" si="365"/>
        <v>8.3095259326671736E-2</v>
      </c>
      <c r="H954" s="193">
        <f t="shared" ca="1" si="365"/>
        <v>0.11066283036802627</v>
      </c>
      <c r="I954" s="193">
        <f t="shared" ca="1" si="364"/>
        <v>5.751607939575383E-2</v>
      </c>
      <c r="J954" s="193">
        <f t="shared" ca="1" si="364"/>
        <v>4.2550432121661166E-2</v>
      </c>
      <c r="K954" s="193">
        <f t="shared" ca="1" si="364"/>
        <v>5.9622206479134486E-2</v>
      </c>
      <c r="L954" s="193">
        <f t="shared" ca="1" si="364"/>
        <v>6.2130178975146069E-2</v>
      </c>
      <c r="M954" s="193">
        <f t="shared" ca="1" si="364"/>
        <v>3.2171627730315795E-2</v>
      </c>
      <c r="O954" s="473">
        <f t="shared" ca="1" si="361"/>
        <v>13124.83559869376</v>
      </c>
      <c r="P954" s="473">
        <f t="shared" ca="1" si="347"/>
        <v>10989.375134815375</v>
      </c>
      <c r="Q954" s="194">
        <f t="shared" ca="1" si="348"/>
        <v>12331.760828359975</v>
      </c>
      <c r="R954" s="194">
        <f t="shared" ca="1" si="349"/>
        <v>13463.438988117805</v>
      </c>
      <c r="S954" s="194">
        <f t="shared" ca="1" si="350"/>
        <v>14488.04772466758</v>
      </c>
      <c r="T954" s="194">
        <f t="shared" ca="1" si="351"/>
        <v>16319.222612249267</v>
      </c>
      <c r="U954" s="194">
        <f t="shared" ca="1" si="352"/>
        <v>16963.760747995599</v>
      </c>
      <c r="V954" s="194">
        <f t="shared" ca="1" si="353"/>
        <v>18053.985827193708</v>
      </c>
      <c r="W954" s="194">
        <f t="shared" ca="1" si="354"/>
        <v>19438.436303834729</v>
      </c>
      <c r="X954" s="194">
        <f t="shared" ca="1" si="355"/>
        <v>20639.722485920905</v>
      </c>
      <c r="Y954" s="194">
        <f t="shared" ca="1" si="356"/>
        <v>21043.147115614029</v>
      </c>
      <c r="Z954" s="194">
        <f t="shared" ca="1" si="357"/>
        <v>373439.25375081273</v>
      </c>
      <c r="AA954" s="194">
        <f t="shared" ca="1" si="358"/>
        <v>394482.40086642676</v>
      </c>
      <c r="AB954" s="77">
        <f t="shared" ca="1" si="359"/>
        <v>243277.81100422202</v>
      </c>
      <c r="AC954">
        <f t="shared" ca="1" si="360"/>
        <v>221.17577118861763</v>
      </c>
      <c r="AD954" s="476">
        <v>223.25077357078413</v>
      </c>
    </row>
    <row r="955" spans="2:30" x14ac:dyDescent="0.2">
      <c r="B955">
        <v>877</v>
      </c>
      <c r="C955" s="193">
        <f t="shared" ca="1" si="365"/>
        <v>0.3454022342124502</v>
      </c>
      <c r="D955" s="193">
        <f t="shared" ca="1" si="365"/>
        <v>-0.15393511500014409</v>
      </c>
      <c r="E955" s="193">
        <f t="shared" ca="1" si="365"/>
        <v>9.3594406597991661E-2</v>
      </c>
      <c r="F955" s="193">
        <f t="shared" ca="1" si="365"/>
        <v>7.1484266232572674E-2</v>
      </c>
      <c r="G955" s="193">
        <f t="shared" ca="1" si="365"/>
        <v>0.1133460486206696</v>
      </c>
      <c r="H955" s="193">
        <f t="shared" ca="1" si="365"/>
        <v>9.2015669004748404E-2</v>
      </c>
      <c r="I955" s="193">
        <f t="shared" ca="1" si="365"/>
        <v>5.5414990429605793E-2</v>
      </c>
      <c r="J955" s="193">
        <f t="shared" ca="1" si="365"/>
        <v>7.9403186951270049E-2</v>
      </c>
      <c r="K955" s="193">
        <f t="shared" ca="1" si="365"/>
        <v>5.8086270663433824E-2</v>
      </c>
      <c r="L955" s="193">
        <f t="shared" ca="1" si="365"/>
        <v>2.6098857517669508E-2</v>
      </c>
      <c r="M955" s="193">
        <f t="shared" ca="1" si="365"/>
        <v>9.0015043569359576E-2</v>
      </c>
      <c r="O955" s="473">
        <f t="shared" ca="1" si="361"/>
        <v>13180.905688579376</v>
      </c>
      <c r="P955" s="473">
        <f t="shared" ca="1" si="347"/>
        <v>11011.534478273124</v>
      </c>
      <c r="Q955" s="194">
        <f t="shared" ca="1" si="348"/>
        <v>12014.337174085018</v>
      </c>
      <c r="R955" s="194">
        <f t="shared" ca="1" si="349"/>
        <v>13064.316447614521</v>
      </c>
      <c r="S955" s="194">
        <f t="shared" ca="1" si="350"/>
        <v>14892.698077650166</v>
      </c>
      <c r="T955" s="194">
        <f t="shared" ca="1" si="351"/>
        <v>16045.235611826256</v>
      </c>
      <c r="U955" s="194">
        <f t="shared" ca="1" si="352"/>
        <v>16930.056891168802</v>
      </c>
      <c r="V955" s="194">
        <f t="shared" ca="1" si="353"/>
        <v>18692.169931182609</v>
      </c>
      <c r="W955" s="194">
        <f t="shared" ca="1" si="354"/>
        <v>19410.260044090719</v>
      </c>
      <c r="X955" s="194">
        <f t="shared" ca="1" si="355"/>
        <v>19939.547977744423</v>
      </c>
      <c r="Y955" s="194">
        <f t="shared" ca="1" si="356"/>
        <v>22222.41563692303</v>
      </c>
      <c r="Z955" s="194">
        <f t="shared" ca="1" si="357"/>
        <v>394366.97687843809</v>
      </c>
      <c r="AA955" s="194">
        <f t="shared" ca="1" si="358"/>
        <v>416589.39251536113</v>
      </c>
      <c r="AB955" s="77">
        <f t="shared" ca="1" si="359"/>
        <v>251265.41410091156</v>
      </c>
      <c r="AC955">
        <f t="shared" ca="1" si="360"/>
        <v>229.56611057589657</v>
      </c>
      <c r="AD955" s="476">
        <v>223.92688629135694</v>
      </c>
    </row>
    <row r="956" spans="2:30" x14ac:dyDescent="0.2">
      <c r="B956">
        <v>878</v>
      </c>
      <c r="C956" s="193">
        <f t="shared" ca="1" si="365"/>
        <v>0.32477001716081644</v>
      </c>
      <c r="D956" s="193">
        <f t="shared" ca="1" si="365"/>
        <v>-0.16089087360763724</v>
      </c>
      <c r="E956" s="193">
        <f t="shared" ca="1" si="365"/>
        <v>7.0019208433537566E-2</v>
      </c>
      <c r="F956" s="193">
        <f t="shared" ca="1" si="365"/>
        <v>9.1097731222609668E-2</v>
      </c>
      <c r="G956" s="193">
        <f t="shared" ca="1" si="365"/>
        <v>0.11732763915129935</v>
      </c>
      <c r="H956" s="193">
        <f t="shared" ca="1" si="365"/>
        <v>9.5380705639827396E-2</v>
      </c>
      <c r="I956" s="193">
        <f t="shared" ca="1" si="365"/>
        <v>0.10497743335059245</v>
      </c>
      <c r="J956" s="193">
        <f t="shared" ca="1" si="365"/>
        <v>4.4777105056902494E-2</v>
      </c>
      <c r="K956" s="193">
        <f t="shared" ca="1" si="365"/>
        <v>5.9252923346337624E-2</v>
      </c>
      <c r="L956" s="193">
        <f t="shared" ca="1" si="365"/>
        <v>5.5136576786470361E-2</v>
      </c>
      <c r="M956" s="193">
        <f t="shared" ca="1" si="365"/>
        <v>3.9228377584524278E-2</v>
      </c>
      <c r="O956" s="473">
        <f t="shared" ca="1" si="361"/>
        <v>12978.771858124517</v>
      </c>
      <c r="P956" s="473">
        <f t="shared" ca="1" si="347"/>
        <v>10921.005279996602</v>
      </c>
      <c r="Q956" s="194">
        <f t="shared" ca="1" si="348"/>
        <v>11755.337696779041</v>
      </c>
      <c r="R956" s="194">
        <f t="shared" ca="1" si="349"/>
        <v>13303.458095643566</v>
      </c>
      <c r="S956" s="194">
        <f t="shared" ca="1" si="350"/>
        <v>14945.957911567</v>
      </c>
      <c r="T956" s="194">
        <f t="shared" ca="1" si="351"/>
        <v>16094.678863589739</v>
      </c>
      <c r="U956" s="194">
        <f t="shared" ca="1" si="352"/>
        <v>17725.094848679768</v>
      </c>
      <c r="V956" s="194">
        <f t="shared" ca="1" si="353"/>
        <v>18092.545421411931</v>
      </c>
      <c r="W956" s="194">
        <f t="shared" ca="1" si="354"/>
        <v>19431.661920841376</v>
      </c>
      <c r="X956" s="194">
        <f t="shared" ca="1" si="355"/>
        <v>20503.820116128085</v>
      </c>
      <c r="Y956" s="194">
        <f t="shared" ca="1" si="356"/>
        <v>21187.014880771196</v>
      </c>
      <c r="Z956" s="194">
        <f t="shared" ca="1" si="357"/>
        <v>375992.38283192931</v>
      </c>
      <c r="AA956" s="194">
        <f t="shared" ca="1" si="358"/>
        <v>397179.39771270053</v>
      </c>
      <c r="AB956" s="77">
        <f t="shared" ca="1" si="359"/>
        <v>244082.65657778608</v>
      </c>
      <c r="AC956">
        <f t="shared" ca="1" si="360"/>
        <v>222.02119721126897</v>
      </c>
      <c r="AD956" s="476">
        <v>223.3922277352097</v>
      </c>
    </row>
    <row r="957" spans="2:30" x14ac:dyDescent="0.2">
      <c r="B957">
        <v>879</v>
      </c>
      <c r="C957" s="193">
        <f t="shared" ca="1" si="365"/>
        <v>0.33609819746154695</v>
      </c>
      <c r="D957" s="193">
        <f t="shared" ca="1" si="365"/>
        <v>-0.14714012946498417</v>
      </c>
      <c r="E957" s="193">
        <f t="shared" ca="1" si="365"/>
        <v>8.4719334609871938E-2</v>
      </c>
      <c r="F957" s="193">
        <f t="shared" ca="1" si="365"/>
        <v>0.1235906532275334</v>
      </c>
      <c r="G957" s="193">
        <f t="shared" ca="1" si="365"/>
        <v>9.8000185824065347E-2</v>
      </c>
      <c r="H957" s="193">
        <f t="shared" ca="1" si="365"/>
        <v>0.10940934289959243</v>
      </c>
      <c r="I957" s="193">
        <f t="shared" ca="1" si="365"/>
        <v>0.10062278903480337</v>
      </c>
      <c r="J957" s="193">
        <f t="shared" ca="1" si="365"/>
        <v>4.7743747179201913E-2</v>
      </c>
      <c r="K957" s="193">
        <f t="shared" ca="1" si="365"/>
        <v>4.8727081263220229E-2</v>
      </c>
      <c r="L957" s="193">
        <f t="shared" ca="1" si="365"/>
        <v>2.4761550396768462E-2</v>
      </c>
      <c r="M957" s="193">
        <f t="shared" ca="1" si="365"/>
        <v>4.0232198269157325E-2</v>
      </c>
      <c r="O957" s="473">
        <f t="shared" ca="1" si="361"/>
        <v>13089.754040530775</v>
      </c>
      <c r="P957" s="473">
        <f t="shared" ca="1" si="347"/>
        <v>11099.971215013231</v>
      </c>
      <c r="Q957" s="194">
        <f t="shared" ca="1" si="348"/>
        <v>11916.834748445104</v>
      </c>
      <c r="R957" s="194">
        <f t="shared" ca="1" si="349"/>
        <v>13699.635462645467</v>
      </c>
      <c r="S957" s="194">
        <f t="shared" ca="1" si="350"/>
        <v>14687.423804072771</v>
      </c>
      <c r="T957" s="194">
        <f t="shared" ca="1" si="351"/>
        <v>16300.804834612591</v>
      </c>
      <c r="U957" s="194">
        <f t="shared" ca="1" si="352"/>
        <v>17655.24140081742</v>
      </c>
      <c r="V957" s="194">
        <f t="shared" ca="1" si="353"/>
        <v>18143.919161405833</v>
      </c>
      <c r="W957" s="194">
        <f t="shared" ca="1" si="354"/>
        <v>19238.568656444098</v>
      </c>
      <c r="X957" s="194">
        <f t="shared" ca="1" si="355"/>
        <v>19913.560910998538</v>
      </c>
      <c r="Y957" s="194">
        <f t="shared" ca="1" si="356"/>
        <v>21207.480029954648</v>
      </c>
      <c r="Z957" s="194">
        <f t="shared" ca="1" si="357"/>
        <v>376355.56472658506</v>
      </c>
      <c r="AA957" s="194">
        <f t="shared" ca="1" si="358"/>
        <v>397563.04475653969</v>
      </c>
      <c r="AB957" s="77">
        <f t="shared" ca="1" si="359"/>
        <v>244493.15499330134</v>
      </c>
      <c r="AC957">
        <f t="shared" ca="1" si="360"/>
        <v>222.45239302588584</v>
      </c>
      <c r="AD957" s="476">
        <v>221.73456559821921</v>
      </c>
    </row>
    <row r="958" spans="2:30" x14ac:dyDescent="0.2">
      <c r="B958">
        <v>880</v>
      </c>
      <c r="C958" s="193">
        <f t="shared" ca="1" si="365"/>
        <v>0.30177112421777275</v>
      </c>
      <c r="D958" s="193">
        <f t="shared" ca="1" si="365"/>
        <v>-0.17231769984293493</v>
      </c>
      <c r="E958" s="193">
        <f t="shared" ca="1" si="365"/>
        <v>6.9171668973129E-2</v>
      </c>
      <c r="F958" s="193">
        <f t="shared" ca="1" si="365"/>
        <v>2.1889368234964651E-2</v>
      </c>
      <c r="G958" s="193">
        <f t="shared" ca="1" si="365"/>
        <v>0.11326646012705657</v>
      </c>
      <c r="H958" s="193">
        <f t="shared" ca="1" si="365"/>
        <v>8.0738967284298593E-2</v>
      </c>
      <c r="I958" s="193">
        <f t="shared" ca="1" si="365"/>
        <v>6.8069242536655361E-2</v>
      </c>
      <c r="J958" s="193">
        <f t="shared" ca="1" si="365"/>
        <v>7.6169137417898602E-2</v>
      </c>
      <c r="K958" s="193">
        <f t="shared" ca="1" si="365"/>
        <v>3.0451056482813363E-2</v>
      </c>
      <c r="L958" s="193">
        <f t="shared" ca="1" si="365"/>
        <v>3.4291555555819191E-2</v>
      </c>
      <c r="M958" s="193">
        <f t="shared" ca="1" si="365"/>
        <v>5.2994299609975933E-2</v>
      </c>
      <c r="O958" s="473">
        <f t="shared" ca="1" si="361"/>
        <v>12753.45170396152</v>
      </c>
      <c r="P958" s="473">
        <f t="shared" ca="1" si="347"/>
        <v>10772.2851365442</v>
      </c>
      <c r="Q958" s="194">
        <f t="shared" ca="1" si="348"/>
        <v>11746.026543773633</v>
      </c>
      <c r="R958" s="194">
        <f t="shared" ca="1" si="349"/>
        <v>12459.619335349804</v>
      </c>
      <c r="S958" s="194">
        <f t="shared" ca="1" si="350"/>
        <v>14891.633460402632</v>
      </c>
      <c r="T958" s="194">
        <f t="shared" ca="1" si="351"/>
        <v>15879.544458150955</v>
      </c>
      <c r="U958" s="194">
        <f t="shared" ca="1" si="352"/>
        <v>17133.045488100081</v>
      </c>
      <c r="V958" s="194">
        <f t="shared" ca="1" si="353"/>
        <v>18636.165461143581</v>
      </c>
      <c r="W958" s="194">
        <f t="shared" ca="1" si="354"/>
        <v>18903.300726601748</v>
      </c>
      <c r="X958" s="194">
        <f t="shared" ca="1" si="355"/>
        <v>20098.751639654791</v>
      </c>
      <c r="Y958" s="194">
        <f t="shared" ca="1" si="356"/>
        <v>21467.664255914973</v>
      </c>
      <c r="Z958" s="194">
        <f t="shared" ca="1" si="357"/>
        <v>380972.88753702445</v>
      </c>
      <c r="AA958" s="194">
        <f t="shared" ca="1" si="358"/>
        <v>402440.55179293943</v>
      </c>
      <c r="AB958" s="77">
        <f t="shared" ca="1" si="359"/>
        <v>244521.68026795526</v>
      </c>
      <c r="AC958">
        <f t="shared" ca="1" si="360"/>
        <v>222.48235654968201</v>
      </c>
      <c r="AD958" s="476">
        <v>224.23975079354997</v>
      </c>
    </row>
    <row r="959" spans="2:30" x14ac:dyDescent="0.2">
      <c r="B959">
        <v>881</v>
      </c>
      <c r="C959" s="193">
        <f t="shared" ref="C959:M974" ca="1" si="366">C$75+_xlfn.NORM.INV(RAND(),0, $AH$80)</f>
        <v>0.35521527070747205</v>
      </c>
      <c r="D959" s="193">
        <f t="shared" ca="1" si="366"/>
        <v>-0.14853632384095616</v>
      </c>
      <c r="E959" s="193">
        <f t="shared" ca="1" si="366"/>
        <v>0.11255884124037441</v>
      </c>
      <c r="F959" s="193">
        <f t="shared" ca="1" si="366"/>
        <v>0.11006018347136298</v>
      </c>
      <c r="G959" s="193">
        <f t="shared" ca="1" si="366"/>
        <v>0.10515120496731992</v>
      </c>
      <c r="H959" s="193">
        <f t="shared" ca="1" si="366"/>
        <v>8.2495132408578489E-2</v>
      </c>
      <c r="I959" s="193">
        <f t="shared" ca="1" si="365"/>
        <v>0.11117553477862158</v>
      </c>
      <c r="J959" s="193">
        <f t="shared" ca="1" si="365"/>
        <v>5.8386641105033589E-2</v>
      </c>
      <c r="K959" s="193">
        <f t="shared" ca="1" si="365"/>
        <v>6.2986701013730065E-2</v>
      </c>
      <c r="L959" s="193">
        <f t="shared" ca="1" si="365"/>
        <v>3.8310310536064249E-2</v>
      </c>
      <c r="M959" s="193">
        <f t="shared" ca="1" si="365"/>
        <v>4.4929842905379727E-2</v>
      </c>
      <c r="O959" s="473">
        <f t="shared" ca="1" si="361"/>
        <v>13277.044007121103</v>
      </c>
      <c r="P959" s="473">
        <f t="shared" ca="1" si="347"/>
        <v>11081.799745209955</v>
      </c>
      <c r="Q959" s="194">
        <f t="shared" ca="1" si="348"/>
        <v>12222.682343678815</v>
      </c>
      <c r="R959" s="194">
        <f t="shared" ca="1" si="349"/>
        <v>13534.662122251944</v>
      </c>
      <c r="S959" s="194">
        <f t="shared" ca="1" si="350"/>
        <v>14783.079570022566</v>
      </c>
      <c r="T959" s="194">
        <f t="shared" ca="1" si="351"/>
        <v>15905.34819338309</v>
      </c>
      <c r="U959" s="194">
        <f t="shared" ca="1" si="352"/>
        <v>17824.519445397935</v>
      </c>
      <c r="V959" s="194">
        <f t="shared" ca="1" si="353"/>
        <v>18328.22358465206</v>
      </c>
      <c r="W959" s="194">
        <f t="shared" ca="1" si="354"/>
        <v>19500.156898500867</v>
      </c>
      <c r="X959" s="194">
        <f t="shared" ca="1" si="355"/>
        <v>20176.845633378991</v>
      </c>
      <c r="Y959" s="194">
        <f t="shared" ca="1" si="356"/>
        <v>21303.252113318609</v>
      </c>
      <c r="Z959" s="194">
        <f t="shared" ca="1" si="357"/>
        <v>378055.17054814304</v>
      </c>
      <c r="AA959" s="194">
        <f t="shared" ca="1" si="358"/>
        <v>399358.42266146163</v>
      </c>
      <c r="AB959" s="77">
        <f t="shared" ca="1" si="359"/>
        <v>245683.3752745309</v>
      </c>
      <c r="AC959">
        <f t="shared" ca="1" si="360"/>
        <v>223.70262441373202</v>
      </c>
      <c r="AD959" s="476">
        <v>220.75442974865146</v>
      </c>
    </row>
    <row r="960" spans="2:30" x14ac:dyDescent="0.2">
      <c r="B960">
        <v>882</v>
      </c>
      <c r="C960" s="193">
        <f t="shared" ca="1" si="366"/>
        <v>0.31158147695713162</v>
      </c>
      <c r="D960" s="193">
        <f t="shared" ca="1" si="366"/>
        <v>-0.14647926166177741</v>
      </c>
      <c r="E960" s="193">
        <f t="shared" ca="1" si="366"/>
        <v>0.11951586444448001</v>
      </c>
      <c r="F960" s="193">
        <f t="shared" ca="1" si="366"/>
        <v>0.15625360219629175</v>
      </c>
      <c r="G960" s="193">
        <f t="shared" ca="1" si="366"/>
        <v>0.11043884252696928</v>
      </c>
      <c r="H960" s="193">
        <f t="shared" ca="1" si="366"/>
        <v>0.12770385782746177</v>
      </c>
      <c r="I960" s="193">
        <f t="shared" ca="1" si="365"/>
        <v>7.8537222907442528E-2</v>
      </c>
      <c r="J960" s="193">
        <f t="shared" ca="1" si="365"/>
        <v>6.0428163030013561E-2</v>
      </c>
      <c r="K960" s="193">
        <f t="shared" ca="1" si="365"/>
        <v>7.8321032752901046E-2</v>
      </c>
      <c r="L960" s="193">
        <f t="shared" ca="1" si="365"/>
        <v>5.6623520911105493E-2</v>
      </c>
      <c r="M960" s="193">
        <f t="shared" ca="1" si="365"/>
        <v>3.1997214999902962E-2</v>
      </c>
      <c r="O960" s="473">
        <f t="shared" ca="1" si="361"/>
        <v>12849.563729749019</v>
      </c>
      <c r="P960" s="473">
        <f t="shared" ca="1" si="347"/>
        <v>11108.572409471968</v>
      </c>
      <c r="Q960" s="194">
        <f t="shared" ca="1" si="348"/>
        <v>12299.112894162403</v>
      </c>
      <c r="R960" s="194">
        <f t="shared" ca="1" si="349"/>
        <v>14097.885922207062</v>
      </c>
      <c r="S960" s="194">
        <f t="shared" ca="1" si="350"/>
        <v>14853.809770949278</v>
      </c>
      <c r="T960" s="194">
        <f t="shared" ca="1" si="351"/>
        <v>16569.610320425141</v>
      </c>
      <c r="U960" s="194">
        <f t="shared" ca="1" si="352"/>
        <v>17300.963799683777</v>
      </c>
      <c r="V960" s="194">
        <f t="shared" ca="1" si="353"/>
        <v>18363.576893963429</v>
      </c>
      <c r="W960" s="194">
        <f t="shared" ca="1" si="354"/>
        <v>19781.460394172384</v>
      </c>
      <c r="X960" s="194">
        <f t="shared" ca="1" si="355"/>
        <v>20532.714986730625</v>
      </c>
      <c r="Y960" s="194">
        <f t="shared" ca="1" si="356"/>
        <v>21039.591318645471</v>
      </c>
      <c r="Z960" s="194">
        <f t="shared" ca="1" si="357"/>
        <v>373376.15129949537</v>
      </c>
      <c r="AA960" s="194">
        <f t="shared" ca="1" si="358"/>
        <v>394415.74261814082</v>
      </c>
      <c r="AB960" s="77">
        <f t="shared" ca="1" si="359"/>
        <v>244347.26743409145</v>
      </c>
      <c r="AC960">
        <f t="shared" ca="1" si="360"/>
        <v>222.29914979142168</v>
      </c>
      <c r="AD960" s="476">
        <v>220.19509730651731</v>
      </c>
    </row>
    <row r="961" spans="2:30" x14ac:dyDescent="0.2">
      <c r="B961">
        <v>883</v>
      </c>
      <c r="C961" s="193">
        <f t="shared" ca="1" si="366"/>
        <v>0.32756481279692679</v>
      </c>
      <c r="D961" s="193">
        <f t="shared" ca="1" si="366"/>
        <v>-0.11994699257769297</v>
      </c>
      <c r="E961" s="193">
        <f t="shared" ca="1" si="366"/>
        <v>6.3048332472026222E-2</v>
      </c>
      <c r="F961" s="193">
        <f t="shared" ca="1" si="366"/>
        <v>0.10137832756904154</v>
      </c>
      <c r="G961" s="193">
        <f t="shared" ca="1" si="366"/>
        <v>8.7107912292256326E-2</v>
      </c>
      <c r="H961" s="193">
        <f t="shared" ca="1" si="366"/>
        <v>0.12059057379128506</v>
      </c>
      <c r="I961" s="193">
        <f t="shared" ca="1" si="365"/>
        <v>7.8487033526416464E-2</v>
      </c>
      <c r="J961" s="193">
        <f t="shared" ca="1" si="365"/>
        <v>0.10627959773511411</v>
      </c>
      <c r="K961" s="193">
        <f t="shared" ca="1" si="365"/>
        <v>4.7807789836566777E-2</v>
      </c>
      <c r="L961" s="193">
        <f t="shared" ca="1" si="365"/>
        <v>3.7358282241739496E-2</v>
      </c>
      <c r="M961" s="193">
        <f t="shared" ca="1" si="365"/>
        <v>4.5403917049528439E-2</v>
      </c>
      <c r="O961" s="473">
        <f t="shared" ca="1" si="361"/>
        <v>13006.152470971492</v>
      </c>
      <c r="P961" s="473">
        <f t="shared" ca="1" si="347"/>
        <v>11453.889891601326</v>
      </c>
      <c r="Q961" s="194">
        <f t="shared" ca="1" si="348"/>
        <v>11678.754958521575</v>
      </c>
      <c r="R961" s="194">
        <f t="shared" ca="1" si="349"/>
        <v>13428.806612810524</v>
      </c>
      <c r="S961" s="194">
        <f t="shared" ca="1" si="350"/>
        <v>14541.723065933553</v>
      </c>
      <c r="T961" s="194">
        <f t="shared" ca="1" si="351"/>
        <v>16465.093213597986</v>
      </c>
      <c r="U961" s="194">
        <f t="shared" ca="1" si="352"/>
        <v>17300.158704925972</v>
      </c>
      <c r="V961" s="194">
        <f t="shared" ca="1" si="353"/>
        <v>19157.592345703015</v>
      </c>
      <c r="W961" s="194">
        <f t="shared" ca="1" si="354"/>
        <v>19221.704544185599</v>
      </c>
      <c r="X961" s="194">
        <f t="shared" ca="1" si="355"/>
        <v>20158.345453097358</v>
      </c>
      <c r="Y961" s="194">
        <f t="shared" ca="1" si="356"/>
        <v>21312.917184214781</v>
      </c>
      <c r="Z961" s="194">
        <f t="shared" ca="1" si="357"/>
        <v>378226.69037087128</v>
      </c>
      <c r="AA961" s="194">
        <f t="shared" ca="1" si="358"/>
        <v>399539.60755508608</v>
      </c>
      <c r="AB961" s="77">
        <f t="shared" ca="1" si="359"/>
        <v>245491.42370525986</v>
      </c>
      <c r="AC961">
        <f t="shared" ca="1" si="360"/>
        <v>223.50099461407754</v>
      </c>
      <c r="AD961" s="476">
        <v>226.08866270160584</v>
      </c>
    </row>
    <row r="962" spans="2:30" x14ac:dyDescent="0.2">
      <c r="B962">
        <v>884</v>
      </c>
      <c r="C962" s="193">
        <f t="shared" ca="1" si="366"/>
        <v>0.32939985420895168</v>
      </c>
      <c r="D962" s="193">
        <f t="shared" ca="1" si="366"/>
        <v>-0.14178910428656957</v>
      </c>
      <c r="E962" s="193">
        <f t="shared" ca="1" si="366"/>
        <v>8.5535101735693064E-2</v>
      </c>
      <c r="F962" s="193">
        <f t="shared" ca="1" si="366"/>
        <v>0.10289395712253593</v>
      </c>
      <c r="G962" s="193">
        <f t="shared" ca="1" si="366"/>
        <v>9.1248421120673495E-2</v>
      </c>
      <c r="H962" s="193">
        <f t="shared" ca="1" si="366"/>
        <v>5.4105002616292003E-2</v>
      </c>
      <c r="I962" s="193">
        <f t="shared" ca="1" si="365"/>
        <v>4.7230516692593649E-2</v>
      </c>
      <c r="J962" s="193">
        <f t="shared" ca="1" si="365"/>
        <v>3.5504592705136229E-2</v>
      </c>
      <c r="K962" s="193">
        <f t="shared" ca="1" si="365"/>
        <v>7.7006131826753171E-2</v>
      </c>
      <c r="L962" s="193">
        <f t="shared" ca="1" si="365"/>
        <v>7.2615204051111326E-2</v>
      </c>
      <c r="M962" s="193">
        <f t="shared" ca="1" si="365"/>
        <v>4.2570899963169706E-2</v>
      </c>
      <c r="O962" s="473">
        <f t="shared" ca="1" si="361"/>
        <v>13024.130371685098</v>
      </c>
      <c r="P962" s="473">
        <f t="shared" ca="1" si="347"/>
        <v>11169.614807710297</v>
      </c>
      <c r="Q962" s="194">
        <f t="shared" ca="1" si="348"/>
        <v>11925.796847415269</v>
      </c>
      <c r="R962" s="194">
        <f t="shared" ca="1" si="349"/>
        <v>13447.286272034851</v>
      </c>
      <c r="S962" s="194">
        <f t="shared" ca="1" si="350"/>
        <v>14597.108673980447</v>
      </c>
      <c r="T962" s="194">
        <f t="shared" ca="1" si="351"/>
        <v>15488.20553279954</v>
      </c>
      <c r="U962" s="194">
        <f t="shared" ca="1" si="352"/>
        <v>16798.768623285199</v>
      </c>
      <c r="V962" s="194">
        <f t="shared" ca="1" si="353"/>
        <v>17931.972079899246</v>
      </c>
      <c r="W962" s="194">
        <f t="shared" ca="1" si="354"/>
        <v>19757.338949998702</v>
      </c>
      <c r="X962" s="194">
        <f t="shared" ca="1" si="355"/>
        <v>20843.471529220533</v>
      </c>
      <c r="Y962" s="194">
        <f t="shared" ca="1" si="356"/>
        <v>21255.159739883176</v>
      </c>
      <c r="Z962" s="194">
        <f t="shared" ca="1" si="357"/>
        <v>377201.70599989075</v>
      </c>
      <c r="AA962" s="194">
        <f t="shared" ca="1" si="358"/>
        <v>398456.8657397739</v>
      </c>
      <c r="AB962" s="77">
        <f t="shared" ca="1" si="359"/>
        <v>244175.2568164214</v>
      </c>
      <c r="AC962">
        <f t="shared" ca="1" si="360"/>
        <v>222.11846636949934</v>
      </c>
      <c r="AD962" s="476">
        <v>218.07972287121979</v>
      </c>
    </row>
    <row r="963" spans="2:30" x14ac:dyDescent="0.2">
      <c r="B963">
        <v>885</v>
      </c>
      <c r="C963" s="193">
        <f t="shared" ca="1" si="366"/>
        <v>0.30133638820777914</v>
      </c>
      <c r="D963" s="193">
        <f t="shared" ca="1" si="366"/>
        <v>-0.13221512399158922</v>
      </c>
      <c r="E963" s="193">
        <f t="shared" ca="1" si="366"/>
        <v>9.0976395638630012E-2</v>
      </c>
      <c r="F963" s="193">
        <f t="shared" ca="1" si="366"/>
        <v>8.9027865028878425E-2</v>
      </c>
      <c r="G963" s="193">
        <f t="shared" ca="1" si="366"/>
        <v>6.3204752850429952E-2</v>
      </c>
      <c r="H963" s="193">
        <f t="shared" ca="1" si="366"/>
        <v>0.11772425482730947</v>
      </c>
      <c r="I963" s="193">
        <f t="shared" ca="1" si="365"/>
        <v>6.3410233676793826E-2</v>
      </c>
      <c r="J963" s="193">
        <f t="shared" ca="1" si="365"/>
        <v>3.733137295576891E-2</v>
      </c>
      <c r="K963" s="193">
        <f t="shared" ca="1" si="365"/>
        <v>6.3879475256641324E-2</v>
      </c>
      <c r="L963" s="193">
        <f t="shared" ca="1" si="365"/>
        <v>6.9996014116100722E-2</v>
      </c>
      <c r="M963" s="193">
        <f t="shared" ca="1" si="365"/>
        <v>7.0156953851875078E-2</v>
      </c>
      <c r="O963" s="473">
        <f t="shared" ca="1" si="361"/>
        <v>12749.192595271612</v>
      </c>
      <c r="P963" s="473">
        <f t="shared" ca="1" si="347"/>
        <v>11294.220161249466</v>
      </c>
      <c r="Q963" s="194">
        <f t="shared" ca="1" si="348"/>
        <v>11985.575444689321</v>
      </c>
      <c r="R963" s="194">
        <f t="shared" ca="1" si="349"/>
        <v>13278.220779696594</v>
      </c>
      <c r="S963" s="194">
        <f t="shared" ca="1" si="350"/>
        <v>14221.981924255204</v>
      </c>
      <c r="T963" s="194">
        <f t="shared" ca="1" si="351"/>
        <v>16422.977734469783</v>
      </c>
      <c r="U963" s="194">
        <f t="shared" ca="1" si="352"/>
        <v>17058.309686762059</v>
      </c>
      <c r="V963" s="194">
        <f t="shared" ca="1" si="353"/>
        <v>17963.60667880033</v>
      </c>
      <c r="W963" s="194">
        <f t="shared" ca="1" si="354"/>
        <v>19516.53456135884</v>
      </c>
      <c r="X963" s="194">
        <f t="shared" ca="1" si="355"/>
        <v>20792.574422192934</v>
      </c>
      <c r="Y963" s="194">
        <f t="shared" ca="1" si="356"/>
        <v>21817.563680006744</v>
      </c>
      <c r="Z963" s="194">
        <f t="shared" ca="1" si="357"/>
        <v>387182.32850622793</v>
      </c>
      <c r="AA963" s="194">
        <f t="shared" ca="1" si="358"/>
        <v>408999.89218623471</v>
      </c>
      <c r="AB963" s="77">
        <f t="shared" ca="1" si="359"/>
        <v>248270.59602412253</v>
      </c>
      <c r="AC963">
        <f t="shared" ca="1" si="360"/>
        <v>226.42029326834506</v>
      </c>
      <c r="AD963" s="476">
        <v>213.33507791842285</v>
      </c>
    </row>
    <row r="964" spans="2:30" x14ac:dyDescent="0.2">
      <c r="B964">
        <v>886</v>
      </c>
      <c r="C964" s="193">
        <f t="shared" ca="1" si="366"/>
        <v>0.33238442123816914</v>
      </c>
      <c r="D964" s="193">
        <f t="shared" ca="1" si="366"/>
        <v>-0.17545457727159083</v>
      </c>
      <c r="E964" s="193">
        <f t="shared" ca="1" si="366"/>
        <v>9.3119974789779028E-2</v>
      </c>
      <c r="F964" s="193">
        <f t="shared" ca="1" si="366"/>
        <v>6.0316626637578218E-2</v>
      </c>
      <c r="G964" s="193">
        <f t="shared" ca="1" si="366"/>
        <v>6.9224895999079397E-2</v>
      </c>
      <c r="H964" s="193">
        <f t="shared" ca="1" si="366"/>
        <v>8.4945409102073183E-2</v>
      </c>
      <c r="I964" s="193">
        <f t="shared" ca="1" si="365"/>
        <v>5.4017773168759636E-2</v>
      </c>
      <c r="J964" s="193">
        <f t="shared" ca="1" si="365"/>
        <v>4.961750689553799E-2</v>
      </c>
      <c r="K964" s="193">
        <f t="shared" ca="1" si="365"/>
        <v>8.9033193543331529E-2</v>
      </c>
      <c r="L964" s="193">
        <f t="shared" ca="1" si="365"/>
        <v>2.4306540918658349E-2</v>
      </c>
      <c r="M964" s="193">
        <f t="shared" ca="1" si="365"/>
        <v>8.1364475813955076E-2</v>
      </c>
      <c r="O964" s="473">
        <f t="shared" ca="1" si="361"/>
        <v>13053.370174870342</v>
      </c>
      <c r="P964" s="473">
        <f t="shared" ca="1" si="347"/>
        <v>10731.458676810245</v>
      </c>
      <c r="Q964" s="194">
        <f t="shared" ca="1" si="348"/>
        <v>12009.125018942685</v>
      </c>
      <c r="R964" s="194">
        <f t="shared" ca="1" si="349"/>
        <v>12928.152453200581</v>
      </c>
      <c r="S964" s="194">
        <f t="shared" ca="1" si="350"/>
        <v>14302.510502416633</v>
      </c>
      <c r="T964" s="194">
        <f t="shared" ca="1" si="351"/>
        <v>15941.350668418196</v>
      </c>
      <c r="U964" s="194">
        <f t="shared" ca="1" si="352"/>
        <v>16907.643937089179</v>
      </c>
      <c r="V964" s="194">
        <f t="shared" ca="1" si="353"/>
        <v>18176.367310022924</v>
      </c>
      <c r="W964" s="194">
        <f t="shared" ca="1" si="354"/>
        <v>19977.971616689236</v>
      </c>
      <c r="X964" s="194">
        <f t="shared" ca="1" si="355"/>
        <v>19904.718991672114</v>
      </c>
      <c r="Y964" s="194">
        <f t="shared" ca="1" si="356"/>
        <v>22046.054298343275</v>
      </c>
      <c r="Z964" s="194">
        <f t="shared" ca="1" si="357"/>
        <v>391237.20516188478</v>
      </c>
      <c r="AA964" s="194">
        <f t="shared" ca="1" si="358"/>
        <v>413283.25946022803</v>
      </c>
      <c r="AB964" s="77">
        <f t="shared" ca="1" si="359"/>
        <v>249101.3757182658</v>
      </c>
      <c r="AC964">
        <f t="shared" ca="1" si="360"/>
        <v>227.29296101429389</v>
      </c>
      <c r="AD964" s="476">
        <v>220.14916879797363</v>
      </c>
    </row>
    <row r="965" spans="2:30" x14ac:dyDescent="0.2">
      <c r="B965">
        <v>887</v>
      </c>
      <c r="C965" s="193">
        <f t="shared" ca="1" si="366"/>
        <v>0.3322677474520353</v>
      </c>
      <c r="D965" s="193">
        <f t="shared" ca="1" si="366"/>
        <v>-0.14260092780168415</v>
      </c>
      <c r="E965" s="193">
        <f t="shared" ca="1" si="366"/>
        <v>0.11701415421718227</v>
      </c>
      <c r="F965" s="193">
        <f t="shared" ca="1" si="366"/>
        <v>9.3741233992110456E-2</v>
      </c>
      <c r="G965" s="193">
        <f t="shared" ca="1" si="366"/>
        <v>0.1191798789230223</v>
      </c>
      <c r="H965" s="193">
        <f t="shared" ca="1" si="366"/>
        <v>7.7478745991092265E-2</v>
      </c>
      <c r="I965" s="193">
        <f t="shared" ca="1" si="366"/>
        <v>9.3768754622600217E-2</v>
      </c>
      <c r="J965" s="193">
        <f t="shared" ca="1" si="366"/>
        <v>8.4574762852056076E-2</v>
      </c>
      <c r="K965" s="193">
        <f t="shared" ca="1" si="366"/>
        <v>0.1044454226134359</v>
      </c>
      <c r="L965" s="193">
        <f t="shared" ca="1" si="366"/>
        <v>3.9096092565770568E-2</v>
      </c>
      <c r="M965" s="193">
        <f t="shared" ca="1" si="366"/>
        <v>7.3864375654622463E-2</v>
      </c>
      <c r="O965" s="473">
        <f t="shared" ca="1" si="361"/>
        <v>13052.22712178759</v>
      </c>
      <c r="P965" s="473">
        <f t="shared" ca="1" si="347"/>
        <v>11159.04892466108</v>
      </c>
      <c r="Q965" s="194">
        <f t="shared" ca="1" si="348"/>
        <v>12271.628856203473</v>
      </c>
      <c r="R965" s="194">
        <f t="shared" ca="1" si="349"/>
        <v>13335.689606454578</v>
      </c>
      <c r="S965" s="194">
        <f t="shared" ca="1" si="350"/>
        <v>14970.73443789667</v>
      </c>
      <c r="T965" s="194">
        <f t="shared" ca="1" si="351"/>
        <v>15831.641282142622</v>
      </c>
      <c r="U965" s="194">
        <f t="shared" ca="1" si="352"/>
        <v>17545.294892965194</v>
      </c>
      <c r="V965" s="194">
        <f t="shared" ca="1" si="353"/>
        <v>18781.726805498067</v>
      </c>
      <c r="W965" s="194">
        <f t="shared" ca="1" si="354"/>
        <v>20260.704114411037</v>
      </c>
      <c r="X965" s="194">
        <f t="shared" ca="1" si="355"/>
        <v>20192.115252253028</v>
      </c>
      <c r="Y965" s="194">
        <f t="shared" ca="1" si="356"/>
        <v>21893.147837058608</v>
      </c>
      <c r="Z965" s="194">
        <f t="shared" ca="1" si="357"/>
        <v>388523.67212986719</v>
      </c>
      <c r="AA965" s="194">
        <f t="shared" ca="1" si="358"/>
        <v>410416.81996692577</v>
      </c>
      <c r="AB965" s="77">
        <f t="shared" ca="1" si="359"/>
        <v>250115.37094684268</v>
      </c>
      <c r="AC965">
        <f t="shared" ca="1" si="360"/>
        <v>228.35808205271499</v>
      </c>
      <c r="AD965" s="476">
        <v>222.68843932755308</v>
      </c>
    </row>
    <row r="966" spans="2:30" x14ac:dyDescent="0.2">
      <c r="B966">
        <v>888</v>
      </c>
      <c r="C966" s="193">
        <f t="shared" ca="1" si="366"/>
        <v>0.32409499527926383</v>
      </c>
      <c r="D966" s="193">
        <f t="shared" ca="1" si="366"/>
        <v>-0.14337277392458064</v>
      </c>
      <c r="E966" s="193">
        <f t="shared" ca="1" si="366"/>
        <v>0.1206309483832371</v>
      </c>
      <c r="F966" s="193">
        <f t="shared" ca="1" si="366"/>
        <v>9.2815395782383223E-2</v>
      </c>
      <c r="G966" s="193">
        <f t="shared" ca="1" si="366"/>
        <v>7.1865887627061198E-2</v>
      </c>
      <c r="H966" s="193">
        <f t="shared" ca="1" si="366"/>
        <v>8.2495048558689499E-2</v>
      </c>
      <c r="I966" s="193">
        <f t="shared" ca="1" si="366"/>
        <v>9.9239720024606834E-2</v>
      </c>
      <c r="J966" s="193">
        <f t="shared" ca="1" si="366"/>
        <v>8.1706467033854008E-2</v>
      </c>
      <c r="K966" s="193">
        <f t="shared" ca="1" si="366"/>
        <v>6.8278460230470892E-2</v>
      </c>
      <c r="L966" s="193">
        <f t="shared" ca="1" si="366"/>
        <v>5.4061816384665701E-2</v>
      </c>
      <c r="M966" s="193">
        <f t="shared" ca="1" si="366"/>
        <v>4.7025943499184229E-2</v>
      </c>
      <c r="O966" s="473">
        <f t="shared" ca="1" si="361"/>
        <v>12972.158668750948</v>
      </c>
      <c r="P966" s="473">
        <f t="shared" ca="1" si="347"/>
        <v>11149.003347371583</v>
      </c>
      <c r="Q966" s="194">
        <f t="shared" ca="1" si="348"/>
        <v>12311.363317479134</v>
      </c>
      <c r="R966" s="194">
        <f t="shared" ca="1" si="349"/>
        <v>13324.401112789899</v>
      </c>
      <c r="S966" s="194">
        <f t="shared" ca="1" si="350"/>
        <v>14337.83778542075</v>
      </c>
      <c r="T966" s="194">
        <f t="shared" ca="1" si="351"/>
        <v>15905.346961357522</v>
      </c>
      <c r="U966" s="194">
        <f t="shared" ca="1" si="352"/>
        <v>17633.055400770649</v>
      </c>
      <c r="V966" s="194">
        <f t="shared" ca="1" si="353"/>
        <v>18732.056141658206</v>
      </c>
      <c r="W966" s="194">
        <f t="shared" ca="1" si="354"/>
        <v>19597.232557958436</v>
      </c>
      <c r="X966" s="194">
        <f t="shared" ca="1" si="355"/>
        <v>20482.934958290363</v>
      </c>
      <c r="Y966" s="194">
        <f t="shared" ca="1" si="356"/>
        <v>21345.985852533613</v>
      </c>
      <c r="Z966" s="194">
        <f t="shared" ca="1" si="357"/>
        <v>378813.53884708404</v>
      </c>
      <c r="AA966" s="194">
        <f t="shared" ca="1" si="358"/>
        <v>400159.52469961764</v>
      </c>
      <c r="AB966" s="77">
        <f t="shared" ca="1" si="359"/>
        <v>245663.47593588938</v>
      </c>
      <c r="AC966">
        <f t="shared" ca="1" si="360"/>
        <v>223.68172174709179</v>
      </c>
      <c r="AD966" s="476">
        <v>226.95509292861905</v>
      </c>
    </row>
    <row r="967" spans="2:30" x14ac:dyDescent="0.2">
      <c r="B967">
        <v>889</v>
      </c>
      <c r="C967" s="193">
        <f t="shared" ca="1" si="366"/>
        <v>0.37025252414790566</v>
      </c>
      <c r="D967" s="193">
        <f t="shared" ca="1" si="366"/>
        <v>-0.17898494512602237</v>
      </c>
      <c r="E967" s="193">
        <f t="shared" ca="1" si="366"/>
        <v>0.13876029423258052</v>
      </c>
      <c r="F967" s="193">
        <f t="shared" ca="1" si="366"/>
        <v>0.10095898358561792</v>
      </c>
      <c r="G967" s="193">
        <f t="shared" ca="1" si="366"/>
        <v>0.10741613777900462</v>
      </c>
      <c r="H967" s="193">
        <f t="shared" ca="1" si="366"/>
        <v>8.5224880762116345E-2</v>
      </c>
      <c r="I967" s="193">
        <f t="shared" ca="1" si="366"/>
        <v>6.4073338676562203E-2</v>
      </c>
      <c r="J967" s="193">
        <f t="shared" ca="1" si="366"/>
        <v>2.4349794585332894E-2</v>
      </c>
      <c r="K967" s="193">
        <f t="shared" ca="1" si="366"/>
        <v>5.023100713093686E-2</v>
      </c>
      <c r="L967" s="193">
        <f t="shared" ca="1" si="366"/>
        <v>9.2889530170780693E-2</v>
      </c>
      <c r="M967" s="193">
        <f t="shared" ca="1" si="366"/>
        <v>1.5023107679684629E-2</v>
      </c>
      <c r="O967" s="473">
        <f t="shared" ca="1" si="361"/>
        <v>13424.363979077032</v>
      </c>
      <c r="P967" s="473">
        <f t="shared" ca="1" si="347"/>
        <v>10685.510939184818</v>
      </c>
      <c r="Q967" s="194">
        <f t="shared" ca="1" si="348"/>
        <v>12510.53411834048</v>
      </c>
      <c r="R967" s="194">
        <f t="shared" ca="1" si="349"/>
        <v>13423.69366559095</v>
      </c>
      <c r="S967" s="194">
        <f t="shared" ca="1" si="350"/>
        <v>14813.376493941569</v>
      </c>
      <c r="T967" s="194">
        <f t="shared" ca="1" si="351"/>
        <v>15945.457009343054</v>
      </c>
      <c r="U967" s="194">
        <f t="shared" ca="1" si="352"/>
        <v>17068.946645183813</v>
      </c>
      <c r="V967" s="194">
        <f t="shared" ca="1" si="353"/>
        <v>17738.80294298728</v>
      </c>
      <c r="W967" s="194">
        <f t="shared" ca="1" si="354"/>
        <v>19266.157703754117</v>
      </c>
      <c r="X967" s="194">
        <f t="shared" ca="1" si="355"/>
        <v>21237.450038618317</v>
      </c>
      <c r="Y967" s="194">
        <f t="shared" ca="1" si="356"/>
        <v>20693.535848896696</v>
      </c>
      <c r="Z967" s="194">
        <f t="shared" ca="1" si="357"/>
        <v>367234.92652596888</v>
      </c>
      <c r="AA967" s="194">
        <f t="shared" ca="1" si="358"/>
        <v>387928.4623748656</v>
      </c>
      <c r="AB967" s="77">
        <f t="shared" ca="1" si="359"/>
        <v>240991.3223827116</v>
      </c>
      <c r="AC967">
        <f t="shared" ca="1" si="360"/>
        <v>218.77399742652685</v>
      </c>
      <c r="AD967" s="476">
        <v>226.03446403817853</v>
      </c>
    </row>
    <row r="968" spans="2:30" x14ac:dyDescent="0.2">
      <c r="B968">
        <v>890</v>
      </c>
      <c r="C968" s="193">
        <f t="shared" ca="1" si="366"/>
        <v>0.33582949419880764</v>
      </c>
      <c r="D968" s="193">
        <f t="shared" ca="1" si="366"/>
        <v>-0.15763001614875968</v>
      </c>
      <c r="E968" s="193">
        <f t="shared" ca="1" si="366"/>
        <v>9.0238283433276278E-2</v>
      </c>
      <c r="F968" s="193">
        <f t="shared" ca="1" si="366"/>
        <v>9.3371243695545086E-2</v>
      </c>
      <c r="G968" s="193">
        <f t="shared" ca="1" si="366"/>
        <v>8.5369940650815046E-2</v>
      </c>
      <c r="H968" s="193">
        <f t="shared" ca="1" si="366"/>
        <v>9.059611085597355E-2</v>
      </c>
      <c r="I968" s="193">
        <f t="shared" ca="1" si="366"/>
        <v>0.11691217814570327</v>
      </c>
      <c r="J968" s="193">
        <f t="shared" ca="1" si="366"/>
        <v>9.6704175318538949E-2</v>
      </c>
      <c r="K968" s="193">
        <f t="shared" ca="1" si="366"/>
        <v>4.9922742367233375E-2</v>
      </c>
      <c r="L968" s="193">
        <f t="shared" ca="1" si="366"/>
        <v>3.9357965173573768E-2</v>
      </c>
      <c r="M968" s="193">
        <f t="shared" ca="1" si="366"/>
        <v>7.5095462459730311E-2</v>
      </c>
      <c r="O968" s="473">
        <f t="shared" ca="1" si="361"/>
        <v>13087.121554665719</v>
      </c>
      <c r="P968" s="473">
        <f t="shared" ca="1" si="347"/>
        <v>10963.445339823893</v>
      </c>
      <c r="Q968" s="194">
        <f t="shared" ca="1" si="348"/>
        <v>11977.466470417026</v>
      </c>
      <c r="R968" s="194">
        <f t="shared" ca="1" si="349"/>
        <v>13331.178415325407</v>
      </c>
      <c r="S968" s="194">
        <f t="shared" ca="1" si="350"/>
        <v>14518.475049779394</v>
      </c>
      <c r="T968" s="194">
        <f t="shared" ca="1" si="351"/>
        <v>16024.377719757236</v>
      </c>
      <c r="U968" s="194">
        <f t="shared" ca="1" si="352"/>
        <v>17916.541729949251</v>
      </c>
      <c r="V968" s="194">
        <f t="shared" ca="1" si="353"/>
        <v>18991.773469923133</v>
      </c>
      <c r="W968" s="194">
        <f t="shared" ca="1" si="354"/>
        <v>19260.50268356171</v>
      </c>
      <c r="X968" s="194">
        <f t="shared" ca="1" si="355"/>
        <v>20197.204061571054</v>
      </c>
      <c r="Y968" s="194">
        <f t="shared" ca="1" si="356"/>
        <v>21918.246318799422</v>
      </c>
      <c r="Z968" s="194">
        <f t="shared" ca="1" si="357"/>
        <v>388969.0788097746</v>
      </c>
      <c r="AA968" s="194">
        <f t="shared" ca="1" si="358"/>
        <v>410887.32512857404</v>
      </c>
      <c r="AB968" s="77">
        <f t="shared" ca="1" si="359"/>
        <v>249609.67471183874</v>
      </c>
      <c r="AC968">
        <f t="shared" ca="1" si="360"/>
        <v>227.82688852855117</v>
      </c>
      <c r="AD968" s="476">
        <v>226.79517105928076</v>
      </c>
    </row>
    <row r="969" spans="2:30" x14ac:dyDescent="0.2">
      <c r="B969">
        <v>891</v>
      </c>
      <c r="C969" s="193">
        <f t="shared" ref="C969:M984" ca="1" si="367">C$75+_xlfn.NORM.INV(RAND(),0, $AH$80)</f>
        <v>0.3671138712161866</v>
      </c>
      <c r="D969" s="193">
        <f t="shared" ca="1" si="367"/>
        <v>-0.14426468478905813</v>
      </c>
      <c r="E969" s="193">
        <f t="shared" ca="1" si="367"/>
        <v>9.5129810640619053E-2</v>
      </c>
      <c r="F969" s="193">
        <f t="shared" ca="1" si="367"/>
        <v>8.8756211103696095E-2</v>
      </c>
      <c r="G969" s="193">
        <f t="shared" ca="1" si="367"/>
        <v>8.2710099025722572E-2</v>
      </c>
      <c r="H969" s="193">
        <f t="shared" ca="1" si="367"/>
        <v>0.13505129384032011</v>
      </c>
      <c r="I969" s="193">
        <f t="shared" ca="1" si="366"/>
        <v>5.7645264235036228E-2</v>
      </c>
      <c r="J969" s="193">
        <f t="shared" ca="1" si="366"/>
        <v>8.8482268891998631E-2</v>
      </c>
      <c r="K969" s="193">
        <f t="shared" ca="1" si="366"/>
        <v>5.3521936454070836E-2</v>
      </c>
      <c r="L969" s="193">
        <f t="shared" ca="1" si="366"/>
        <v>1.5847346396685495E-2</v>
      </c>
      <c r="M969" s="193">
        <f t="shared" ca="1" si="366"/>
        <v>4.0700658810431549E-2</v>
      </c>
      <c r="O969" s="473">
        <f t="shared" ca="1" si="361"/>
        <v>13393.61459630498</v>
      </c>
      <c r="P969" s="473">
        <f t="shared" ca="1" si="347"/>
        <v>11137.395127470409</v>
      </c>
      <c r="Q969" s="194">
        <f t="shared" ca="1" si="348"/>
        <v>12031.205275965645</v>
      </c>
      <c r="R969" s="194">
        <f t="shared" ca="1" si="349"/>
        <v>13274.908577217599</v>
      </c>
      <c r="S969" s="194">
        <f t="shared" ca="1" si="350"/>
        <v>14482.89561937144</v>
      </c>
      <c r="T969" s="194">
        <f t="shared" ca="1" si="351"/>
        <v>16677.56787571972</v>
      </c>
      <c r="U969" s="194">
        <f t="shared" ca="1" si="352"/>
        <v>16965.833019754442</v>
      </c>
      <c r="V969" s="194">
        <f t="shared" ca="1" si="353"/>
        <v>18849.393612293428</v>
      </c>
      <c r="W969" s="194">
        <f t="shared" ca="1" si="354"/>
        <v>19326.52876773995</v>
      </c>
      <c r="X969" s="194">
        <f t="shared" ca="1" si="355"/>
        <v>19740.336667505027</v>
      </c>
      <c r="Y969" s="194">
        <f t="shared" ca="1" si="356"/>
        <v>21217.030654892449</v>
      </c>
      <c r="Z969" s="194">
        <f t="shared" ca="1" si="357"/>
        <v>376525.05355019262</v>
      </c>
      <c r="AA969" s="194">
        <f t="shared" ca="1" si="358"/>
        <v>397742.08420508506</v>
      </c>
      <c r="AB969" s="77">
        <f t="shared" ca="1" si="359"/>
        <v>244694.64481922079</v>
      </c>
      <c r="AC969">
        <f t="shared" ca="1" si="360"/>
        <v>222.66404200269199</v>
      </c>
      <c r="AD969" s="476">
        <v>220.99046216408092</v>
      </c>
    </row>
    <row r="970" spans="2:30" x14ac:dyDescent="0.2">
      <c r="B970">
        <v>892</v>
      </c>
      <c r="C970" s="193">
        <f t="shared" ca="1" si="367"/>
        <v>0.33419042347074035</v>
      </c>
      <c r="D970" s="193">
        <f t="shared" ca="1" si="367"/>
        <v>-0.13532382342004357</v>
      </c>
      <c r="E970" s="193">
        <f t="shared" ca="1" si="367"/>
        <v>9.0022457785650462E-2</v>
      </c>
      <c r="F970" s="193">
        <f t="shared" ca="1" si="367"/>
        <v>0.11641641450558661</v>
      </c>
      <c r="G970" s="193">
        <f t="shared" ca="1" si="367"/>
        <v>6.4957934309156001E-2</v>
      </c>
      <c r="H970" s="193">
        <f t="shared" ca="1" si="367"/>
        <v>9.4315281701139883E-2</v>
      </c>
      <c r="I970" s="193">
        <f t="shared" ca="1" si="366"/>
        <v>7.693479925914809E-2</v>
      </c>
      <c r="J970" s="193">
        <f t="shared" ca="1" si="366"/>
        <v>6.4536120755779844E-2</v>
      </c>
      <c r="K970" s="193">
        <f t="shared" ca="1" si="366"/>
        <v>6.8386410435781669E-2</v>
      </c>
      <c r="L970" s="193">
        <f t="shared" ca="1" si="366"/>
        <v>6.5459850916649839E-2</v>
      </c>
      <c r="M970" s="193">
        <f t="shared" ca="1" si="366"/>
        <v>2.0961304147239953E-2</v>
      </c>
      <c r="O970" s="473">
        <f t="shared" ca="1" si="361"/>
        <v>13071.063578742842</v>
      </c>
      <c r="P970" s="473">
        <f t="shared" ca="1" si="347"/>
        <v>11253.760438188134</v>
      </c>
      <c r="Q970" s="194">
        <f t="shared" ca="1" si="348"/>
        <v>11975.095388336003</v>
      </c>
      <c r="R970" s="194">
        <f t="shared" ca="1" si="349"/>
        <v>13612.161919740543</v>
      </c>
      <c r="S970" s="194">
        <f t="shared" ca="1" si="350"/>
        <v>14245.433394867137</v>
      </c>
      <c r="T970" s="194">
        <f t="shared" ca="1" si="351"/>
        <v>16079.024346344302</v>
      </c>
      <c r="U970" s="194">
        <f t="shared" ca="1" si="352"/>
        <v>17275.25910174469</v>
      </c>
      <c r="V970" s="194">
        <f t="shared" ca="1" si="353"/>
        <v>18434.714949518937</v>
      </c>
      <c r="W970" s="194">
        <f t="shared" ca="1" si="354"/>
        <v>19599.212870542571</v>
      </c>
      <c r="X970" s="194">
        <f t="shared" ca="1" si="355"/>
        <v>20704.425952786056</v>
      </c>
      <c r="Y970" s="194">
        <f t="shared" ca="1" si="356"/>
        <v>20814.599379913292</v>
      </c>
      <c r="Z970" s="194">
        <f t="shared" ca="1" si="357"/>
        <v>369383.36346987693</v>
      </c>
      <c r="AA970" s="194">
        <f t="shared" ca="1" si="358"/>
        <v>390197.96284979023</v>
      </c>
      <c r="AB970" s="77">
        <f t="shared" ca="1" si="359"/>
        <v>241820.37570093008</v>
      </c>
      <c r="AC970">
        <f t="shared" ca="1" si="360"/>
        <v>219.64485175238659</v>
      </c>
      <c r="AD970" s="476">
        <v>228.22680276635722</v>
      </c>
    </row>
    <row r="971" spans="2:30" x14ac:dyDescent="0.2">
      <c r="B971">
        <v>893</v>
      </c>
      <c r="C971" s="193">
        <f t="shared" ca="1" si="367"/>
        <v>0.32557424367551663</v>
      </c>
      <c r="D971" s="193">
        <f t="shared" ca="1" si="367"/>
        <v>-0.14498697554631673</v>
      </c>
      <c r="E971" s="193">
        <f t="shared" ca="1" si="367"/>
        <v>0.10858781506800351</v>
      </c>
      <c r="F971" s="193">
        <f t="shared" ca="1" si="367"/>
        <v>7.2964809563049779E-2</v>
      </c>
      <c r="G971" s="193">
        <f t="shared" ca="1" si="367"/>
        <v>0.12243383911434243</v>
      </c>
      <c r="H971" s="193">
        <f t="shared" ca="1" si="367"/>
        <v>7.5968306270675051E-2</v>
      </c>
      <c r="I971" s="193">
        <f t="shared" ca="1" si="366"/>
        <v>7.2211622266369041E-2</v>
      </c>
      <c r="J971" s="193">
        <f t="shared" ca="1" si="366"/>
        <v>3.2251722981164271E-2</v>
      </c>
      <c r="K971" s="193">
        <f t="shared" ca="1" si="366"/>
        <v>6.2283650090634281E-2</v>
      </c>
      <c r="L971" s="193">
        <f t="shared" ca="1" si="366"/>
        <v>2.8106165544668962E-2</v>
      </c>
      <c r="M971" s="193">
        <f t="shared" ca="1" si="366"/>
        <v>2.4421050389068361E-3</v>
      </c>
      <c r="O971" s="473">
        <f t="shared" ca="1" si="361"/>
        <v>12986.650865289037</v>
      </c>
      <c r="P971" s="473">
        <f t="shared" ca="1" si="347"/>
        <v>11127.994513264688</v>
      </c>
      <c r="Q971" s="194">
        <f t="shared" ca="1" si="348"/>
        <v>12179.05625426748</v>
      </c>
      <c r="R971" s="194">
        <f t="shared" ca="1" si="349"/>
        <v>13082.368310057416</v>
      </c>
      <c r="S971" s="194">
        <f t="shared" ca="1" si="350"/>
        <v>15014.261108464247</v>
      </c>
      <c r="T971" s="194">
        <f t="shared" ca="1" si="351"/>
        <v>15809.448046386544</v>
      </c>
      <c r="U971" s="194">
        <f t="shared" ca="1" si="352"/>
        <v>17199.493970568888</v>
      </c>
      <c r="V971" s="194">
        <f t="shared" ca="1" si="353"/>
        <v>17875.641698092408</v>
      </c>
      <c r="W971" s="194">
        <f t="shared" ca="1" si="354"/>
        <v>19487.259650308646</v>
      </c>
      <c r="X971" s="194">
        <f t="shared" ca="1" si="355"/>
        <v>19978.554760002513</v>
      </c>
      <c r="Y971" s="194">
        <f t="shared" ca="1" si="356"/>
        <v>20437.043728478722</v>
      </c>
      <c r="Z971" s="194">
        <f t="shared" ca="1" si="357"/>
        <v>362683.1251478006</v>
      </c>
      <c r="AA971" s="194">
        <f t="shared" ca="1" si="358"/>
        <v>383120.16887627932</v>
      </c>
      <c r="AB971" s="77">
        <f t="shared" ca="1" si="359"/>
        <v>238419.03279884515</v>
      </c>
      <c r="AC971">
        <f t="shared" ca="1" si="360"/>
        <v>216.0720125695243</v>
      </c>
      <c r="AD971" s="476">
        <v>219.05418488592025</v>
      </c>
    </row>
    <row r="972" spans="2:30" x14ac:dyDescent="0.2">
      <c r="B972">
        <v>894</v>
      </c>
      <c r="C972" s="193">
        <f t="shared" ca="1" si="367"/>
        <v>0.33287661012007236</v>
      </c>
      <c r="D972" s="193">
        <f t="shared" ca="1" si="367"/>
        <v>-0.14206835075293286</v>
      </c>
      <c r="E972" s="193">
        <f t="shared" ca="1" si="367"/>
        <v>0.13435197221924516</v>
      </c>
      <c r="F972" s="193">
        <f t="shared" ca="1" si="367"/>
        <v>0.13482950201567273</v>
      </c>
      <c r="G972" s="193">
        <f t="shared" ca="1" si="367"/>
        <v>0.12065705003897001</v>
      </c>
      <c r="H972" s="193">
        <f t="shared" ca="1" si="367"/>
        <v>9.1072194153880362E-2</v>
      </c>
      <c r="I972" s="193">
        <f t="shared" ca="1" si="366"/>
        <v>0.13342914042183043</v>
      </c>
      <c r="J972" s="193">
        <f t="shared" ca="1" si="366"/>
        <v>7.1527386473568058E-2</v>
      </c>
      <c r="K972" s="193">
        <f t="shared" ca="1" si="366"/>
        <v>4.081929797514406E-2</v>
      </c>
      <c r="L972" s="193">
        <f t="shared" ca="1" si="366"/>
        <v>5.2203974612897483E-2</v>
      </c>
      <c r="M972" s="193">
        <f t="shared" ca="1" si="366"/>
        <v>1.9451800861119122E-2</v>
      </c>
      <c r="O972" s="473">
        <f t="shared" ca="1" si="361"/>
        <v>13058.192149346349</v>
      </c>
      <c r="P972" s="473">
        <f t="shared" ca="1" si="347"/>
        <v>11165.980414950578</v>
      </c>
      <c r="Q972" s="194">
        <f t="shared" ca="1" si="348"/>
        <v>12462.103853225179</v>
      </c>
      <c r="R972" s="194">
        <f t="shared" ca="1" si="349"/>
        <v>13836.667691398015</v>
      </c>
      <c r="S972" s="194">
        <f t="shared" ca="1" si="350"/>
        <v>14990.493850045383</v>
      </c>
      <c r="T972" s="194">
        <f t="shared" ca="1" si="351"/>
        <v>16031.372920378057</v>
      </c>
      <c r="U972" s="194">
        <f t="shared" ca="1" si="352"/>
        <v>18181.492591496419</v>
      </c>
      <c r="V972" s="194">
        <f t="shared" ca="1" si="353"/>
        <v>18555.7836367442</v>
      </c>
      <c r="W972" s="194">
        <f t="shared" ca="1" si="354"/>
        <v>19093.502857700078</v>
      </c>
      <c r="X972" s="194">
        <f t="shared" ca="1" si="355"/>
        <v>20446.832661838296</v>
      </c>
      <c r="Y972" s="194">
        <f t="shared" ca="1" si="356"/>
        <v>20783.824750125037</v>
      </c>
      <c r="Z972" s="194">
        <f t="shared" ca="1" si="357"/>
        <v>368837.22582613752</v>
      </c>
      <c r="AA972" s="194">
        <f t="shared" ca="1" si="358"/>
        <v>389621.05057626258</v>
      </c>
      <c r="AB972" s="77">
        <f t="shared" ca="1" si="359"/>
        <v>242711.74248510029</v>
      </c>
      <c r="AC972">
        <f t="shared" ca="1" si="360"/>
        <v>220.58116139962425</v>
      </c>
      <c r="AD972" s="476">
        <v>220.23198508728132</v>
      </c>
    </row>
    <row r="973" spans="2:30" x14ac:dyDescent="0.2">
      <c r="B973">
        <v>895</v>
      </c>
      <c r="C973" s="193">
        <f t="shared" ca="1" si="367"/>
        <v>0.32266460012884618</v>
      </c>
      <c r="D973" s="193">
        <f t="shared" ca="1" si="367"/>
        <v>-0.16340051235840025</v>
      </c>
      <c r="E973" s="193">
        <f t="shared" ca="1" si="367"/>
        <v>9.9133353177725911E-2</v>
      </c>
      <c r="F973" s="193">
        <f t="shared" ca="1" si="367"/>
        <v>0.13379006188618192</v>
      </c>
      <c r="G973" s="193">
        <f t="shared" ca="1" si="367"/>
        <v>0.12074740310568989</v>
      </c>
      <c r="H973" s="193">
        <f t="shared" ca="1" si="367"/>
        <v>9.4828531150398673E-2</v>
      </c>
      <c r="I973" s="193">
        <f t="shared" ca="1" si="366"/>
        <v>9.1257358130387906E-2</v>
      </c>
      <c r="J973" s="193">
        <f t="shared" ca="1" si="366"/>
        <v>6.9975293398608682E-2</v>
      </c>
      <c r="K973" s="193">
        <f t="shared" ca="1" si="366"/>
        <v>3.8231672518483147E-2</v>
      </c>
      <c r="L973" s="193">
        <f t="shared" ca="1" si="366"/>
        <v>2.3377589848528137E-2</v>
      </c>
      <c r="M973" s="193">
        <f t="shared" ca="1" si="366"/>
        <v>4.9875362841676728E-2</v>
      </c>
      <c r="O973" s="473">
        <f t="shared" ca="1" si="361"/>
        <v>12958.145087462306</v>
      </c>
      <c r="P973" s="473">
        <f t="shared" ca="1" si="347"/>
        <v>10888.34233165542</v>
      </c>
      <c r="Q973" s="194">
        <f t="shared" ca="1" si="348"/>
        <v>12075.188593401608</v>
      </c>
      <c r="R973" s="194">
        <f t="shared" ca="1" si="349"/>
        <v>13823.99408040066</v>
      </c>
      <c r="S973" s="194">
        <f t="shared" ca="1" si="350"/>
        <v>14991.702459843491</v>
      </c>
      <c r="T973" s="194">
        <f t="shared" ca="1" si="351"/>
        <v>16086.565637714693</v>
      </c>
      <c r="U973" s="194">
        <f t="shared" ca="1" si="352"/>
        <v>17505.009236730457</v>
      </c>
      <c r="V973" s="194">
        <f t="shared" ca="1" si="353"/>
        <v>18528.905832549364</v>
      </c>
      <c r="W973" s="194">
        <f t="shared" ca="1" si="354"/>
        <v>19046.033682073215</v>
      </c>
      <c r="X973" s="194">
        <f t="shared" ca="1" si="355"/>
        <v>19886.667256894198</v>
      </c>
      <c r="Y973" s="194">
        <f t="shared" ca="1" si="356"/>
        <v>21404.07769385849</v>
      </c>
      <c r="Z973" s="194">
        <f t="shared" ca="1" si="357"/>
        <v>379844.45754732325</v>
      </c>
      <c r="AA973" s="194">
        <f t="shared" ca="1" si="358"/>
        <v>401248.53524118173</v>
      </c>
      <c r="AB973" s="77">
        <f t="shared" ca="1" si="359"/>
        <v>245876.14277599397</v>
      </c>
      <c r="AC973">
        <f t="shared" ca="1" si="360"/>
        <v>223.90511128501674</v>
      </c>
      <c r="AD973" s="476">
        <v>217.37418393002935</v>
      </c>
    </row>
    <row r="974" spans="2:30" x14ac:dyDescent="0.2">
      <c r="B974">
        <v>896</v>
      </c>
      <c r="C974" s="193">
        <f t="shared" ca="1" si="367"/>
        <v>0.28908372200223964</v>
      </c>
      <c r="D974" s="193">
        <f t="shared" ca="1" si="367"/>
        <v>-0.15602657293133546</v>
      </c>
      <c r="E974" s="193">
        <f t="shared" ca="1" si="367"/>
        <v>0.10343894448206435</v>
      </c>
      <c r="F974" s="193">
        <f t="shared" ca="1" si="367"/>
        <v>8.7528724657521512E-2</v>
      </c>
      <c r="G974" s="193">
        <f t="shared" ca="1" si="367"/>
        <v>0.10580566607782137</v>
      </c>
      <c r="H974" s="193">
        <f t="shared" ca="1" si="367"/>
        <v>7.3512546011823748E-2</v>
      </c>
      <c r="I974" s="193">
        <f t="shared" ca="1" si="366"/>
        <v>5.7774982305363654E-2</v>
      </c>
      <c r="J974" s="193">
        <f t="shared" ca="1" si="366"/>
        <v>6.1595116219276186E-2</v>
      </c>
      <c r="K974" s="193">
        <f t="shared" ca="1" si="366"/>
        <v>5.4631251462333837E-2</v>
      </c>
      <c r="L974" s="193">
        <f t="shared" ca="1" si="366"/>
        <v>3.4206577019053844E-2</v>
      </c>
      <c r="M974" s="193">
        <f t="shared" ca="1" si="366"/>
        <v>4.3593182649948971E-2</v>
      </c>
      <c r="O974" s="473">
        <f t="shared" ca="1" si="361"/>
        <v>12629.15322445594</v>
      </c>
      <c r="P974" s="473">
        <f t="shared" ca="1" si="347"/>
        <v>10984.314153298668</v>
      </c>
      <c r="Q974" s="194">
        <f t="shared" ca="1" si="348"/>
        <v>12122.490248706385</v>
      </c>
      <c r="R974" s="194">
        <f t="shared" ca="1" si="349"/>
        <v>13259.942168588597</v>
      </c>
      <c r="S974" s="194">
        <f t="shared" ca="1" si="350"/>
        <v>14791.833983562125</v>
      </c>
      <c r="T974" s="194">
        <f t="shared" ca="1" si="351"/>
        <v>15773.365000073354</v>
      </c>
      <c r="U974" s="194">
        <f t="shared" ca="1" si="352"/>
        <v>16967.913845145755</v>
      </c>
      <c r="V974" s="194">
        <f t="shared" ca="1" si="353"/>
        <v>18383.785179040889</v>
      </c>
      <c r="W974" s="194">
        <f t="shared" ca="1" si="354"/>
        <v>19346.878802872434</v>
      </c>
      <c r="X974" s="194">
        <f t="shared" ca="1" si="355"/>
        <v>20097.100304017393</v>
      </c>
      <c r="Y974" s="194">
        <f t="shared" ca="1" si="356"/>
        <v>21276.001278628963</v>
      </c>
      <c r="Z974" s="194">
        <f t="shared" ca="1" si="357"/>
        <v>377571.56743903214</v>
      </c>
      <c r="AA974" s="194">
        <f t="shared" ca="1" si="358"/>
        <v>398847.56871766108</v>
      </c>
      <c r="AB974" s="77">
        <f t="shared" ca="1" si="359"/>
        <v>243938.68498847747</v>
      </c>
      <c r="AC974">
        <f t="shared" ca="1" si="360"/>
        <v>221.86996655023052</v>
      </c>
      <c r="AD974" s="476">
        <v>217.66651707883437</v>
      </c>
    </row>
    <row r="975" spans="2:30" x14ac:dyDescent="0.2">
      <c r="B975">
        <v>897</v>
      </c>
      <c r="C975" s="193">
        <f t="shared" ca="1" si="367"/>
        <v>0.33005788515249324</v>
      </c>
      <c r="D975" s="193">
        <f t="shared" ca="1" si="367"/>
        <v>-0.15582715699941133</v>
      </c>
      <c r="E975" s="193">
        <f t="shared" ca="1" si="367"/>
        <v>9.779178433395691E-2</v>
      </c>
      <c r="F975" s="193">
        <f t="shared" ca="1" si="367"/>
        <v>8.9713184041852384E-2</v>
      </c>
      <c r="G975" s="193">
        <f t="shared" ca="1" si="367"/>
        <v>6.9130301600189792E-2</v>
      </c>
      <c r="H975" s="193">
        <f t="shared" ca="1" si="367"/>
        <v>8.826201388949001E-2</v>
      </c>
      <c r="I975" s="193">
        <f t="shared" ca="1" si="367"/>
        <v>4.8383109277635172E-2</v>
      </c>
      <c r="J975" s="193">
        <f t="shared" ca="1" si="367"/>
        <v>2.9462072870107062E-3</v>
      </c>
      <c r="K975" s="193">
        <f t="shared" ca="1" si="367"/>
        <v>5.8883318747476175E-2</v>
      </c>
      <c r="L975" s="193">
        <f t="shared" ca="1" si="367"/>
        <v>6.9524967084679951E-2</v>
      </c>
      <c r="M975" s="193">
        <f t="shared" ca="1" si="367"/>
        <v>1.710190496054444E-2</v>
      </c>
      <c r="O975" s="473">
        <f t="shared" ca="1" si="361"/>
        <v>13030.577100838975</v>
      </c>
      <c r="P975" s="473">
        <f t="shared" ref="P975:P1038" ca="1" si="368">$C$74*(1+$D975)</f>
        <v>10986.909551652661</v>
      </c>
      <c r="Q975" s="194">
        <f t="shared" ref="Q975:Q1038" ca="1" si="369">$D$74*(1+$E975)</f>
        <v>12060.449984339562</v>
      </c>
      <c r="R975" s="194">
        <f t="shared" ref="R975:R1038" ca="1" si="370">$E$74*(1+$F975)</f>
        <v>13286.576688164141</v>
      </c>
      <c r="S975" s="194">
        <f t="shared" ref="S975:S1038" ca="1" si="371">$F$74*(1+$G975)</f>
        <v>14301.245158344822</v>
      </c>
      <c r="T975" s="194">
        <f t="shared" ref="T975:T1038" ca="1" si="372">$G$74*(1+$H975)</f>
        <v>15990.082299983442</v>
      </c>
      <c r="U975" s="194">
        <f t="shared" ca="1" si="352"/>
        <v>16817.257519325183</v>
      </c>
      <c r="V975" s="194">
        <f t="shared" ca="1" si="353"/>
        <v>17368.154147658868</v>
      </c>
      <c r="W975" s="194">
        <f t="shared" ca="1" si="354"/>
        <v>19424.881640654115</v>
      </c>
      <c r="X975" s="194">
        <f t="shared" ca="1" si="355"/>
        <v>20783.42085495721</v>
      </c>
      <c r="Y975" s="194">
        <f t="shared" ca="1" si="356"/>
        <v>20735.916821042636</v>
      </c>
      <c r="Z975" s="194">
        <f t="shared" ca="1" si="357"/>
        <v>367987.03449368215</v>
      </c>
      <c r="AA975" s="194">
        <f t="shared" ca="1" si="358"/>
        <v>388722.95131472481</v>
      </c>
      <c r="AB975" s="77">
        <f t="shared" ca="1" si="359"/>
        <v>240005.62106423287</v>
      </c>
      <c r="AC975">
        <f t="shared" ca="1" si="360"/>
        <v>217.73859688190635</v>
      </c>
      <c r="AD975" s="476">
        <v>223.28881037628514</v>
      </c>
    </row>
    <row r="976" spans="2:30" x14ac:dyDescent="0.2">
      <c r="B976">
        <v>898</v>
      </c>
      <c r="C976" s="193">
        <f t="shared" ca="1" si="367"/>
        <v>0.34021464505668492</v>
      </c>
      <c r="D976" s="193">
        <f t="shared" ca="1" si="367"/>
        <v>-0.13432805824986854</v>
      </c>
      <c r="E976" s="193">
        <f t="shared" ca="1" si="367"/>
        <v>0.13369913925159826</v>
      </c>
      <c r="F976" s="193">
        <f t="shared" ca="1" si="367"/>
        <v>0.13023696989372585</v>
      </c>
      <c r="G976" s="193">
        <f t="shared" ca="1" si="367"/>
        <v>0.10281957477010097</v>
      </c>
      <c r="H976" s="193">
        <f t="shared" ca="1" si="367"/>
        <v>9.3845023643601949E-2</v>
      </c>
      <c r="I976" s="193">
        <f t="shared" ca="1" si="367"/>
        <v>0.10821541371182264</v>
      </c>
      <c r="J976" s="193">
        <f t="shared" ca="1" si="367"/>
        <v>6.3123772341714929E-2</v>
      </c>
      <c r="K976" s="193">
        <f t="shared" ca="1" si="367"/>
        <v>4.193745744303546E-2</v>
      </c>
      <c r="L976" s="193">
        <f t="shared" ca="1" si="367"/>
        <v>4.40475121824421E-2</v>
      </c>
      <c r="M976" s="193">
        <f t="shared" ca="1" si="367"/>
        <v>1.5860671094108249E-2</v>
      </c>
      <c r="O976" s="473">
        <f t="shared" ca="1" si="361"/>
        <v>13130.082877620343</v>
      </c>
      <c r="P976" s="473">
        <f t="shared" ca="1" si="368"/>
        <v>11266.720321877961</v>
      </c>
      <c r="Q976" s="194">
        <f t="shared" ca="1" si="369"/>
        <v>12454.931765160034</v>
      </c>
      <c r="R976" s="194">
        <f t="shared" ca="1" si="370"/>
        <v>13780.672195404493</v>
      </c>
      <c r="S976" s="194">
        <f t="shared" ca="1" si="371"/>
        <v>14751.890467048757</v>
      </c>
      <c r="T976" s="194">
        <f t="shared" ca="1" si="372"/>
        <v>16072.114737310547</v>
      </c>
      <c r="U976" s="194">
        <f t="shared" ref="U976:U1039" ca="1" si="373">$H$74*(1+$I976)</f>
        <v>17777.035736600832</v>
      </c>
      <c r="V976" s="194">
        <f t="shared" ref="V976:V1039" ca="1" si="374">$I$74*(1+$J976)</f>
        <v>18410.257122381794</v>
      </c>
      <c r="W976" s="194">
        <f t="shared" ref="W976:W1039" ca="1" si="375">$J$74*(1+$K976)</f>
        <v>19114.015141664342</v>
      </c>
      <c r="X976" s="194">
        <f t="shared" ref="X976:X1039" ca="1" si="376">$K$74*(1+$L976)</f>
        <v>20288.333144204895</v>
      </c>
      <c r="Y976" s="194">
        <f t="shared" ref="Y976:Y1039" ca="1" si="377">$L$74*(1+$M976)</f>
        <v>20710.611468565807</v>
      </c>
      <c r="Z976" s="194">
        <f t="shared" ref="Z976:Z1039" ca="1" si="378">($Y976*(1+$AH$79))/($AH$73-$AH$79)</f>
        <v>367537.95661132311</v>
      </c>
      <c r="AA976" s="194">
        <f t="shared" ref="AA976:AA1039" ca="1" si="379">SUM(Y976:Z976)</f>
        <v>388248.56807988894</v>
      </c>
      <c r="AB976" s="77">
        <f t="shared" ref="AB976:AB1039" ca="1" si="380">NPV($AH$73,O976:X976,AA976)</f>
        <v>241824.12929806925</v>
      </c>
      <c r="AC976">
        <f t="shared" ref="AC976:AC1039" ca="1" si="381">((AB976+$AH$82-$AH$83)-$AH$85)/($AH$87-($AH$87*$AH$85/(AB976+$AH$82-$AH$83)))</f>
        <v>219.6487946065244</v>
      </c>
      <c r="AD976" s="476">
        <v>227.88972634241287</v>
      </c>
    </row>
    <row r="977" spans="2:30" x14ac:dyDescent="0.2">
      <c r="B977">
        <v>899</v>
      </c>
      <c r="C977" s="193">
        <f t="shared" ca="1" si="367"/>
        <v>0.32396653662542496</v>
      </c>
      <c r="D977" s="193">
        <f t="shared" ca="1" si="367"/>
        <v>-0.1544352720850288</v>
      </c>
      <c r="E977" s="193">
        <f t="shared" ca="1" si="367"/>
        <v>0.13162328672873935</v>
      </c>
      <c r="F977" s="193">
        <f t="shared" ca="1" si="367"/>
        <v>0.10216907547409296</v>
      </c>
      <c r="G977" s="193">
        <f t="shared" ca="1" si="367"/>
        <v>0.11230227474477612</v>
      </c>
      <c r="H977" s="193">
        <f t="shared" ca="1" si="367"/>
        <v>7.9025219533949254E-2</v>
      </c>
      <c r="I977" s="193">
        <f t="shared" ca="1" si="367"/>
        <v>0.10073436985980208</v>
      </c>
      <c r="J977" s="193">
        <f t="shared" ca="1" si="367"/>
        <v>5.4317100762463086E-2</v>
      </c>
      <c r="K977" s="193">
        <f t="shared" ca="1" si="367"/>
        <v>6.4954739811235174E-2</v>
      </c>
      <c r="L977" s="193">
        <f t="shared" ca="1" si="367"/>
        <v>4.8777047414393426E-2</v>
      </c>
      <c r="M977" s="193">
        <f t="shared" ca="1" si="367"/>
        <v>3.4449950621121599E-2</v>
      </c>
      <c r="O977" s="473">
        <f t="shared" ref="O977:O1040" ca="1" si="382">$B$74*(1+$C977)</f>
        <v>12970.900159319288</v>
      </c>
      <c r="P977" s="473">
        <f t="shared" ca="1" si="368"/>
        <v>11005.024933813349</v>
      </c>
      <c r="Q977" s="194">
        <f t="shared" ca="1" si="369"/>
        <v>12432.126242396904</v>
      </c>
      <c r="R977" s="194">
        <f t="shared" ca="1" si="370"/>
        <v>13438.447987105455</v>
      </c>
      <c r="S977" s="194">
        <f t="shared" ca="1" si="371"/>
        <v>14878.736013281879</v>
      </c>
      <c r="T977" s="194">
        <f t="shared" ca="1" si="372"/>
        <v>15854.363971080973</v>
      </c>
      <c r="U977" s="194">
        <f t="shared" ca="1" si="373"/>
        <v>17657.031284164088</v>
      </c>
      <c r="V977" s="194">
        <f t="shared" ca="1" si="374"/>
        <v>18257.750808080051</v>
      </c>
      <c r="W977" s="194">
        <f t="shared" ca="1" si="375"/>
        <v>19536.259951621931</v>
      </c>
      <c r="X977" s="194">
        <f t="shared" ca="1" si="376"/>
        <v>20380.239293382434</v>
      </c>
      <c r="Y977" s="194">
        <f t="shared" ca="1" si="377"/>
        <v>21089.595867430158</v>
      </c>
      <c r="Z977" s="194">
        <f t="shared" ca="1" si="378"/>
        <v>374263.54999892483</v>
      </c>
      <c r="AA977" s="194">
        <f t="shared" ca="1" si="379"/>
        <v>395353.14586635499</v>
      </c>
      <c r="AB977" s="77">
        <f t="shared" ca="1" si="380"/>
        <v>243926.32806480495</v>
      </c>
      <c r="AC977">
        <f t="shared" ca="1" si="381"/>
        <v>221.85698658838965</v>
      </c>
      <c r="AD977" s="476">
        <v>223.95163018169023</v>
      </c>
    </row>
    <row r="978" spans="2:30" x14ac:dyDescent="0.2">
      <c r="B978">
        <v>900</v>
      </c>
      <c r="C978" s="193">
        <f t="shared" ca="1" si="367"/>
        <v>0.32245140928367616</v>
      </c>
      <c r="D978" s="193">
        <f t="shared" ca="1" si="367"/>
        <v>-0.13624388164626086</v>
      </c>
      <c r="E978" s="193">
        <f t="shared" ca="1" si="367"/>
        <v>0.11084381237262148</v>
      </c>
      <c r="F978" s="193">
        <f t="shared" ca="1" si="367"/>
        <v>7.5851090774060478E-2</v>
      </c>
      <c r="G978" s="193">
        <f t="shared" ca="1" si="367"/>
        <v>0.10198452858182649</v>
      </c>
      <c r="H978" s="193">
        <f t="shared" ca="1" si="367"/>
        <v>9.9562977368382669E-2</v>
      </c>
      <c r="I978" s="193">
        <f t="shared" ca="1" si="367"/>
        <v>6.932773349864238E-2</v>
      </c>
      <c r="J978" s="193">
        <f t="shared" ca="1" si="367"/>
        <v>6.7957162771127066E-2</v>
      </c>
      <c r="K978" s="193">
        <f t="shared" ca="1" si="367"/>
        <v>9.5520225114288232E-2</v>
      </c>
      <c r="L978" s="193">
        <f t="shared" ca="1" si="367"/>
        <v>5.4960459194785184E-2</v>
      </c>
      <c r="M978" s="193">
        <f t="shared" ca="1" si="367"/>
        <v>2.1111181790334298E-2</v>
      </c>
      <c r="O978" s="473">
        <f t="shared" ca="1" si="382"/>
        <v>12956.056456752174</v>
      </c>
      <c r="P978" s="473">
        <f t="shared" ca="1" si="368"/>
        <v>11241.785880373915</v>
      </c>
      <c r="Q978" s="194">
        <f t="shared" ca="1" si="369"/>
        <v>12203.840865562102</v>
      </c>
      <c r="R978" s="194">
        <f t="shared" ca="1" si="370"/>
        <v>13117.559952422851</v>
      </c>
      <c r="S978" s="194">
        <f t="shared" ca="1" si="371"/>
        <v>14740.720453216785</v>
      </c>
      <c r="T978" s="194">
        <f t="shared" ca="1" si="372"/>
        <v>16156.129937216279</v>
      </c>
      <c r="U978" s="194">
        <f t="shared" ca="1" si="373"/>
        <v>17153.233114556653</v>
      </c>
      <c r="V978" s="194">
        <f t="shared" ca="1" si="374"/>
        <v>18493.957593477775</v>
      </c>
      <c r="W978" s="194">
        <f t="shared" ca="1" si="375"/>
        <v>20096.974171771577</v>
      </c>
      <c r="X978" s="194">
        <f t="shared" ca="1" si="376"/>
        <v>20500.397731293131</v>
      </c>
      <c r="Y978" s="194">
        <f t="shared" ca="1" si="377"/>
        <v>20817.654973777961</v>
      </c>
      <c r="Z978" s="194">
        <f t="shared" ca="1" si="378"/>
        <v>369437.58913708909</v>
      </c>
      <c r="AA978" s="194">
        <f t="shared" ca="1" si="379"/>
        <v>390255.24411086703</v>
      </c>
      <c r="AB978" s="77">
        <f t="shared" ca="1" si="380"/>
        <v>242022.17087477059</v>
      </c>
      <c r="AC978">
        <f t="shared" ca="1" si="381"/>
        <v>219.85682147280733</v>
      </c>
      <c r="AD978" s="476">
        <v>230.92684978941537</v>
      </c>
    </row>
    <row r="979" spans="2:30" x14ac:dyDescent="0.2">
      <c r="B979">
        <v>901</v>
      </c>
      <c r="C979" s="193">
        <f t="shared" ref="C979:M994" ca="1" si="383">C$75+_xlfn.NORM.INV(RAND(),0, $AH$80)</f>
        <v>0.33702317787497404</v>
      </c>
      <c r="D979" s="193">
        <f t="shared" ca="1" si="383"/>
        <v>-0.13643326534860564</v>
      </c>
      <c r="E979" s="193">
        <f t="shared" ca="1" si="383"/>
        <v>0.14701156490626757</v>
      </c>
      <c r="F979" s="193">
        <f t="shared" ca="1" si="383"/>
        <v>9.0721588484618698E-2</v>
      </c>
      <c r="G979" s="193">
        <f t="shared" ca="1" si="383"/>
        <v>0.12487086462430146</v>
      </c>
      <c r="H979" s="193">
        <f t="shared" ca="1" si="383"/>
        <v>9.3704038244065688E-2</v>
      </c>
      <c r="I979" s="193">
        <f t="shared" ca="1" si="367"/>
        <v>8.0546053866047684E-2</v>
      </c>
      <c r="J979" s="193">
        <f t="shared" ca="1" si="367"/>
        <v>8.963105707790843E-2</v>
      </c>
      <c r="K979" s="193">
        <f t="shared" ca="1" si="367"/>
        <v>2.6332820767031466E-2</v>
      </c>
      <c r="L979" s="193">
        <f t="shared" ca="1" si="367"/>
        <v>3.4802619646410751E-2</v>
      </c>
      <c r="M979" s="193">
        <f t="shared" ca="1" si="367"/>
        <v>4.5592327208840232E-2</v>
      </c>
      <c r="O979" s="473">
        <f t="shared" ca="1" si="382"/>
        <v>13098.816073641121</v>
      </c>
      <c r="P979" s="473">
        <f t="shared" ca="1" si="368"/>
        <v>11239.321051487897</v>
      </c>
      <c r="Q979" s="194">
        <f t="shared" ca="1" si="369"/>
        <v>12601.183400551701</v>
      </c>
      <c r="R979" s="194">
        <f t="shared" ca="1" si="370"/>
        <v>13298.871889468217</v>
      </c>
      <c r="S979" s="194">
        <f t="shared" ca="1" si="371"/>
        <v>15046.860034173209</v>
      </c>
      <c r="T979" s="194">
        <f t="shared" ca="1" si="372"/>
        <v>16070.043206637871</v>
      </c>
      <c r="U979" s="194">
        <f t="shared" ca="1" si="373"/>
        <v>17333.187733133956</v>
      </c>
      <c r="V979" s="194">
        <f t="shared" ca="1" si="374"/>
        <v>18869.287331568623</v>
      </c>
      <c r="W979" s="194">
        <f t="shared" ca="1" si="375"/>
        <v>18827.75298689233</v>
      </c>
      <c r="X979" s="194">
        <f t="shared" ca="1" si="376"/>
        <v>20108.682833788178</v>
      </c>
      <c r="Y979" s="194">
        <f t="shared" ca="1" si="377"/>
        <v>21316.758350348358</v>
      </c>
      <c r="Z979" s="194">
        <f t="shared" ca="1" si="378"/>
        <v>378294.8570859817</v>
      </c>
      <c r="AA979" s="194">
        <f t="shared" ca="1" si="379"/>
        <v>399611.61543633003</v>
      </c>
      <c r="AB979" s="77">
        <f t="shared" ca="1" si="380"/>
        <v>245809.6861081633</v>
      </c>
      <c r="AC979">
        <f t="shared" ca="1" si="381"/>
        <v>223.83530386082487</v>
      </c>
      <c r="AD979" s="476">
        <v>224.51617850978579</v>
      </c>
    </row>
    <row r="980" spans="2:30" x14ac:dyDescent="0.2">
      <c r="B980">
        <v>902</v>
      </c>
      <c r="C980" s="193">
        <f t="shared" ca="1" si="383"/>
        <v>0.28595308894091764</v>
      </c>
      <c r="D980" s="193">
        <f t="shared" ca="1" si="383"/>
        <v>-0.18700967330280532</v>
      </c>
      <c r="E980" s="193">
        <f t="shared" ca="1" si="383"/>
        <v>0.10358664763278115</v>
      </c>
      <c r="F980" s="193">
        <f t="shared" ca="1" si="383"/>
        <v>9.6480438564318163E-2</v>
      </c>
      <c r="G980" s="193">
        <f t="shared" ca="1" si="383"/>
        <v>0.11579361680961067</v>
      </c>
      <c r="H980" s="193">
        <f t="shared" ca="1" si="383"/>
        <v>7.0443239696738713E-2</v>
      </c>
      <c r="I980" s="193">
        <f t="shared" ca="1" si="367"/>
        <v>9.6150816234710584E-2</v>
      </c>
      <c r="J980" s="193">
        <f t="shared" ca="1" si="367"/>
        <v>2.4653326346287953E-2</v>
      </c>
      <c r="K980" s="193">
        <f t="shared" ca="1" si="367"/>
        <v>9.5088547597447587E-2</v>
      </c>
      <c r="L980" s="193">
        <f t="shared" ca="1" si="367"/>
        <v>7.3017337969290996E-2</v>
      </c>
      <c r="M980" s="193">
        <f t="shared" ca="1" si="367"/>
        <v>3.5389617884963261E-2</v>
      </c>
      <c r="O980" s="473">
        <f t="shared" ca="1" si="382"/>
        <v>12598.482412354169</v>
      </c>
      <c r="P980" s="473">
        <f t="shared" ca="1" si="368"/>
        <v>10581.069101963989</v>
      </c>
      <c r="Q980" s="194">
        <f t="shared" ca="1" si="369"/>
        <v>12124.112930245063</v>
      </c>
      <c r="R980" s="194">
        <f t="shared" ca="1" si="370"/>
        <v>13369.08798333593</v>
      </c>
      <c r="S980" s="194">
        <f t="shared" ca="1" si="371"/>
        <v>14925.43802773803</v>
      </c>
      <c r="T980" s="194">
        <f t="shared" ca="1" si="372"/>
        <v>15728.266981438428</v>
      </c>
      <c r="U980" s="194">
        <f t="shared" ca="1" si="373"/>
        <v>17583.505870615685</v>
      </c>
      <c r="V980" s="194">
        <f t="shared" ca="1" si="374"/>
        <v>17744.059243250125</v>
      </c>
      <c r="W980" s="194">
        <f t="shared" ca="1" si="375"/>
        <v>20089.055183415545</v>
      </c>
      <c r="X980" s="194">
        <f t="shared" ca="1" si="376"/>
        <v>20851.285950312878</v>
      </c>
      <c r="Y980" s="194">
        <f t="shared" ca="1" si="377"/>
        <v>21108.753104406558</v>
      </c>
      <c r="Z980" s="194">
        <f t="shared" ca="1" si="378"/>
        <v>374603.52121335815</v>
      </c>
      <c r="AA980" s="194">
        <f t="shared" ca="1" si="379"/>
        <v>395712.27431776474</v>
      </c>
      <c r="AB980" s="77">
        <f t="shared" ca="1" si="380"/>
        <v>243187.91006988651</v>
      </c>
      <c r="AC980">
        <f t="shared" ca="1" si="381"/>
        <v>221.08133743406353</v>
      </c>
      <c r="AD980" s="476">
        <v>218.67557526861688</v>
      </c>
    </row>
    <row r="981" spans="2:30" x14ac:dyDescent="0.2">
      <c r="B981">
        <v>903</v>
      </c>
      <c r="C981" s="193">
        <f t="shared" ca="1" si="383"/>
        <v>0.37204707417580851</v>
      </c>
      <c r="D981" s="193">
        <f t="shared" ca="1" si="383"/>
        <v>-0.16419348783176257</v>
      </c>
      <c r="E981" s="193">
        <f t="shared" ca="1" si="383"/>
        <v>0.13737499507854026</v>
      </c>
      <c r="F981" s="193">
        <f t="shared" ca="1" si="383"/>
        <v>0.1092109432386181</v>
      </c>
      <c r="G981" s="193">
        <f t="shared" ca="1" si="383"/>
        <v>9.8133383294599863E-2</v>
      </c>
      <c r="H981" s="193">
        <f t="shared" ca="1" si="383"/>
        <v>0.11315993006304355</v>
      </c>
      <c r="I981" s="193">
        <f t="shared" ca="1" si="367"/>
        <v>3.458665529780288E-2</v>
      </c>
      <c r="J981" s="193">
        <f t="shared" ca="1" si="367"/>
        <v>2.711913272023523E-2</v>
      </c>
      <c r="K981" s="193">
        <f t="shared" ca="1" si="367"/>
        <v>6.7077064209795617E-2</v>
      </c>
      <c r="L981" s="193">
        <f t="shared" ca="1" si="367"/>
        <v>2.2087106747287002E-2</v>
      </c>
      <c r="M981" s="193">
        <f t="shared" ca="1" si="367"/>
        <v>2.8751829312288403E-2</v>
      </c>
      <c r="O981" s="473">
        <f t="shared" ca="1" si="382"/>
        <v>13441.945185700395</v>
      </c>
      <c r="P981" s="473">
        <f t="shared" ca="1" si="368"/>
        <v>10878.021755869609</v>
      </c>
      <c r="Q981" s="194">
        <f t="shared" ca="1" si="369"/>
        <v>12495.315083730209</v>
      </c>
      <c r="R981" s="194">
        <f t="shared" ca="1" si="370"/>
        <v>13524.307566902629</v>
      </c>
      <c r="S981" s="194">
        <f t="shared" ca="1" si="371"/>
        <v>14689.20552298742</v>
      </c>
      <c r="T981" s="194">
        <f t="shared" ca="1" si="372"/>
        <v>16355.913068338861</v>
      </c>
      <c r="U981" s="194">
        <f t="shared" ca="1" si="373"/>
        <v>16595.946705197108</v>
      </c>
      <c r="V981" s="194">
        <f t="shared" ca="1" si="374"/>
        <v>17786.759943337358</v>
      </c>
      <c r="W981" s="194">
        <f t="shared" ca="1" si="375"/>
        <v>19575.193325597331</v>
      </c>
      <c r="X981" s="194">
        <f t="shared" ca="1" si="376"/>
        <v>19861.590092522416</v>
      </c>
      <c r="Y981" s="194">
        <f t="shared" ca="1" si="377"/>
        <v>20973.426810111599</v>
      </c>
      <c r="Z981" s="194">
        <f t="shared" ca="1" si="378"/>
        <v>372201.9721448315</v>
      </c>
      <c r="AA981" s="194">
        <f t="shared" ca="1" si="379"/>
        <v>393175.39895494311</v>
      </c>
      <c r="AB981" s="77">
        <f t="shared" ca="1" si="380"/>
        <v>242711.22845911764</v>
      </c>
      <c r="AC981">
        <f t="shared" ca="1" si="381"/>
        <v>220.58062145636515</v>
      </c>
      <c r="AD981" s="476">
        <v>216.48289186332551</v>
      </c>
    </row>
    <row r="982" spans="2:30" x14ac:dyDescent="0.2">
      <c r="B982">
        <v>904</v>
      </c>
      <c r="C982" s="193">
        <f t="shared" ca="1" si="383"/>
        <v>0.32874469319656452</v>
      </c>
      <c r="D982" s="193">
        <f t="shared" ca="1" si="383"/>
        <v>-0.14468549759593219</v>
      </c>
      <c r="E982" s="193">
        <f t="shared" ca="1" si="383"/>
        <v>0.13394623662303107</v>
      </c>
      <c r="F982" s="193">
        <f t="shared" ca="1" si="383"/>
        <v>0.12143025166639509</v>
      </c>
      <c r="G982" s="193">
        <f t="shared" ca="1" si="383"/>
        <v>7.1411408656872274E-2</v>
      </c>
      <c r="H982" s="193">
        <f t="shared" ca="1" si="383"/>
        <v>0.1041441559281919</v>
      </c>
      <c r="I982" s="193">
        <f t="shared" ca="1" si="367"/>
        <v>9.4546718396065613E-2</v>
      </c>
      <c r="J982" s="193">
        <f t="shared" ca="1" si="367"/>
        <v>4.9484144009248138E-2</v>
      </c>
      <c r="K982" s="193">
        <f t="shared" ca="1" si="367"/>
        <v>5.0527096212559394E-2</v>
      </c>
      <c r="L982" s="193">
        <f t="shared" ca="1" si="367"/>
        <v>3.6605283289338868E-2</v>
      </c>
      <c r="M982" s="193">
        <f t="shared" ca="1" si="367"/>
        <v>4.0073632230917068E-2</v>
      </c>
      <c r="O982" s="473">
        <f t="shared" ca="1" si="382"/>
        <v>13017.711759246742</v>
      </c>
      <c r="P982" s="473">
        <f t="shared" ca="1" si="368"/>
        <v>11131.918248788943</v>
      </c>
      <c r="Q982" s="194">
        <f t="shared" ca="1" si="369"/>
        <v>12457.646401516358</v>
      </c>
      <c r="R982" s="194">
        <f t="shared" ca="1" si="370"/>
        <v>13673.294273569612</v>
      </c>
      <c r="S982" s="194">
        <f t="shared" ca="1" si="371"/>
        <v>14331.758437410263</v>
      </c>
      <c r="T982" s="194">
        <f t="shared" ca="1" si="372"/>
        <v>16223.442240014077</v>
      </c>
      <c r="U982" s="194">
        <f t="shared" ca="1" si="373"/>
        <v>17557.774316759125</v>
      </c>
      <c r="V982" s="194">
        <f t="shared" ca="1" si="374"/>
        <v>18174.057847013017</v>
      </c>
      <c r="W982" s="194">
        <f t="shared" ca="1" si="375"/>
        <v>19271.589364885971</v>
      </c>
      <c r="X982" s="194">
        <f t="shared" ca="1" si="376"/>
        <v>20143.712887600785</v>
      </c>
      <c r="Y982" s="194">
        <f t="shared" ca="1" si="377"/>
        <v>21204.247303554708</v>
      </c>
      <c r="Z982" s="194">
        <f t="shared" ca="1" si="378"/>
        <v>376298.19560172263</v>
      </c>
      <c r="AA982" s="194">
        <f t="shared" ca="1" si="379"/>
        <v>397502.44290527736</v>
      </c>
      <c r="AB982" s="77">
        <f t="shared" ca="1" si="380"/>
        <v>244625.57784673033</v>
      </c>
      <c r="AC982">
        <f t="shared" ca="1" si="381"/>
        <v>222.59149266184068</v>
      </c>
      <c r="AD982" s="476">
        <v>217.76987711457491</v>
      </c>
    </row>
    <row r="983" spans="2:30" x14ac:dyDescent="0.2">
      <c r="B983">
        <v>905</v>
      </c>
      <c r="C983" s="193">
        <f t="shared" ca="1" si="383"/>
        <v>0.30876179344415144</v>
      </c>
      <c r="D983" s="193">
        <f t="shared" ca="1" si="383"/>
        <v>-0.15484925782626249</v>
      </c>
      <c r="E983" s="193">
        <f t="shared" ca="1" si="383"/>
        <v>0.13396452800937719</v>
      </c>
      <c r="F983" s="193">
        <f t="shared" ca="1" si="383"/>
        <v>6.2888497123160553E-2</v>
      </c>
      <c r="G983" s="193">
        <f t="shared" ca="1" si="383"/>
        <v>7.8384401458091418E-2</v>
      </c>
      <c r="H983" s="193">
        <f t="shared" ca="1" si="383"/>
        <v>8.4355274726503185E-2</v>
      </c>
      <c r="I983" s="193">
        <f t="shared" ca="1" si="367"/>
        <v>7.0509778110432283E-2</v>
      </c>
      <c r="J983" s="193">
        <f t="shared" ca="1" si="367"/>
        <v>3.6929181212672746E-2</v>
      </c>
      <c r="K983" s="193">
        <f t="shared" ca="1" si="367"/>
        <v>6.8027487490987901E-2</v>
      </c>
      <c r="L983" s="193">
        <f t="shared" ca="1" si="367"/>
        <v>5.2591394703531198E-2</v>
      </c>
      <c r="M983" s="193">
        <f t="shared" ca="1" si="367"/>
        <v>3.8669670304356432E-2</v>
      </c>
      <c r="O983" s="473">
        <f t="shared" ca="1" si="382"/>
        <v>12821.939290372351</v>
      </c>
      <c r="P983" s="473">
        <f t="shared" ca="1" si="368"/>
        <v>10999.636909391194</v>
      </c>
      <c r="Q983" s="194">
        <f t="shared" ca="1" si="369"/>
        <v>12457.847352510273</v>
      </c>
      <c r="R983" s="194">
        <f t="shared" ca="1" si="370"/>
        <v>12959.510571042167</v>
      </c>
      <c r="S983" s="194">
        <f t="shared" ca="1" si="371"/>
        <v>14425.032830052911</v>
      </c>
      <c r="T983" s="194">
        <f t="shared" ca="1" si="372"/>
        <v>15932.679689267057</v>
      </c>
      <c r="U983" s="194">
        <f t="shared" ca="1" si="373"/>
        <v>17172.194454604851</v>
      </c>
      <c r="V983" s="194">
        <f t="shared" ca="1" si="374"/>
        <v>17956.64187037864</v>
      </c>
      <c r="W983" s="194">
        <f t="shared" ca="1" si="375"/>
        <v>19592.628541941587</v>
      </c>
      <c r="X983" s="194">
        <f t="shared" ca="1" si="376"/>
        <v>20454.361158169948</v>
      </c>
      <c r="Y983" s="194">
        <f t="shared" ca="1" si="377"/>
        <v>21175.624372472699</v>
      </c>
      <c r="Z983" s="194">
        <f t="shared" ca="1" si="378"/>
        <v>375790.24277676258</v>
      </c>
      <c r="AA983" s="194">
        <f t="shared" ca="1" si="379"/>
        <v>396965.86714923527</v>
      </c>
      <c r="AB983" s="77">
        <f t="shared" ca="1" si="380"/>
        <v>243479.50637762662</v>
      </c>
      <c r="AC983">
        <f t="shared" ca="1" si="381"/>
        <v>221.38763607664768</v>
      </c>
      <c r="AD983" s="476">
        <v>219.94490392485173</v>
      </c>
    </row>
    <row r="984" spans="2:30" x14ac:dyDescent="0.2">
      <c r="B984">
        <v>906</v>
      </c>
      <c r="C984" s="193">
        <f t="shared" ca="1" si="383"/>
        <v>0.34858481026692245</v>
      </c>
      <c r="D984" s="193">
        <f t="shared" ca="1" si="383"/>
        <v>-0.17681858183654481</v>
      </c>
      <c r="E984" s="193">
        <f t="shared" ca="1" si="383"/>
        <v>0.12262715266849718</v>
      </c>
      <c r="F984" s="193">
        <f t="shared" ca="1" si="383"/>
        <v>7.7796114444960124E-2</v>
      </c>
      <c r="G984" s="193">
        <f t="shared" ca="1" si="383"/>
        <v>7.514356845408951E-2</v>
      </c>
      <c r="H984" s="193">
        <f t="shared" ca="1" si="383"/>
        <v>8.3346454780579199E-2</v>
      </c>
      <c r="I984" s="193">
        <f t="shared" ca="1" si="367"/>
        <v>0.11626887354158154</v>
      </c>
      <c r="J984" s="193">
        <f t="shared" ca="1" si="367"/>
        <v>5.7144568886450947E-2</v>
      </c>
      <c r="K984" s="193">
        <f t="shared" ca="1" si="367"/>
        <v>6.3907376769509569E-2</v>
      </c>
      <c r="L984" s="193">
        <f t="shared" ca="1" si="367"/>
        <v>7.1167709031681556E-2</v>
      </c>
      <c r="M984" s="193">
        <f t="shared" ca="1" si="367"/>
        <v>3.4298995456107456E-2</v>
      </c>
      <c r="O984" s="473">
        <f t="shared" ca="1" si="382"/>
        <v>13212.085386185039</v>
      </c>
      <c r="P984" s="473">
        <f t="shared" ca="1" si="368"/>
        <v>10713.706157397368</v>
      </c>
      <c r="Q984" s="194">
        <f t="shared" ca="1" si="369"/>
        <v>12333.293816763668</v>
      </c>
      <c r="R984" s="194">
        <f t="shared" ca="1" si="370"/>
        <v>13141.275097418942</v>
      </c>
      <c r="S984" s="194">
        <f t="shared" ca="1" si="371"/>
        <v>14381.681755597237</v>
      </c>
      <c r="T984" s="194">
        <f t="shared" ca="1" si="372"/>
        <v>15917.85686741413</v>
      </c>
      <c r="U984" s="194">
        <f t="shared" ca="1" si="373"/>
        <v>17906.222392394931</v>
      </c>
      <c r="V984" s="194">
        <f t="shared" ca="1" si="374"/>
        <v>18306.714453256849</v>
      </c>
      <c r="W984" s="194">
        <f t="shared" ca="1" si="375"/>
        <v>19517.046405842044</v>
      </c>
      <c r="X984" s="194">
        <f t="shared" ca="1" si="376"/>
        <v>20815.34324881557</v>
      </c>
      <c r="Y984" s="194">
        <f t="shared" ca="1" si="377"/>
        <v>21086.518305850364</v>
      </c>
      <c r="Z984" s="194">
        <f t="shared" ca="1" si="378"/>
        <v>374208.9344847427</v>
      </c>
      <c r="AA984" s="194">
        <f t="shared" ca="1" si="379"/>
        <v>395295.45279059309</v>
      </c>
      <c r="AB984" s="77">
        <f t="shared" ca="1" si="380"/>
        <v>243644.03096636696</v>
      </c>
      <c r="AC984">
        <f t="shared" ca="1" si="381"/>
        <v>221.56045602280352</v>
      </c>
      <c r="AD984" s="476">
        <v>217.81835994029237</v>
      </c>
    </row>
    <row r="985" spans="2:30" x14ac:dyDescent="0.2">
      <c r="B985">
        <v>907</v>
      </c>
      <c r="C985" s="193">
        <f t="shared" ca="1" si="383"/>
        <v>0.31755871603922387</v>
      </c>
      <c r="D985" s="193">
        <f t="shared" ca="1" si="383"/>
        <v>-0.13328087209968531</v>
      </c>
      <c r="E985" s="193">
        <f t="shared" ca="1" si="383"/>
        <v>9.3416634098994769E-2</v>
      </c>
      <c r="F985" s="193">
        <f t="shared" ca="1" si="383"/>
        <v>0.12524815187454824</v>
      </c>
      <c r="G985" s="193">
        <f t="shared" ca="1" si="383"/>
        <v>0.12608084535237646</v>
      </c>
      <c r="H985" s="193">
        <f t="shared" ca="1" si="383"/>
        <v>9.8516187398669242E-2</v>
      </c>
      <c r="I985" s="193">
        <f t="shared" ca="1" si="383"/>
        <v>9.3241956986185981E-2</v>
      </c>
      <c r="J985" s="193">
        <f t="shared" ca="1" si="383"/>
        <v>5.4319013513594042E-2</v>
      </c>
      <c r="K985" s="193">
        <f t="shared" ca="1" si="383"/>
        <v>5.1109238066123587E-2</v>
      </c>
      <c r="L985" s="193">
        <f t="shared" ca="1" si="383"/>
        <v>3.7058012917539948E-2</v>
      </c>
      <c r="M985" s="193">
        <f t="shared" ca="1" si="383"/>
        <v>8.2602402983073218E-3</v>
      </c>
      <c r="O985" s="473">
        <f t="shared" ca="1" si="382"/>
        <v>12908.122741036277</v>
      </c>
      <c r="P985" s="473">
        <f t="shared" ca="1" si="368"/>
        <v>11280.349449622596</v>
      </c>
      <c r="Q985" s="194">
        <f t="shared" ca="1" si="369"/>
        <v>12012.384147688448</v>
      </c>
      <c r="R985" s="194">
        <f t="shared" ca="1" si="370"/>
        <v>13719.844893169568</v>
      </c>
      <c r="S985" s="194">
        <f t="shared" ca="1" si="371"/>
        <v>15063.045368180834</v>
      </c>
      <c r="T985" s="194">
        <f t="shared" ca="1" si="372"/>
        <v>16140.749213132482</v>
      </c>
      <c r="U985" s="194">
        <f t="shared" ca="1" si="373"/>
        <v>17536.844459689659</v>
      </c>
      <c r="V985" s="194">
        <f t="shared" ca="1" si="374"/>
        <v>18257.783931448233</v>
      </c>
      <c r="W985" s="194">
        <f t="shared" ca="1" si="375"/>
        <v>19282.268574203321</v>
      </c>
      <c r="X985" s="194">
        <f t="shared" ca="1" si="376"/>
        <v>20152.510504006186</v>
      </c>
      <c r="Y985" s="194">
        <f t="shared" ca="1" si="377"/>
        <v>20555.659540920038</v>
      </c>
      <c r="Z985" s="194">
        <f t="shared" ca="1" si="378"/>
        <v>364788.12399791379</v>
      </c>
      <c r="AA985" s="194">
        <f t="shared" ca="1" si="379"/>
        <v>385343.78353883384</v>
      </c>
      <c r="AB985" s="77">
        <f t="shared" ca="1" si="380"/>
        <v>240209.20134159207</v>
      </c>
      <c r="AC985">
        <f t="shared" ca="1" si="381"/>
        <v>217.95244171106518</v>
      </c>
      <c r="AD985" s="476">
        <v>220.36803565949401</v>
      </c>
    </row>
    <row r="986" spans="2:30" x14ac:dyDescent="0.2">
      <c r="B986">
        <v>908</v>
      </c>
      <c r="C986" s="193">
        <f t="shared" ca="1" si="383"/>
        <v>0.29509068861597848</v>
      </c>
      <c r="D986" s="193">
        <f t="shared" ca="1" si="383"/>
        <v>-0.12297431819908375</v>
      </c>
      <c r="E986" s="193">
        <f t="shared" ca="1" si="383"/>
        <v>0.10155337151250181</v>
      </c>
      <c r="F986" s="193">
        <f t="shared" ca="1" si="383"/>
        <v>9.0551007002700606E-2</v>
      </c>
      <c r="G986" s="193">
        <f t="shared" ca="1" si="383"/>
        <v>9.9406990123295291E-2</v>
      </c>
      <c r="H986" s="193">
        <f t="shared" ca="1" si="383"/>
        <v>0.10585040347095814</v>
      </c>
      <c r="I986" s="193">
        <f t="shared" ca="1" si="383"/>
        <v>9.1547629118595403E-2</v>
      </c>
      <c r="J986" s="193">
        <f t="shared" ca="1" si="383"/>
        <v>7.5365413508831081E-2</v>
      </c>
      <c r="K986" s="193">
        <f t="shared" ca="1" si="383"/>
        <v>3.8294237101921355E-2</v>
      </c>
      <c r="L986" s="193">
        <f t="shared" ca="1" si="383"/>
        <v>5.25478830378057E-2</v>
      </c>
      <c r="M986" s="193">
        <f t="shared" ca="1" si="383"/>
        <v>4.0509356322885104E-2</v>
      </c>
      <c r="O986" s="473">
        <f t="shared" ca="1" si="382"/>
        <v>12688.003476370741</v>
      </c>
      <c r="P986" s="473">
        <f t="shared" ca="1" si="368"/>
        <v>11414.489248638925</v>
      </c>
      <c r="Q986" s="194">
        <f t="shared" ca="1" si="369"/>
        <v>12101.775156085223</v>
      </c>
      <c r="R986" s="194">
        <f t="shared" ca="1" si="370"/>
        <v>13296.792035820235</v>
      </c>
      <c r="S986" s="194">
        <f t="shared" ca="1" si="371"/>
        <v>14706.241952939179</v>
      </c>
      <c r="T986" s="194">
        <f t="shared" ca="1" si="372"/>
        <v>16248.512524821195</v>
      </c>
      <c r="U986" s="194">
        <f t="shared" ca="1" si="373"/>
        <v>17509.665513539836</v>
      </c>
      <c r="V986" s="194">
        <f t="shared" ca="1" si="374"/>
        <v>18622.247266285849</v>
      </c>
      <c r="W986" s="194">
        <f t="shared" ca="1" si="375"/>
        <v>19047.181409690285</v>
      </c>
      <c r="X986" s="194">
        <f t="shared" ca="1" si="376"/>
        <v>20453.515622732528</v>
      </c>
      <c r="Y986" s="194">
        <f t="shared" ca="1" si="377"/>
        <v>21213.130522122985</v>
      </c>
      <c r="Z986" s="194">
        <f t="shared" ca="1" si="378"/>
        <v>376455.8403919632</v>
      </c>
      <c r="AA986" s="194">
        <f t="shared" ca="1" si="379"/>
        <v>397668.97091408621</v>
      </c>
      <c r="AB986" s="77">
        <f t="shared" ca="1" si="380"/>
        <v>244563.09780350508</v>
      </c>
      <c r="AC986">
        <f t="shared" ca="1" si="381"/>
        <v>222.52586236433518</v>
      </c>
      <c r="AD986" s="476">
        <v>224.1518210897471</v>
      </c>
    </row>
    <row r="987" spans="2:30" x14ac:dyDescent="0.2">
      <c r="B987">
        <v>909</v>
      </c>
      <c r="C987" s="193">
        <f t="shared" ca="1" si="383"/>
        <v>0.32277746215337966</v>
      </c>
      <c r="D987" s="193">
        <f t="shared" ca="1" si="383"/>
        <v>-0.15620847185580031</v>
      </c>
      <c r="E987" s="193">
        <f t="shared" ca="1" si="383"/>
        <v>0.12315166992544785</v>
      </c>
      <c r="F987" s="193">
        <f t="shared" ca="1" si="383"/>
        <v>0.11722287751772721</v>
      </c>
      <c r="G987" s="193">
        <f t="shared" ca="1" si="383"/>
        <v>0.11876015222472518</v>
      </c>
      <c r="H987" s="193">
        <f t="shared" ca="1" si="383"/>
        <v>9.3725805710361404E-2</v>
      </c>
      <c r="I987" s="193">
        <f t="shared" ca="1" si="383"/>
        <v>7.8146728730205353E-2</v>
      </c>
      <c r="J987" s="193">
        <f t="shared" ca="1" si="383"/>
        <v>7.6964984997872632E-2</v>
      </c>
      <c r="K987" s="193">
        <f t="shared" ca="1" si="383"/>
        <v>1.9907454533548939E-2</v>
      </c>
      <c r="L987" s="193">
        <f t="shared" ca="1" si="383"/>
        <v>4.7248509383051071E-2</v>
      </c>
      <c r="M987" s="193">
        <f t="shared" ca="1" si="383"/>
        <v>1.6933308598611262E-2</v>
      </c>
      <c r="O987" s="473">
        <f t="shared" ca="1" si="382"/>
        <v>12959.25079671666</v>
      </c>
      <c r="P987" s="473">
        <f t="shared" ca="1" si="368"/>
        <v>10981.946738796758</v>
      </c>
      <c r="Q987" s="194">
        <f t="shared" ca="1" si="369"/>
        <v>12339.056215638982</v>
      </c>
      <c r="R987" s="194">
        <f t="shared" ca="1" si="370"/>
        <v>13621.994904065128</v>
      </c>
      <c r="S987" s="194">
        <f t="shared" ca="1" si="371"/>
        <v>14965.119954420836</v>
      </c>
      <c r="T987" s="194">
        <f t="shared" ca="1" si="372"/>
        <v>16070.36304099126</v>
      </c>
      <c r="U987" s="194">
        <f t="shared" ca="1" si="373"/>
        <v>17294.69982892702</v>
      </c>
      <c r="V987" s="194">
        <f t="shared" ca="1" si="374"/>
        <v>18649.947260552766</v>
      </c>
      <c r="W987" s="194">
        <f t="shared" ca="1" si="375"/>
        <v>18709.881663042514</v>
      </c>
      <c r="X987" s="194">
        <f t="shared" ca="1" si="376"/>
        <v>20350.536153973928</v>
      </c>
      <c r="Y987" s="194">
        <f t="shared" ca="1" si="377"/>
        <v>20732.47960386673</v>
      </c>
      <c r="Z987" s="194">
        <f t="shared" ca="1" si="378"/>
        <v>367926.0364019947</v>
      </c>
      <c r="AA987" s="194">
        <f t="shared" ca="1" si="379"/>
        <v>388658.51600586146</v>
      </c>
      <c r="AB987" s="77">
        <f t="shared" ca="1" si="380"/>
        <v>241221.7463772815</v>
      </c>
      <c r="AC987">
        <f t="shared" ca="1" si="381"/>
        <v>219.01603943762973</v>
      </c>
      <c r="AD987" s="476">
        <v>221.76538020430752</v>
      </c>
    </row>
    <row r="988" spans="2:30" x14ac:dyDescent="0.2">
      <c r="B988">
        <v>910</v>
      </c>
      <c r="C988" s="193">
        <f t="shared" ca="1" si="383"/>
        <v>0.34395556567889712</v>
      </c>
      <c r="D988" s="193">
        <f t="shared" ca="1" si="383"/>
        <v>-0.16172531895695499</v>
      </c>
      <c r="E988" s="193">
        <f t="shared" ca="1" si="383"/>
        <v>9.5358689824748058E-2</v>
      </c>
      <c r="F988" s="193">
        <f t="shared" ca="1" si="383"/>
        <v>0.10772888860349081</v>
      </c>
      <c r="G988" s="193">
        <f t="shared" ca="1" si="383"/>
        <v>0.10015633930204162</v>
      </c>
      <c r="H988" s="193">
        <f t="shared" ca="1" si="383"/>
        <v>8.3382733265344899E-2</v>
      </c>
      <c r="I988" s="193">
        <f t="shared" ca="1" si="383"/>
        <v>0.10325928384503406</v>
      </c>
      <c r="J988" s="193">
        <f t="shared" ca="1" si="383"/>
        <v>3.2955594127977217E-2</v>
      </c>
      <c r="K988" s="193">
        <f t="shared" ca="1" si="383"/>
        <v>8.1947124679438876E-2</v>
      </c>
      <c r="L988" s="193">
        <f t="shared" ca="1" si="383"/>
        <v>4.0144966643788638E-3</v>
      </c>
      <c r="M988" s="193">
        <f t="shared" ca="1" si="383"/>
        <v>4.181358423617617E-2</v>
      </c>
      <c r="O988" s="473">
        <f t="shared" ca="1" si="382"/>
        <v>13166.732676956155</v>
      </c>
      <c r="P988" s="473">
        <f t="shared" ca="1" si="368"/>
        <v>10910.144973775232</v>
      </c>
      <c r="Q988" s="194">
        <f t="shared" ca="1" si="369"/>
        <v>12033.719765500033</v>
      </c>
      <c r="R988" s="194">
        <f t="shared" ca="1" si="370"/>
        <v>13506.23727753288</v>
      </c>
      <c r="S988" s="194">
        <f t="shared" ca="1" si="371"/>
        <v>14716.265638825191</v>
      </c>
      <c r="T988" s="194">
        <f t="shared" ca="1" si="372"/>
        <v>15918.389915475829</v>
      </c>
      <c r="U988" s="194">
        <f t="shared" ca="1" si="373"/>
        <v>17697.533776361863</v>
      </c>
      <c r="V988" s="194">
        <f t="shared" ca="1" si="374"/>
        <v>17887.830729257905</v>
      </c>
      <c r="W988" s="194">
        <f t="shared" ca="1" si="375"/>
        <v>19847.979910765054</v>
      </c>
      <c r="X988" s="194">
        <f t="shared" ca="1" si="376"/>
        <v>19510.396176662307</v>
      </c>
      <c r="Y988" s="194">
        <f t="shared" ca="1" si="377"/>
        <v>21239.720150353736</v>
      </c>
      <c r="Z988" s="194">
        <f t="shared" ca="1" si="378"/>
        <v>376927.70949354995</v>
      </c>
      <c r="AA988" s="194">
        <f t="shared" ca="1" si="379"/>
        <v>398167.42964390368</v>
      </c>
      <c r="AB988" s="77">
        <f t="shared" ca="1" si="380"/>
        <v>244385.419026672</v>
      </c>
      <c r="AC988">
        <f t="shared" ca="1" si="381"/>
        <v>222.33922499371218</v>
      </c>
      <c r="AD988" s="476">
        <v>224.48764219353052</v>
      </c>
    </row>
    <row r="989" spans="2:30" x14ac:dyDescent="0.2">
      <c r="B989">
        <v>911</v>
      </c>
      <c r="C989" s="193">
        <f t="shared" ref="C989:M1004" ca="1" si="384">C$75+_xlfn.NORM.INV(RAND(),0, $AH$80)</f>
        <v>0.3182020204160006</v>
      </c>
      <c r="D989" s="193">
        <f t="shared" ca="1" si="384"/>
        <v>-0.1368289655409361</v>
      </c>
      <c r="E989" s="193">
        <f t="shared" ca="1" si="384"/>
        <v>7.6466484618882155E-2</v>
      </c>
      <c r="F989" s="193">
        <f t="shared" ca="1" si="384"/>
        <v>7.8825674221105979E-2</v>
      </c>
      <c r="G989" s="193">
        <f t="shared" ca="1" si="384"/>
        <v>0.1034663476204721</v>
      </c>
      <c r="H989" s="193">
        <f t="shared" ca="1" si="384"/>
        <v>8.4616046537105152E-2</v>
      </c>
      <c r="I989" s="193">
        <f t="shared" ca="1" si="383"/>
        <v>6.9152073320375401E-2</v>
      </c>
      <c r="J989" s="193">
        <f t="shared" ca="1" si="383"/>
        <v>7.7797634920786674E-2</v>
      </c>
      <c r="K989" s="193">
        <f t="shared" ca="1" si="383"/>
        <v>4.1432255060400269E-2</v>
      </c>
      <c r="L989" s="193">
        <f t="shared" ca="1" si="383"/>
        <v>5.1288513182428039E-2</v>
      </c>
      <c r="M989" s="193">
        <f t="shared" ca="1" si="383"/>
        <v>4.4017862105394552E-2</v>
      </c>
      <c r="O989" s="473">
        <f t="shared" ca="1" si="382"/>
        <v>12914.425194015557</v>
      </c>
      <c r="P989" s="473">
        <f t="shared" ca="1" si="368"/>
        <v>11234.171013484718</v>
      </c>
      <c r="Q989" s="194">
        <f t="shared" ca="1" si="369"/>
        <v>11826.168115696546</v>
      </c>
      <c r="R989" s="194">
        <f t="shared" ca="1" si="370"/>
        <v>13153.828239953267</v>
      </c>
      <c r="S989" s="194">
        <f t="shared" ca="1" si="371"/>
        <v>14760.542038406404</v>
      </c>
      <c r="T989" s="194">
        <f t="shared" ca="1" si="372"/>
        <v>15936.51126903353</v>
      </c>
      <c r="U989" s="194">
        <f t="shared" ca="1" si="373"/>
        <v>17150.415325498758</v>
      </c>
      <c r="V989" s="194">
        <f t="shared" ca="1" si="374"/>
        <v>18664.366371076478</v>
      </c>
      <c r="W989" s="194">
        <f t="shared" ca="1" si="375"/>
        <v>19104.747362756581</v>
      </c>
      <c r="X989" s="194">
        <f t="shared" ca="1" si="376"/>
        <v>20429.043062930858</v>
      </c>
      <c r="Y989" s="194">
        <f t="shared" ca="1" si="377"/>
        <v>21284.659327366044</v>
      </c>
      <c r="Z989" s="194">
        <f t="shared" ca="1" si="378"/>
        <v>377725.21628449945</v>
      </c>
      <c r="AA989" s="194">
        <f t="shared" ca="1" si="379"/>
        <v>399009.87561186549</v>
      </c>
      <c r="AB989" s="77">
        <f t="shared" ca="1" si="380"/>
        <v>244508.71402421748</v>
      </c>
      <c r="AC989">
        <f t="shared" ca="1" si="381"/>
        <v>222.46873654575575</v>
      </c>
      <c r="AD989" s="476">
        <v>224.95051361442108</v>
      </c>
    </row>
    <row r="990" spans="2:30" x14ac:dyDescent="0.2">
      <c r="B990">
        <v>912</v>
      </c>
      <c r="C990" s="193">
        <f t="shared" ca="1" si="384"/>
        <v>0.3007295485470966</v>
      </c>
      <c r="D990" s="193">
        <f t="shared" ca="1" si="384"/>
        <v>-0.16649313068491914</v>
      </c>
      <c r="E990" s="193">
        <f t="shared" ca="1" si="384"/>
        <v>8.8758611432102008E-2</v>
      </c>
      <c r="F990" s="193">
        <f t="shared" ca="1" si="384"/>
        <v>0.10661939756595046</v>
      </c>
      <c r="G990" s="193">
        <f t="shared" ca="1" si="384"/>
        <v>8.0765713900170469E-2</v>
      </c>
      <c r="H990" s="193">
        <f t="shared" ca="1" si="384"/>
        <v>0.11177618420361346</v>
      </c>
      <c r="I990" s="193">
        <f t="shared" ca="1" si="383"/>
        <v>0.10542184154352575</v>
      </c>
      <c r="J990" s="193">
        <f t="shared" ca="1" si="383"/>
        <v>8.0972812431332808E-2</v>
      </c>
      <c r="K990" s="193">
        <f t="shared" ca="1" si="383"/>
        <v>3.2248536692809374E-2</v>
      </c>
      <c r="L990" s="193">
        <f t="shared" ca="1" si="383"/>
        <v>7.2505072042289009E-2</v>
      </c>
      <c r="M990" s="193">
        <f t="shared" ca="1" si="383"/>
        <v>5.3100618527369303E-2</v>
      </c>
      <c r="O990" s="473">
        <f t="shared" ca="1" si="382"/>
        <v>12743.247387115905</v>
      </c>
      <c r="P990" s="473">
        <f t="shared" ca="1" si="368"/>
        <v>10848.091904135777</v>
      </c>
      <c r="Q990" s="194">
        <f t="shared" ca="1" si="369"/>
        <v>11961.210646299871</v>
      </c>
      <c r="R990" s="194">
        <f t="shared" ca="1" si="370"/>
        <v>13492.709554852279</v>
      </c>
      <c r="S990" s="194">
        <f t="shared" ca="1" si="371"/>
        <v>14456.886508675449</v>
      </c>
      <c r="T990" s="194">
        <f t="shared" ca="1" si="372"/>
        <v>16335.581374415755</v>
      </c>
      <c r="U990" s="194">
        <f t="shared" ca="1" si="373"/>
        <v>17732.223661570897</v>
      </c>
      <c r="V990" s="194">
        <f t="shared" ca="1" si="374"/>
        <v>18719.351346390875</v>
      </c>
      <c r="W990" s="194">
        <f t="shared" ca="1" si="375"/>
        <v>18936.274936047121</v>
      </c>
      <c r="X990" s="194">
        <f t="shared" ca="1" si="376"/>
        <v>20841.331401631742</v>
      </c>
      <c r="Y990" s="194">
        <f t="shared" ca="1" si="377"/>
        <v>21469.831806891743</v>
      </c>
      <c r="Z990" s="194">
        <f t="shared" ca="1" si="378"/>
        <v>381011.35367589543</v>
      </c>
      <c r="AA990" s="194">
        <f t="shared" ca="1" si="379"/>
        <v>402481.1854827872</v>
      </c>
      <c r="AB990" s="77">
        <f t="shared" ca="1" si="380"/>
        <v>246154.62583462321</v>
      </c>
      <c r="AC990">
        <f t="shared" ca="1" si="381"/>
        <v>224.19763550626595</v>
      </c>
      <c r="AD990" s="476">
        <v>228.45145877428274</v>
      </c>
    </row>
    <row r="991" spans="2:30" x14ac:dyDescent="0.2">
      <c r="B991">
        <v>913</v>
      </c>
      <c r="C991" s="193">
        <f t="shared" ca="1" si="384"/>
        <v>0.31990991445233308</v>
      </c>
      <c r="D991" s="193">
        <f t="shared" ca="1" si="384"/>
        <v>-0.20563412598247585</v>
      </c>
      <c r="E991" s="193">
        <f t="shared" ca="1" si="384"/>
        <v>0.10172229660447164</v>
      </c>
      <c r="F991" s="193">
        <f t="shared" ca="1" si="384"/>
        <v>9.5994839117328645E-2</v>
      </c>
      <c r="G991" s="193">
        <f t="shared" ca="1" si="384"/>
        <v>0.10590923374960381</v>
      </c>
      <c r="H991" s="193">
        <f t="shared" ca="1" si="384"/>
        <v>0.12505163027573535</v>
      </c>
      <c r="I991" s="193">
        <f t="shared" ca="1" si="383"/>
        <v>9.525428399475383E-2</v>
      </c>
      <c r="J991" s="193">
        <f t="shared" ca="1" si="383"/>
        <v>0.10333887968032163</v>
      </c>
      <c r="K991" s="193">
        <f t="shared" ca="1" si="383"/>
        <v>3.2010313307512042E-2</v>
      </c>
      <c r="L991" s="193">
        <f t="shared" ca="1" si="383"/>
        <v>7.5735511019307936E-2</v>
      </c>
      <c r="M991" s="193">
        <f t="shared" ca="1" si="383"/>
        <v>3.645951911538118E-2</v>
      </c>
      <c r="O991" s="473">
        <f t="shared" ca="1" si="382"/>
        <v>12931.157431889505</v>
      </c>
      <c r="P991" s="473">
        <f t="shared" ca="1" si="368"/>
        <v>10338.671850338076</v>
      </c>
      <c r="Q991" s="194">
        <f t="shared" ca="1" si="369"/>
        <v>12103.630983986173</v>
      </c>
      <c r="R991" s="194">
        <f t="shared" ca="1" si="370"/>
        <v>13363.167201256168</v>
      </c>
      <c r="S991" s="194">
        <f t="shared" ca="1" si="371"/>
        <v>14793.219358817529</v>
      </c>
      <c r="T991" s="194">
        <f t="shared" ca="1" si="372"/>
        <v>16530.640535309867</v>
      </c>
      <c r="U991" s="194">
        <f t="shared" ca="1" si="373"/>
        <v>17569.1244737577</v>
      </c>
      <c r="V991" s="194">
        <f t="shared" ca="1" si="374"/>
        <v>19106.667536267225</v>
      </c>
      <c r="W991" s="194">
        <f t="shared" ca="1" si="375"/>
        <v>18931.904802925266</v>
      </c>
      <c r="X991" s="194">
        <f t="shared" ca="1" si="376"/>
        <v>20904.10653533306</v>
      </c>
      <c r="Y991" s="194">
        <f t="shared" ca="1" si="377"/>
        <v>21130.565454587475</v>
      </c>
      <c r="Z991" s="194">
        <f t="shared" ca="1" si="378"/>
        <v>374990.61102123524</v>
      </c>
      <c r="AA991" s="194">
        <f t="shared" ca="1" si="379"/>
        <v>396121.17647582269</v>
      </c>
      <c r="AB991" s="77">
        <f t="shared" ca="1" si="380"/>
        <v>243974.18684797455</v>
      </c>
      <c r="AC991">
        <f t="shared" ca="1" si="381"/>
        <v>221.90725841945013</v>
      </c>
      <c r="AD991" s="476">
        <v>222.46951770408535</v>
      </c>
    </row>
    <row r="992" spans="2:30" x14ac:dyDescent="0.2">
      <c r="B992">
        <v>914</v>
      </c>
      <c r="C992" s="193">
        <f t="shared" ca="1" si="384"/>
        <v>0.34679657113202894</v>
      </c>
      <c r="D992" s="193">
        <f t="shared" ca="1" si="384"/>
        <v>-0.14237479756984728</v>
      </c>
      <c r="E992" s="193">
        <f t="shared" ca="1" si="384"/>
        <v>0.10630732553469356</v>
      </c>
      <c r="F992" s="193">
        <f t="shared" ca="1" si="384"/>
        <v>0.12149857022054246</v>
      </c>
      <c r="G992" s="193">
        <f t="shared" ca="1" si="384"/>
        <v>0.11487453510289584</v>
      </c>
      <c r="H992" s="193">
        <f t="shared" ca="1" si="384"/>
        <v>7.300990968041067E-2</v>
      </c>
      <c r="I992" s="193">
        <f t="shared" ca="1" si="383"/>
        <v>5.4115526660072098E-2</v>
      </c>
      <c r="J992" s="193">
        <f t="shared" ca="1" si="383"/>
        <v>7.2891029119819248E-2</v>
      </c>
      <c r="K992" s="193">
        <f t="shared" ca="1" si="383"/>
        <v>9.4442736903099303E-2</v>
      </c>
      <c r="L992" s="193">
        <f t="shared" ca="1" si="383"/>
        <v>5.9129751425464436E-2</v>
      </c>
      <c r="M992" s="193">
        <f t="shared" ca="1" si="383"/>
        <v>4.8483327810445745E-2</v>
      </c>
      <c r="O992" s="473">
        <f t="shared" ca="1" si="382"/>
        <v>13194.566007380487</v>
      </c>
      <c r="P992" s="473">
        <f t="shared" ca="1" si="368"/>
        <v>11161.992009628437</v>
      </c>
      <c r="Q992" s="194">
        <f t="shared" ca="1" si="369"/>
        <v>12154.002568906752</v>
      </c>
      <c r="R992" s="194">
        <f t="shared" ca="1" si="370"/>
        <v>13674.127263132554</v>
      </c>
      <c r="S992" s="194">
        <f t="shared" ca="1" si="371"/>
        <v>14913.143910932431</v>
      </c>
      <c r="T992" s="194">
        <f t="shared" ca="1" si="372"/>
        <v>15765.979649667221</v>
      </c>
      <c r="U992" s="194">
        <f t="shared" ca="1" si="373"/>
        <v>16909.212014276101</v>
      </c>
      <c r="V992" s="194">
        <f t="shared" ca="1" si="374"/>
        <v>18579.398019559878</v>
      </c>
      <c r="W992" s="194">
        <f t="shared" ca="1" si="375"/>
        <v>20077.207989227212</v>
      </c>
      <c r="X992" s="194">
        <f t="shared" ca="1" si="376"/>
        <v>20581.417022814403</v>
      </c>
      <c r="Y992" s="194">
        <f t="shared" ca="1" si="377"/>
        <v>21375.697919443748</v>
      </c>
      <c r="Z992" s="194">
        <f t="shared" ca="1" si="378"/>
        <v>379340.81986799563</v>
      </c>
      <c r="AA992" s="194">
        <f t="shared" ca="1" si="379"/>
        <v>400716.5177874394</v>
      </c>
      <c r="AB992" s="77">
        <f t="shared" ca="1" si="380"/>
        <v>246292.92867023053</v>
      </c>
      <c r="AC992">
        <f t="shared" ca="1" si="381"/>
        <v>224.34291159408878</v>
      </c>
      <c r="AD992" s="476">
        <v>223.91062692364889</v>
      </c>
    </row>
    <row r="993" spans="2:30" x14ac:dyDescent="0.2">
      <c r="B993">
        <v>915</v>
      </c>
      <c r="C993" s="193">
        <f t="shared" ca="1" si="384"/>
        <v>0.31340099445501068</v>
      </c>
      <c r="D993" s="193">
        <f t="shared" ca="1" si="384"/>
        <v>-0.14140051738973211</v>
      </c>
      <c r="E993" s="193">
        <f t="shared" ca="1" si="384"/>
        <v>0.14329248696504351</v>
      </c>
      <c r="F993" s="193">
        <f t="shared" ca="1" si="384"/>
        <v>0.11206884929789501</v>
      </c>
      <c r="G993" s="193">
        <f t="shared" ca="1" si="384"/>
        <v>0.11276062555120896</v>
      </c>
      <c r="H993" s="193">
        <f t="shared" ca="1" si="384"/>
        <v>8.8195523996534422E-2</v>
      </c>
      <c r="I993" s="193">
        <f t="shared" ca="1" si="383"/>
        <v>8.9411034274719192E-2</v>
      </c>
      <c r="J993" s="193">
        <f t="shared" ca="1" si="383"/>
        <v>6.0539385783049501E-2</v>
      </c>
      <c r="K993" s="193">
        <f t="shared" ca="1" si="383"/>
        <v>8.2186040843064495E-2</v>
      </c>
      <c r="L993" s="193">
        <f t="shared" ca="1" si="383"/>
        <v>6.1383119665159511E-2</v>
      </c>
      <c r="M993" s="193">
        <f t="shared" ca="1" si="383"/>
        <v>2.3646942988331521E-2</v>
      </c>
      <c r="O993" s="473">
        <f t="shared" ca="1" si="382"/>
        <v>12867.389542675739</v>
      </c>
      <c r="P993" s="473">
        <f t="shared" ca="1" si="368"/>
        <v>11174.672266172636</v>
      </c>
      <c r="Q993" s="194">
        <f t="shared" ca="1" si="369"/>
        <v>12560.325239525106</v>
      </c>
      <c r="R993" s="194">
        <f t="shared" ca="1" si="370"/>
        <v>13559.153238754841</v>
      </c>
      <c r="S993" s="194">
        <f t="shared" ca="1" si="371"/>
        <v>14884.867152995635</v>
      </c>
      <c r="T993" s="194">
        <f t="shared" ca="1" si="372"/>
        <v>15989.105348801733</v>
      </c>
      <c r="U993" s="194">
        <f t="shared" ca="1" si="373"/>
        <v>17475.392102049369</v>
      </c>
      <c r="V993" s="194">
        <f t="shared" ca="1" si="374"/>
        <v>18365.502953312789</v>
      </c>
      <c r="W993" s="194">
        <f t="shared" ca="1" si="375"/>
        <v>19852.362752687583</v>
      </c>
      <c r="X993" s="194">
        <f t="shared" ca="1" si="376"/>
        <v>20625.205341842084</v>
      </c>
      <c r="Y993" s="194">
        <f t="shared" ca="1" si="377"/>
        <v>20869.352186243352</v>
      </c>
      <c r="Z993" s="194">
        <f t="shared" ca="1" si="378"/>
        <v>370355.02645471098</v>
      </c>
      <c r="AA993" s="194">
        <f t="shared" ca="1" si="379"/>
        <v>391224.37864095432</v>
      </c>
      <c r="AB993" s="77">
        <f t="shared" ca="1" si="380"/>
        <v>242879.68562495706</v>
      </c>
      <c r="AC993">
        <f t="shared" ca="1" si="381"/>
        <v>220.75757226081831</v>
      </c>
      <c r="AD993" s="476">
        <v>223.60479019084843</v>
      </c>
    </row>
    <row r="994" spans="2:30" x14ac:dyDescent="0.2">
      <c r="B994">
        <v>916</v>
      </c>
      <c r="C994" s="193">
        <f t="shared" ca="1" si="384"/>
        <v>0.31157670439770357</v>
      </c>
      <c r="D994" s="193">
        <f t="shared" ca="1" si="384"/>
        <v>-0.17428902548840433</v>
      </c>
      <c r="E994" s="193">
        <f t="shared" ca="1" si="384"/>
        <v>0.10225690140733434</v>
      </c>
      <c r="F994" s="193">
        <f t="shared" ca="1" si="384"/>
        <v>0.11367725054798279</v>
      </c>
      <c r="G994" s="193">
        <f t="shared" ca="1" si="384"/>
        <v>0.13422666221077906</v>
      </c>
      <c r="H994" s="193">
        <f t="shared" ca="1" si="384"/>
        <v>6.7081679042726508E-2</v>
      </c>
      <c r="I994" s="193">
        <f t="shared" ca="1" si="383"/>
        <v>9.3417678819090924E-2</v>
      </c>
      <c r="J994" s="193">
        <f t="shared" ca="1" si="383"/>
        <v>9.095243439946564E-2</v>
      </c>
      <c r="K994" s="193">
        <f t="shared" ca="1" si="383"/>
        <v>4.1051270223408529E-2</v>
      </c>
      <c r="L994" s="193">
        <f t="shared" ca="1" si="383"/>
        <v>4.2594308793220494E-2</v>
      </c>
      <c r="M994" s="193">
        <f t="shared" ca="1" si="383"/>
        <v>5.6581897684684718E-2</v>
      </c>
      <c r="O994" s="473">
        <f t="shared" ca="1" si="382"/>
        <v>12849.516972984302</v>
      </c>
      <c r="P994" s="473">
        <f t="shared" ca="1" si="368"/>
        <v>10746.628333268418</v>
      </c>
      <c r="Q994" s="194">
        <f t="shared" ca="1" si="369"/>
        <v>12109.50420564653</v>
      </c>
      <c r="R994" s="194">
        <f t="shared" ca="1" si="370"/>
        <v>13578.76403806202</v>
      </c>
      <c r="S994" s="194">
        <f t="shared" ca="1" si="371"/>
        <v>15172.008067799985</v>
      </c>
      <c r="T994" s="194">
        <f t="shared" ca="1" si="372"/>
        <v>15678.874803058581</v>
      </c>
      <c r="U994" s="194">
        <f t="shared" ca="1" si="373"/>
        <v>17539.663237758075</v>
      </c>
      <c r="V994" s="194">
        <f t="shared" ca="1" si="374"/>
        <v>18892.169800081174</v>
      </c>
      <c r="W994" s="194">
        <f t="shared" ca="1" si="375"/>
        <v>19097.758315678002</v>
      </c>
      <c r="X994" s="194">
        <f t="shared" ca="1" si="376"/>
        <v>20260.093936560803</v>
      </c>
      <c r="Y994" s="194">
        <f t="shared" ca="1" si="377"/>
        <v>21540.805535959455</v>
      </c>
      <c r="Z994" s="194">
        <f t="shared" ca="1" si="378"/>
        <v>382270.87898707349</v>
      </c>
      <c r="AA994" s="194">
        <f t="shared" ca="1" si="379"/>
        <v>403811.68452303292</v>
      </c>
      <c r="AB994" s="77">
        <f t="shared" ca="1" si="380"/>
        <v>246731.14364724461</v>
      </c>
      <c r="AC994">
        <f t="shared" ca="1" si="381"/>
        <v>224.80322144389348</v>
      </c>
      <c r="AD994" s="476">
        <v>222.08500459140205</v>
      </c>
    </row>
    <row r="995" spans="2:30" x14ac:dyDescent="0.2">
      <c r="B995">
        <v>917</v>
      </c>
      <c r="C995" s="193">
        <f t="shared" ca="1" si="384"/>
        <v>0.35023120033077138</v>
      </c>
      <c r="D995" s="193">
        <f t="shared" ca="1" si="384"/>
        <v>-0.17438554244825422</v>
      </c>
      <c r="E995" s="193">
        <f t="shared" ca="1" si="384"/>
        <v>9.7459072406572464E-2</v>
      </c>
      <c r="F995" s="193">
        <f t="shared" ca="1" si="384"/>
        <v>0.10265853769690944</v>
      </c>
      <c r="G995" s="193">
        <f t="shared" ca="1" si="384"/>
        <v>8.3932452446139033E-2</v>
      </c>
      <c r="H995" s="193">
        <f t="shared" ca="1" si="384"/>
        <v>0.1348226530389432</v>
      </c>
      <c r="I995" s="193">
        <f t="shared" ca="1" si="384"/>
        <v>6.9621598400318355E-2</v>
      </c>
      <c r="J995" s="193">
        <f t="shared" ca="1" si="384"/>
        <v>7.2631578796858623E-2</v>
      </c>
      <c r="K995" s="193">
        <f t="shared" ca="1" si="384"/>
        <v>5.2721461466127162E-2</v>
      </c>
      <c r="L995" s="193">
        <f t="shared" ca="1" si="384"/>
        <v>2.3109423401406117E-2</v>
      </c>
      <c r="M995" s="193">
        <f t="shared" ca="1" si="384"/>
        <v>3.8896802494571669E-2</v>
      </c>
      <c r="O995" s="473">
        <f t="shared" ca="1" si="382"/>
        <v>13228.215069640568</v>
      </c>
      <c r="P995" s="473">
        <f t="shared" ca="1" si="368"/>
        <v>10745.372165035971</v>
      </c>
      <c r="Q995" s="194">
        <f t="shared" ca="1" si="369"/>
        <v>12056.794777936422</v>
      </c>
      <c r="R995" s="194">
        <f t="shared" ca="1" si="370"/>
        <v>13444.415866961041</v>
      </c>
      <c r="S995" s="194">
        <f t="shared" ca="1" si="371"/>
        <v>14499.246456972203</v>
      </c>
      <c r="T995" s="194">
        <f t="shared" ca="1" si="372"/>
        <v>16674.20840420965</v>
      </c>
      <c r="U995" s="194">
        <f t="shared" ca="1" si="373"/>
        <v>17157.947041825839</v>
      </c>
      <c r="V995" s="194">
        <f t="shared" ca="1" si="374"/>
        <v>18574.905083478061</v>
      </c>
      <c r="W995" s="194">
        <f t="shared" ca="1" si="375"/>
        <v>19311.844305701674</v>
      </c>
      <c r="X995" s="194">
        <f t="shared" ca="1" si="376"/>
        <v>19881.456143267827</v>
      </c>
      <c r="Y995" s="194">
        <f t="shared" ca="1" si="377"/>
        <v>21180.254974559582</v>
      </c>
      <c r="Z995" s="194">
        <f t="shared" ca="1" si="378"/>
        <v>375872.41910610354</v>
      </c>
      <c r="AA995" s="194">
        <f t="shared" ca="1" si="379"/>
        <v>397052.67408066313</v>
      </c>
      <c r="AB995" s="77">
        <f t="shared" ca="1" si="380"/>
        <v>244121.42387087352</v>
      </c>
      <c r="AC995">
        <f t="shared" ca="1" si="381"/>
        <v>222.06191915778939</v>
      </c>
      <c r="AD995" s="476">
        <v>223.41504787673256</v>
      </c>
    </row>
    <row r="996" spans="2:30" x14ac:dyDescent="0.2">
      <c r="B996">
        <v>918</v>
      </c>
      <c r="C996" s="193">
        <f t="shared" ca="1" si="384"/>
        <v>0.3498932174374999</v>
      </c>
      <c r="D996" s="193">
        <f t="shared" ca="1" si="384"/>
        <v>-0.17940400252526653</v>
      </c>
      <c r="E996" s="193">
        <f t="shared" ca="1" si="384"/>
        <v>0.10039131734609837</v>
      </c>
      <c r="F996" s="193">
        <f t="shared" ca="1" si="384"/>
        <v>0.11643104711458492</v>
      </c>
      <c r="G996" s="193">
        <f t="shared" ca="1" si="384"/>
        <v>5.6480798179349506E-2</v>
      </c>
      <c r="H996" s="193">
        <f t="shared" ca="1" si="384"/>
        <v>7.7964039885329101E-2</v>
      </c>
      <c r="I996" s="193">
        <f t="shared" ca="1" si="384"/>
        <v>6.1941254438739164E-2</v>
      </c>
      <c r="J996" s="193">
        <f t="shared" ca="1" si="384"/>
        <v>5.9635494412657829E-2</v>
      </c>
      <c r="K996" s="193">
        <f t="shared" ca="1" si="384"/>
        <v>5.0405422483219477E-2</v>
      </c>
      <c r="L996" s="193">
        <f t="shared" ca="1" si="384"/>
        <v>6.712878554056903E-2</v>
      </c>
      <c r="M996" s="193">
        <f t="shared" ca="1" si="384"/>
        <v>7.314417826605224E-2</v>
      </c>
      <c r="O996" s="473">
        <f t="shared" ca="1" si="382"/>
        <v>13224.903851235185</v>
      </c>
      <c r="P996" s="473">
        <f t="shared" ca="1" si="368"/>
        <v>10680.056907133656</v>
      </c>
      <c r="Q996" s="194">
        <f t="shared" ca="1" si="369"/>
        <v>12089.008713164987</v>
      </c>
      <c r="R996" s="194">
        <f t="shared" ca="1" si="370"/>
        <v>13612.340331165175</v>
      </c>
      <c r="S996" s="194">
        <f t="shared" ca="1" si="371"/>
        <v>14132.038795676028</v>
      </c>
      <c r="T996" s="194">
        <f t="shared" ca="1" si="372"/>
        <v>15838.771816158778</v>
      </c>
      <c r="U996" s="194">
        <f t="shared" ca="1" si="373"/>
        <v>17034.745588944872</v>
      </c>
      <c r="V996" s="194">
        <f t="shared" ca="1" si="374"/>
        <v>18349.850145076776</v>
      </c>
      <c r="W996" s="194">
        <f t="shared" ca="1" si="375"/>
        <v>19269.357298567276</v>
      </c>
      <c r="X996" s="194">
        <f t="shared" ca="1" si="376"/>
        <v>20736.857332824686</v>
      </c>
      <c r="Y996" s="194">
        <f t="shared" ca="1" si="377"/>
        <v>21878.464988593485</v>
      </c>
      <c r="Z996" s="194">
        <f t="shared" ca="1" si="378"/>
        <v>388263.10502250318</v>
      </c>
      <c r="AA996" s="194">
        <f t="shared" ca="1" si="379"/>
        <v>410141.57001109666</v>
      </c>
      <c r="AB996" s="77">
        <f t="shared" ca="1" si="380"/>
        <v>248578.3092204635</v>
      </c>
      <c r="AC996">
        <f t="shared" ca="1" si="381"/>
        <v>226.74352141576207</v>
      </c>
      <c r="AD996" s="476">
        <v>219.43719319629361</v>
      </c>
    </row>
    <row r="997" spans="2:30" x14ac:dyDescent="0.2">
      <c r="B997">
        <v>919</v>
      </c>
      <c r="C997" s="193">
        <f t="shared" ca="1" si="384"/>
        <v>0.31165623261661551</v>
      </c>
      <c r="D997" s="193">
        <f t="shared" ca="1" si="384"/>
        <v>-0.16541684432274134</v>
      </c>
      <c r="E997" s="193">
        <f t="shared" ca="1" si="384"/>
        <v>6.5943950896439424E-2</v>
      </c>
      <c r="F997" s="193">
        <f t="shared" ca="1" si="384"/>
        <v>8.3655267956268639E-2</v>
      </c>
      <c r="G997" s="193">
        <f t="shared" ca="1" si="384"/>
        <v>0.10129713970347395</v>
      </c>
      <c r="H997" s="193">
        <f t="shared" ca="1" si="384"/>
        <v>0.11140778599351538</v>
      </c>
      <c r="I997" s="193">
        <f t="shared" ca="1" si="384"/>
        <v>8.5959666397652124E-2</v>
      </c>
      <c r="J997" s="193">
        <f t="shared" ca="1" si="384"/>
        <v>4.5285345189089554E-2</v>
      </c>
      <c r="K997" s="193">
        <f t="shared" ca="1" si="384"/>
        <v>5.1015533237317008E-2</v>
      </c>
      <c r="L997" s="193">
        <f t="shared" ca="1" si="384"/>
        <v>5.6072782557921239E-2</v>
      </c>
      <c r="M997" s="193">
        <f t="shared" ca="1" si="384"/>
        <v>4.0030104861326063E-2</v>
      </c>
      <c r="O997" s="473">
        <f t="shared" ca="1" si="382"/>
        <v>12850.296110944983</v>
      </c>
      <c r="P997" s="473">
        <f t="shared" ca="1" si="368"/>
        <v>10862.099771139523</v>
      </c>
      <c r="Q997" s="194">
        <f t="shared" ca="1" si="369"/>
        <v>11710.566511203722</v>
      </c>
      <c r="R997" s="194">
        <f t="shared" ca="1" si="370"/>
        <v>13212.714163767556</v>
      </c>
      <c r="S997" s="194">
        <f t="shared" ca="1" si="371"/>
        <v>14731.52558066128</v>
      </c>
      <c r="T997" s="194">
        <f t="shared" ca="1" si="372"/>
        <v>16330.168415382495</v>
      </c>
      <c r="U997" s="194">
        <f t="shared" ca="1" si="373"/>
        <v>17420.028235664151</v>
      </c>
      <c r="V997" s="194">
        <f t="shared" ca="1" si="374"/>
        <v>18101.346684027725</v>
      </c>
      <c r="W997" s="194">
        <f t="shared" ca="1" si="375"/>
        <v>19280.549588573365</v>
      </c>
      <c r="X997" s="194">
        <f t="shared" ca="1" si="376"/>
        <v>20522.012827054637</v>
      </c>
      <c r="Y997" s="194">
        <f t="shared" ca="1" si="377"/>
        <v>21203.359899931853</v>
      </c>
      <c r="Z997" s="194">
        <f t="shared" ca="1" si="378"/>
        <v>376282.44741800876</v>
      </c>
      <c r="AA997" s="194">
        <f t="shared" ca="1" si="379"/>
        <v>397485.80731794063</v>
      </c>
      <c r="AB997" s="77">
        <f t="shared" ca="1" si="380"/>
        <v>243713.69876370465</v>
      </c>
      <c r="AC997">
        <f t="shared" ca="1" si="381"/>
        <v>221.63363648219186</v>
      </c>
      <c r="AD997" s="476">
        <v>226.12062301365987</v>
      </c>
    </row>
    <row r="998" spans="2:30" x14ac:dyDescent="0.2">
      <c r="B998">
        <v>920</v>
      </c>
      <c r="C998" s="193">
        <f t="shared" ca="1" si="384"/>
        <v>0.32673238226235346</v>
      </c>
      <c r="D998" s="193">
        <f t="shared" ca="1" si="384"/>
        <v>-0.1835313837052292</v>
      </c>
      <c r="E998" s="193">
        <f t="shared" ca="1" si="384"/>
        <v>0.10993388173301483</v>
      </c>
      <c r="F998" s="193">
        <f t="shared" ca="1" si="384"/>
        <v>0.12462697246085012</v>
      </c>
      <c r="G998" s="193">
        <f t="shared" ca="1" si="384"/>
        <v>9.7819487156906942E-2</v>
      </c>
      <c r="H998" s="193">
        <f t="shared" ca="1" si="384"/>
        <v>0.1094298809410001</v>
      </c>
      <c r="I998" s="193">
        <f t="shared" ca="1" si="384"/>
        <v>7.3125272792587251E-2</v>
      </c>
      <c r="J998" s="193">
        <f t="shared" ca="1" si="384"/>
        <v>6.2345307308246611E-2</v>
      </c>
      <c r="K998" s="193">
        <f t="shared" ca="1" si="384"/>
        <v>5.7067153660797135E-2</v>
      </c>
      <c r="L998" s="193">
        <f t="shared" ca="1" si="384"/>
        <v>6.3115935550711821E-2</v>
      </c>
      <c r="M998" s="193">
        <f t="shared" ca="1" si="384"/>
        <v>3.5062155640796268E-2</v>
      </c>
      <c r="O998" s="473">
        <f t="shared" ca="1" si="382"/>
        <v>12997.997149024279</v>
      </c>
      <c r="P998" s="473">
        <f t="shared" ca="1" si="368"/>
        <v>10626.33904107644</v>
      </c>
      <c r="Q998" s="194">
        <f t="shared" ca="1" si="369"/>
        <v>12193.844276842092</v>
      </c>
      <c r="R998" s="194">
        <f t="shared" ca="1" si="370"/>
        <v>13712.271021403974</v>
      </c>
      <c r="S998" s="194">
        <f t="shared" ca="1" si="371"/>
        <v>14685.00668434943</v>
      </c>
      <c r="T998" s="194">
        <f t="shared" ca="1" si="372"/>
        <v>16301.106604745333</v>
      </c>
      <c r="U998" s="194">
        <f t="shared" ca="1" si="373"/>
        <v>17214.149964209097</v>
      </c>
      <c r="V998" s="194">
        <f t="shared" ca="1" si="374"/>
        <v>18396.776338864587</v>
      </c>
      <c r="W998" s="194">
        <f t="shared" ca="1" si="375"/>
        <v>19391.56466301926</v>
      </c>
      <c r="X998" s="194">
        <f t="shared" ca="1" si="376"/>
        <v>20658.878087146717</v>
      </c>
      <c r="Y998" s="194">
        <f t="shared" ca="1" si="377"/>
        <v>21102.077047834486</v>
      </c>
      <c r="Z998" s="194">
        <f t="shared" ca="1" si="378"/>
        <v>374485.04551337962</v>
      </c>
      <c r="AA998" s="194">
        <f t="shared" ca="1" si="379"/>
        <v>395587.12256121408</v>
      </c>
      <c r="AB998" s="77">
        <f t="shared" ca="1" si="380"/>
        <v>243749.80787677036</v>
      </c>
      <c r="AC998">
        <f t="shared" ca="1" si="381"/>
        <v>221.67156622280709</v>
      </c>
      <c r="AD998" s="476">
        <v>220.7212275360431</v>
      </c>
    </row>
    <row r="999" spans="2:30" x14ac:dyDescent="0.2">
      <c r="B999">
        <v>921</v>
      </c>
      <c r="C999" s="193">
        <f t="shared" ref="C999:M1014" ca="1" si="385">C$75+_xlfn.NORM.INV(RAND(),0, $AH$80)</f>
        <v>0.36226624959376713</v>
      </c>
      <c r="D999" s="193">
        <f t="shared" ca="1" si="385"/>
        <v>-0.12336225649518301</v>
      </c>
      <c r="E999" s="193">
        <f t="shared" ca="1" si="385"/>
        <v>8.4737156942174957E-2</v>
      </c>
      <c r="F999" s="193">
        <f t="shared" ca="1" si="385"/>
        <v>0.11583994619454988</v>
      </c>
      <c r="G999" s="193">
        <f t="shared" ca="1" si="385"/>
        <v>9.8981337951774856E-2</v>
      </c>
      <c r="H999" s="193">
        <f t="shared" ca="1" si="385"/>
        <v>7.5568487594991698E-2</v>
      </c>
      <c r="I999" s="193">
        <f t="shared" ca="1" si="384"/>
        <v>6.2111559113015281E-2</v>
      </c>
      <c r="J999" s="193">
        <f t="shared" ca="1" si="384"/>
        <v>5.7317641980748957E-2</v>
      </c>
      <c r="K999" s="193">
        <f t="shared" ca="1" si="384"/>
        <v>8.1779856057802344E-2</v>
      </c>
      <c r="L999" s="193">
        <f t="shared" ca="1" si="384"/>
        <v>7.1654943608779942E-2</v>
      </c>
      <c r="M999" s="193">
        <f t="shared" ca="1" si="384"/>
        <v>3.4217692095810409E-2</v>
      </c>
      <c r="O999" s="473">
        <f t="shared" ca="1" si="382"/>
        <v>13346.122447270138</v>
      </c>
      <c r="P999" s="473">
        <f t="shared" ca="1" si="368"/>
        <v>11409.440231715193</v>
      </c>
      <c r="Q999" s="194">
        <f t="shared" ca="1" si="369"/>
        <v>11917.030546364538</v>
      </c>
      <c r="R999" s="194">
        <f t="shared" ca="1" si="370"/>
        <v>13605.133198298012</v>
      </c>
      <c r="S999" s="194">
        <f t="shared" ca="1" si="371"/>
        <v>14700.548207239533</v>
      </c>
      <c r="T999" s="194">
        <f t="shared" ca="1" si="372"/>
        <v>15803.57341927685</v>
      </c>
      <c r="U999" s="194">
        <f t="shared" ca="1" si="373"/>
        <v>17037.477469627323</v>
      </c>
      <c r="V999" s="194">
        <f t="shared" ca="1" si="374"/>
        <v>18309.711583271139</v>
      </c>
      <c r="W999" s="194">
        <f t="shared" ca="1" si="375"/>
        <v>19844.911420479148</v>
      </c>
      <c r="X999" s="194">
        <f t="shared" ca="1" si="376"/>
        <v>20824.811378670009</v>
      </c>
      <c r="Y999" s="194">
        <f t="shared" ca="1" si="377"/>
        <v>21084.860753437802</v>
      </c>
      <c r="Z999" s="194">
        <f t="shared" ca="1" si="378"/>
        <v>374179.51896373724</v>
      </c>
      <c r="AA999" s="194">
        <f t="shared" ca="1" si="379"/>
        <v>395264.37971717503</v>
      </c>
      <c r="AB999" s="77">
        <f t="shared" ca="1" si="380"/>
        <v>244167.50912252121</v>
      </c>
      <c r="AC999">
        <f t="shared" ca="1" si="381"/>
        <v>222.1103280355706</v>
      </c>
      <c r="AD999" s="476">
        <v>220.0376371094799</v>
      </c>
    </row>
    <row r="1000" spans="2:30" x14ac:dyDescent="0.2">
      <c r="B1000">
        <v>922</v>
      </c>
      <c r="C1000" s="193">
        <f t="shared" ca="1" si="385"/>
        <v>0.34658253134047012</v>
      </c>
      <c r="D1000" s="193">
        <f t="shared" ca="1" si="385"/>
        <v>-0.12780357247566129</v>
      </c>
      <c r="E1000" s="193">
        <f t="shared" ca="1" si="385"/>
        <v>0.11880327467369063</v>
      </c>
      <c r="F1000" s="193">
        <f t="shared" ca="1" si="385"/>
        <v>9.6553193485409555E-2</v>
      </c>
      <c r="G1000" s="193">
        <f t="shared" ca="1" si="385"/>
        <v>0.11908980373960344</v>
      </c>
      <c r="H1000" s="193">
        <f t="shared" ca="1" si="385"/>
        <v>9.556090239667818E-2</v>
      </c>
      <c r="I1000" s="193">
        <f t="shared" ca="1" si="384"/>
        <v>0.13866827896530115</v>
      </c>
      <c r="J1000" s="193">
        <f t="shared" ca="1" si="384"/>
        <v>2.9562590542790729E-2</v>
      </c>
      <c r="K1000" s="193">
        <f t="shared" ca="1" si="384"/>
        <v>6.746129848924004E-3</v>
      </c>
      <c r="L1000" s="193">
        <f t="shared" ca="1" si="384"/>
        <v>3.0552184467135823E-2</v>
      </c>
      <c r="M1000" s="193">
        <f t="shared" ca="1" si="384"/>
        <v>4.6421389758696287E-2</v>
      </c>
      <c r="O1000" s="473">
        <f t="shared" ca="1" si="382"/>
        <v>13192.469059542585</v>
      </c>
      <c r="P1000" s="473">
        <f t="shared" ca="1" si="368"/>
        <v>11351.636504229267</v>
      </c>
      <c r="Q1000" s="194">
        <f t="shared" ca="1" si="369"/>
        <v>12291.28431190063</v>
      </c>
      <c r="R1000" s="194">
        <f t="shared" ca="1" si="370"/>
        <v>13369.975064315291</v>
      </c>
      <c r="S1000" s="194">
        <f t="shared" ca="1" si="371"/>
        <v>14969.529545210693</v>
      </c>
      <c r="T1000" s="194">
        <f t="shared" ca="1" si="372"/>
        <v>16097.326535690259</v>
      </c>
      <c r="U1000" s="194">
        <f t="shared" ca="1" si="373"/>
        <v>18265.534332807645</v>
      </c>
      <c r="V1000" s="194">
        <f t="shared" ca="1" si="374"/>
        <v>17829.073630559174</v>
      </c>
      <c r="W1000" s="194">
        <f t="shared" ca="1" si="375"/>
        <v>18468.441298739232</v>
      </c>
      <c r="X1000" s="194">
        <f t="shared" ca="1" si="376"/>
        <v>20026.086741255265</v>
      </c>
      <c r="Y1000" s="194">
        <f t="shared" ca="1" si="377"/>
        <v>21333.66066071609</v>
      </c>
      <c r="Z1000" s="194">
        <f t="shared" ca="1" si="378"/>
        <v>378594.8115621687</v>
      </c>
      <c r="AA1000" s="194">
        <f t="shared" ca="1" si="379"/>
        <v>399928.47222288477</v>
      </c>
      <c r="AB1000" s="77">
        <f t="shared" ca="1" si="380"/>
        <v>245681.14165283839</v>
      </c>
      <c r="AC1000">
        <f t="shared" ca="1" si="381"/>
        <v>223.70027817245838</v>
      </c>
      <c r="AD1000" s="476">
        <v>223.69683257542331</v>
      </c>
    </row>
    <row r="1001" spans="2:30" x14ac:dyDescent="0.2">
      <c r="B1001">
        <v>923</v>
      </c>
      <c r="C1001" s="193">
        <f t="shared" ca="1" si="385"/>
        <v>0.36153157221316523</v>
      </c>
      <c r="D1001" s="193">
        <f t="shared" ca="1" si="385"/>
        <v>-0.14765313683067324</v>
      </c>
      <c r="E1001" s="193">
        <f t="shared" ca="1" si="385"/>
        <v>0.12687221366399262</v>
      </c>
      <c r="F1001" s="193">
        <f t="shared" ca="1" si="385"/>
        <v>8.0513212271494092E-2</v>
      </c>
      <c r="G1001" s="193">
        <f t="shared" ca="1" si="385"/>
        <v>0.10985369898562808</v>
      </c>
      <c r="H1001" s="193">
        <f t="shared" ca="1" si="385"/>
        <v>0.10736305566400399</v>
      </c>
      <c r="I1001" s="193">
        <f t="shared" ca="1" si="384"/>
        <v>0.12400382400771209</v>
      </c>
      <c r="J1001" s="193">
        <f t="shared" ca="1" si="384"/>
        <v>5.2416403668824135E-2</v>
      </c>
      <c r="K1001" s="193">
        <f t="shared" ca="1" si="384"/>
        <v>4.9064369796910548E-2</v>
      </c>
      <c r="L1001" s="193">
        <f t="shared" ca="1" si="384"/>
        <v>2.5671428697779389E-2</v>
      </c>
      <c r="M1001" s="193">
        <f t="shared" ca="1" si="384"/>
        <v>1.5076211707224479E-2</v>
      </c>
      <c r="O1001" s="473">
        <f t="shared" ca="1" si="382"/>
        <v>13338.924812972378</v>
      </c>
      <c r="P1001" s="473">
        <f t="shared" ca="1" si="368"/>
        <v>11093.294424148788</v>
      </c>
      <c r="Q1001" s="194">
        <f t="shared" ca="1" si="369"/>
        <v>12379.930480061075</v>
      </c>
      <c r="R1001" s="194">
        <f t="shared" ca="1" si="370"/>
        <v>13174.403932758516</v>
      </c>
      <c r="S1001" s="194">
        <f t="shared" ca="1" si="371"/>
        <v>14845.982585408825</v>
      </c>
      <c r="T1001" s="194">
        <f t="shared" ca="1" si="372"/>
        <v>16270.738268942876</v>
      </c>
      <c r="U1001" s="194">
        <f t="shared" ca="1" si="373"/>
        <v>18030.299795719155</v>
      </c>
      <c r="V1001" s="194">
        <f t="shared" ca="1" si="374"/>
        <v>18224.836181283044</v>
      </c>
      <c r="W1001" s="194">
        <f t="shared" ca="1" si="375"/>
        <v>19244.756108573798</v>
      </c>
      <c r="X1001" s="194">
        <f t="shared" ca="1" si="376"/>
        <v>19931.242016385215</v>
      </c>
      <c r="Y1001" s="194">
        <f t="shared" ca="1" si="377"/>
        <v>20694.618494295897</v>
      </c>
      <c r="Z1001" s="194">
        <f t="shared" ca="1" si="378"/>
        <v>367254.13954043551</v>
      </c>
      <c r="AA1001" s="194">
        <f t="shared" ca="1" si="379"/>
        <v>387948.75803473144</v>
      </c>
      <c r="AB1001" s="77">
        <f t="shared" ca="1" si="380"/>
        <v>241407.5870867245</v>
      </c>
      <c r="AC1001">
        <f t="shared" ca="1" si="381"/>
        <v>219.21125026687656</v>
      </c>
      <c r="AD1001" s="476">
        <v>217.95868423709936</v>
      </c>
    </row>
    <row r="1002" spans="2:30" x14ac:dyDescent="0.2">
      <c r="B1002">
        <v>924</v>
      </c>
      <c r="C1002" s="193">
        <f t="shared" ca="1" si="385"/>
        <v>0.32668079561099939</v>
      </c>
      <c r="D1002" s="193">
        <f t="shared" ca="1" si="385"/>
        <v>-0.17383658869952459</v>
      </c>
      <c r="E1002" s="193">
        <f t="shared" ca="1" si="385"/>
        <v>0.11484446328011169</v>
      </c>
      <c r="F1002" s="193">
        <f t="shared" ca="1" si="385"/>
        <v>0.13533674370387619</v>
      </c>
      <c r="G1002" s="193">
        <f t="shared" ca="1" si="385"/>
        <v>8.2358650506258346E-2</v>
      </c>
      <c r="H1002" s="193">
        <f t="shared" ca="1" si="385"/>
        <v>8.183858706286555E-2</v>
      </c>
      <c r="I1002" s="193">
        <f t="shared" ca="1" si="384"/>
        <v>6.840623539269125E-2</v>
      </c>
      <c r="J1002" s="193">
        <f t="shared" ca="1" si="384"/>
        <v>4.20059394113632E-2</v>
      </c>
      <c r="K1002" s="193">
        <f t="shared" ca="1" si="384"/>
        <v>4.2160093547252322E-2</v>
      </c>
      <c r="L1002" s="193">
        <f t="shared" ca="1" si="384"/>
        <v>3.505710234035142E-2</v>
      </c>
      <c r="M1002" s="193">
        <f t="shared" ca="1" si="384"/>
        <v>3.0826841463461121E-2</v>
      </c>
      <c r="O1002" s="473">
        <f t="shared" ca="1" si="382"/>
        <v>12997.49175460096</v>
      </c>
      <c r="P1002" s="473">
        <f t="shared" ca="1" si="368"/>
        <v>10752.516798075689</v>
      </c>
      <c r="Q1002" s="194">
        <f t="shared" ca="1" si="369"/>
        <v>12247.792415266826</v>
      </c>
      <c r="R1002" s="194">
        <f t="shared" ca="1" si="370"/>
        <v>13842.85235144292</v>
      </c>
      <c r="S1002" s="194">
        <f t="shared" ca="1" si="371"/>
        <v>14478.194460466981</v>
      </c>
      <c r="T1002" s="194">
        <f t="shared" ca="1" si="372"/>
        <v>15895.701422681152</v>
      </c>
      <c r="U1002" s="194">
        <f t="shared" ca="1" si="373"/>
        <v>17138.451236811572</v>
      </c>
      <c r="V1002" s="194">
        <f t="shared" ca="1" si="374"/>
        <v>18044.556773814751</v>
      </c>
      <c r="W1002" s="194">
        <f t="shared" ca="1" si="375"/>
        <v>19118.099331014368</v>
      </c>
      <c r="X1002" s="194">
        <f t="shared" ca="1" si="376"/>
        <v>20113.628039455405</v>
      </c>
      <c r="Y1002" s="194">
        <f t="shared" ca="1" si="377"/>
        <v>21015.730613849966</v>
      </c>
      <c r="Z1002" s="194">
        <f t="shared" ca="1" si="378"/>
        <v>372952.71065424173</v>
      </c>
      <c r="AA1002" s="194">
        <f t="shared" ca="1" si="379"/>
        <v>393968.44126809167</v>
      </c>
      <c r="AB1002" s="77">
        <f t="shared" ca="1" si="380"/>
        <v>242443.24099909753</v>
      </c>
      <c r="AC1002">
        <f t="shared" ca="1" si="381"/>
        <v>220.2991220235709</v>
      </c>
      <c r="AD1002" s="476">
        <v>225.76615823893084</v>
      </c>
    </row>
    <row r="1003" spans="2:30" x14ac:dyDescent="0.2">
      <c r="B1003">
        <v>925</v>
      </c>
      <c r="C1003" s="193">
        <f t="shared" ca="1" si="385"/>
        <v>0.32865091150612308</v>
      </c>
      <c r="D1003" s="193">
        <f t="shared" ca="1" si="385"/>
        <v>-0.20007098428180675</v>
      </c>
      <c r="E1003" s="193">
        <f t="shared" ca="1" si="385"/>
        <v>0.13407337397733132</v>
      </c>
      <c r="F1003" s="193">
        <f t="shared" ca="1" si="385"/>
        <v>6.2166901116383448E-2</v>
      </c>
      <c r="G1003" s="193">
        <f t="shared" ca="1" si="385"/>
        <v>0.12468587522189838</v>
      </c>
      <c r="H1003" s="193">
        <f t="shared" ca="1" si="385"/>
        <v>9.2694006415548286E-2</v>
      </c>
      <c r="I1003" s="193">
        <f t="shared" ca="1" si="384"/>
        <v>7.280580016527563E-2</v>
      </c>
      <c r="J1003" s="193">
        <f t="shared" ca="1" si="384"/>
        <v>6.1420841583983823E-2</v>
      </c>
      <c r="K1003" s="193">
        <f t="shared" ca="1" si="384"/>
        <v>6.1958737914909925E-2</v>
      </c>
      <c r="L1003" s="193">
        <f t="shared" ca="1" si="384"/>
        <v>4.2866200304930831E-2</v>
      </c>
      <c r="M1003" s="193">
        <f t="shared" ca="1" si="384"/>
        <v>3.2493543138667758E-2</v>
      </c>
      <c r="O1003" s="473">
        <f t="shared" ca="1" si="382"/>
        <v>13016.792980025488</v>
      </c>
      <c r="P1003" s="473">
        <f t="shared" ca="1" si="368"/>
        <v>10411.076139572286</v>
      </c>
      <c r="Q1003" s="194">
        <f t="shared" ca="1" si="369"/>
        <v>12459.043145165346</v>
      </c>
      <c r="R1003" s="194">
        <f t="shared" ca="1" si="370"/>
        <v>12950.712347048624</v>
      </c>
      <c r="S1003" s="194">
        <f t="shared" ca="1" si="371"/>
        <v>15044.385519334837</v>
      </c>
      <c r="T1003" s="194">
        <f t="shared" ca="1" si="372"/>
        <v>16055.202578317241</v>
      </c>
      <c r="U1003" s="194">
        <f t="shared" ca="1" si="373"/>
        <v>17209.025259894112</v>
      </c>
      <c r="V1003" s="194">
        <f t="shared" ca="1" si="374"/>
        <v>18380.767241779853</v>
      </c>
      <c r="W1003" s="194">
        <f t="shared" ca="1" si="375"/>
        <v>19481.299238575542</v>
      </c>
      <c r="X1003" s="194">
        <f t="shared" ca="1" si="376"/>
        <v>20265.377437076149</v>
      </c>
      <c r="Y1003" s="194">
        <f t="shared" ca="1" si="377"/>
        <v>21049.710087424857</v>
      </c>
      <c r="Z1003" s="194">
        <f t="shared" ca="1" si="378"/>
        <v>373555.72260796407</v>
      </c>
      <c r="AA1003" s="194">
        <f t="shared" ca="1" si="379"/>
        <v>394605.43269538891</v>
      </c>
      <c r="AB1003" s="77">
        <f t="shared" ca="1" si="380"/>
        <v>242838.61663524812</v>
      </c>
      <c r="AC1003">
        <f t="shared" ca="1" si="381"/>
        <v>220.71443256574591</v>
      </c>
      <c r="AD1003" s="476">
        <v>224.36337190394309</v>
      </c>
    </row>
    <row r="1004" spans="2:30" x14ac:dyDescent="0.2">
      <c r="B1004">
        <v>926</v>
      </c>
      <c r="C1004" s="193">
        <f t="shared" ca="1" si="385"/>
        <v>0.32595783702258596</v>
      </c>
      <c r="D1004" s="193">
        <f t="shared" ca="1" si="385"/>
        <v>-0.16657666688442366</v>
      </c>
      <c r="E1004" s="193">
        <f t="shared" ca="1" si="385"/>
        <v>7.3784627122239682E-2</v>
      </c>
      <c r="F1004" s="193">
        <f t="shared" ca="1" si="385"/>
        <v>0.11421343091199326</v>
      </c>
      <c r="G1004" s="193">
        <f t="shared" ca="1" si="385"/>
        <v>8.8497743641717364E-2</v>
      </c>
      <c r="H1004" s="193">
        <f t="shared" ca="1" si="385"/>
        <v>0.12500552981059784</v>
      </c>
      <c r="I1004" s="193">
        <f t="shared" ca="1" si="384"/>
        <v>8.6192597580410285E-2</v>
      </c>
      <c r="J1004" s="193">
        <f t="shared" ca="1" si="384"/>
        <v>9.5989450400884302E-2</v>
      </c>
      <c r="K1004" s="193">
        <f t="shared" ca="1" si="384"/>
        <v>2.2628026969827332E-2</v>
      </c>
      <c r="L1004" s="193">
        <f t="shared" ca="1" si="384"/>
        <v>5.8184894776043203E-2</v>
      </c>
      <c r="M1004" s="193">
        <f t="shared" ca="1" si="384"/>
        <v>6.5404139383665655E-2</v>
      </c>
      <c r="O1004" s="473">
        <f t="shared" ca="1" si="382"/>
        <v>12990.408929310275</v>
      </c>
      <c r="P1004" s="473">
        <f t="shared" ca="1" si="368"/>
        <v>10847.004680499227</v>
      </c>
      <c r="Q1004" s="194">
        <f t="shared" ca="1" si="369"/>
        <v>11796.70496187726</v>
      </c>
      <c r="R1004" s="194">
        <f t="shared" ca="1" si="370"/>
        <v>13585.301539516016</v>
      </c>
      <c r="S1004" s="194">
        <f t="shared" ca="1" si="371"/>
        <v>14560.314175761463</v>
      </c>
      <c r="T1004" s="194">
        <f t="shared" ca="1" si="372"/>
        <v>16529.963170647487</v>
      </c>
      <c r="U1004" s="194">
        <f t="shared" ca="1" si="373"/>
        <v>17423.764716774978</v>
      </c>
      <c r="V1004" s="194">
        <f t="shared" ca="1" si="374"/>
        <v>18979.396482550525</v>
      </c>
      <c r="W1004" s="194">
        <f t="shared" ca="1" si="375"/>
        <v>18759.789709220862</v>
      </c>
      <c r="X1004" s="194">
        <f t="shared" ca="1" si="376"/>
        <v>20563.056204697128</v>
      </c>
      <c r="Y1004" s="194">
        <f t="shared" ca="1" si="377"/>
        <v>21720.666835159656</v>
      </c>
      <c r="Z1004" s="194">
        <f t="shared" ca="1" si="378"/>
        <v>385462.76226303726</v>
      </c>
      <c r="AA1004" s="194">
        <f t="shared" ca="1" si="379"/>
        <v>407183.42909819691</v>
      </c>
      <c r="AB1004" s="77">
        <f t="shared" ca="1" si="380"/>
        <v>248042.82537692154</v>
      </c>
      <c r="AC1004">
        <f t="shared" ca="1" si="381"/>
        <v>226.18103838683143</v>
      </c>
      <c r="AD1004" s="476">
        <v>223.22339221897641</v>
      </c>
    </row>
    <row r="1005" spans="2:30" x14ac:dyDescent="0.2">
      <c r="B1005">
        <v>927</v>
      </c>
      <c r="C1005" s="193">
        <f t="shared" ca="1" si="385"/>
        <v>0.30065775955855939</v>
      </c>
      <c r="D1005" s="193">
        <f t="shared" ca="1" si="385"/>
        <v>-0.17377561373176895</v>
      </c>
      <c r="E1005" s="193">
        <f t="shared" ca="1" si="385"/>
        <v>7.3537291212727646E-2</v>
      </c>
      <c r="F1005" s="193">
        <f t="shared" ca="1" si="385"/>
        <v>0.13026175580676236</v>
      </c>
      <c r="G1005" s="193">
        <f t="shared" ca="1" si="385"/>
        <v>0.11805283075174655</v>
      </c>
      <c r="H1005" s="193">
        <f t="shared" ca="1" si="385"/>
        <v>9.9001504509332539E-2</v>
      </c>
      <c r="I1005" s="193">
        <f t="shared" ca="1" si="385"/>
        <v>8.380381896344706E-2</v>
      </c>
      <c r="J1005" s="193">
        <f t="shared" ca="1" si="385"/>
        <v>5.7338302185495342E-2</v>
      </c>
      <c r="K1005" s="193">
        <f t="shared" ca="1" si="385"/>
        <v>5.531796777924243E-2</v>
      </c>
      <c r="L1005" s="193">
        <f t="shared" ca="1" si="385"/>
        <v>4.9012694997847529E-2</v>
      </c>
      <c r="M1005" s="193">
        <f t="shared" ca="1" si="385"/>
        <v>4.8139281419933511E-2</v>
      </c>
      <c r="O1005" s="473">
        <f t="shared" ca="1" si="382"/>
        <v>12742.544070395206</v>
      </c>
      <c r="P1005" s="473">
        <f t="shared" ca="1" si="368"/>
        <v>10753.310387281026</v>
      </c>
      <c r="Q1005" s="194">
        <f t="shared" ca="1" si="369"/>
        <v>11793.987704917816</v>
      </c>
      <c r="R1005" s="194">
        <f t="shared" ca="1" si="370"/>
        <v>13780.974403305774</v>
      </c>
      <c r="S1005" s="194">
        <f t="shared" ca="1" si="371"/>
        <v>14955.658453071852</v>
      </c>
      <c r="T1005" s="194">
        <f t="shared" ca="1" si="372"/>
        <v>16147.880088272888</v>
      </c>
      <c r="U1005" s="194">
        <f t="shared" ca="1" si="373"/>
        <v>17385.445990726628</v>
      </c>
      <c r="V1005" s="194">
        <f t="shared" ca="1" si="374"/>
        <v>18310.069358810997</v>
      </c>
      <c r="W1005" s="194">
        <f t="shared" ca="1" si="375"/>
        <v>19359.476397848652</v>
      </c>
      <c r="X1005" s="194">
        <f t="shared" ca="1" si="376"/>
        <v>20384.818487932454</v>
      </c>
      <c r="Y1005" s="194">
        <f t="shared" ca="1" si="377"/>
        <v>21368.683757636118</v>
      </c>
      <c r="Z1005" s="194">
        <f t="shared" ca="1" si="378"/>
        <v>379216.34403095767</v>
      </c>
      <c r="AA1005" s="194">
        <f t="shared" ca="1" si="379"/>
        <v>400585.02778859378</v>
      </c>
      <c r="AB1005" s="77">
        <f t="shared" ca="1" si="380"/>
        <v>245256.94029431004</v>
      </c>
      <c r="AC1005">
        <f t="shared" ca="1" si="381"/>
        <v>223.25468851013869</v>
      </c>
      <c r="AD1005" s="476">
        <v>220.52015607552809</v>
      </c>
    </row>
    <row r="1006" spans="2:30" x14ac:dyDescent="0.2">
      <c r="B1006">
        <v>928</v>
      </c>
      <c r="C1006" s="193">
        <f t="shared" ca="1" si="385"/>
        <v>0.34037333514772355</v>
      </c>
      <c r="D1006" s="193">
        <f t="shared" ca="1" si="385"/>
        <v>-0.1493517357634962</v>
      </c>
      <c r="E1006" s="193">
        <f t="shared" ca="1" si="385"/>
        <v>0.12857198616984628</v>
      </c>
      <c r="F1006" s="193">
        <f t="shared" ca="1" si="385"/>
        <v>8.8026668887703788E-2</v>
      </c>
      <c r="G1006" s="193">
        <f t="shared" ca="1" si="385"/>
        <v>0.14179491467785074</v>
      </c>
      <c r="H1006" s="193">
        <f t="shared" ca="1" si="385"/>
        <v>7.6399706020337993E-2</v>
      </c>
      <c r="I1006" s="193">
        <f t="shared" ca="1" si="385"/>
        <v>5.4183027854630889E-2</v>
      </c>
      <c r="J1006" s="193">
        <f t="shared" ca="1" si="385"/>
        <v>5.2657865506699396E-2</v>
      </c>
      <c r="K1006" s="193">
        <f t="shared" ca="1" si="385"/>
        <v>5.1274620570086624E-2</v>
      </c>
      <c r="L1006" s="193">
        <f t="shared" ca="1" si="385"/>
        <v>4.5645395746072868E-2</v>
      </c>
      <c r="M1006" s="193">
        <f t="shared" ca="1" si="385"/>
        <v>3.4349158718765239E-2</v>
      </c>
      <c r="O1006" s="473">
        <f t="shared" ca="1" si="382"/>
        <v>13131.637564442248</v>
      </c>
      <c r="P1006" s="473">
        <f t="shared" ca="1" si="368"/>
        <v>11071.187159038098</v>
      </c>
      <c r="Q1006" s="194">
        <f t="shared" ca="1" si="369"/>
        <v>12398.604350265015</v>
      </c>
      <c r="R1006" s="194">
        <f t="shared" ca="1" si="370"/>
        <v>13266.013467254736</v>
      </c>
      <c r="S1006" s="194">
        <f t="shared" ca="1" si="371"/>
        <v>15273.24496454666</v>
      </c>
      <c r="T1006" s="194">
        <f t="shared" ca="1" si="372"/>
        <v>15815.786701428495</v>
      </c>
      <c r="U1006" s="194">
        <f t="shared" ca="1" si="373"/>
        <v>16910.294810213683</v>
      </c>
      <c r="V1006" s="194">
        <f t="shared" ca="1" si="374"/>
        <v>18229.017608353133</v>
      </c>
      <c r="W1006" s="194">
        <f t="shared" ca="1" si="375"/>
        <v>19285.302464253378</v>
      </c>
      <c r="X1006" s="194">
        <f t="shared" ca="1" si="376"/>
        <v>20319.383832690157</v>
      </c>
      <c r="Y1006" s="194">
        <f t="shared" ca="1" si="377"/>
        <v>21087.540997123353</v>
      </c>
      <c r="Z1006" s="194">
        <f t="shared" ca="1" si="378"/>
        <v>374227.08353173191</v>
      </c>
      <c r="AA1006" s="194">
        <f t="shared" ca="1" si="379"/>
        <v>395314.62452885526</v>
      </c>
      <c r="AB1006" s="77">
        <f t="shared" ca="1" si="380"/>
        <v>243644.15216020349</v>
      </c>
      <c r="AC1006">
        <f t="shared" ca="1" si="381"/>
        <v>221.56058332725365</v>
      </c>
      <c r="AD1006" s="476">
        <v>222.94587836833793</v>
      </c>
    </row>
    <row r="1007" spans="2:30" x14ac:dyDescent="0.2">
      <c r="B1007">
        <v>929</v>
      </c>
      <c r="C1007" s="193">
        <f t="shared" ca="1" si="385"/>
        <v>0.33159049955144715</v>
      </c>
      <c r="D1007" s="193">
        <f t="shared" ca="1" si="385"/>
        <v>-0.17063961078001577</v>
      </c>
      <c r="E1007" s="193">
        <f t="shared" ca="1" si="385"/>
        <v>0.10050115278073085</v>
      </c>
      <c r="F1007" s="193">
        <f t="shared" ca="1" si="385"/>
        <v>7.8803877434102512E-2</v>
      </c>
      <c r="G1007" s="193">
        <f t="shared" ca="1" si="385"/>
        <v>0.10028190357313639</v>
      </c>
      <c r="H1007" s="193">
        <f t="shared" ca="1" si="385"/>
        <v>9.8084877184786326E-2</v>
      </c>
      <c r="I1007" s="193">
        <f t="shared" ca="1" si="385"/>
        <v>0.11891513468694315</v>
      </c>
      <c r="J1007" s="193">
        <f t="shared" ca="1" si="385"/>
        <v>2.7229112417110957E-2</v>
      </c>
      <c r="K1007" s="193">
        <f t="shared" ca="1" si="385"/>
        <v>0.1268724370750951</v>
      </c>
      <c r="L1007" s="193">
        <f t="shared" ca="1" si="385"/>
        <v>8.1006238006374007E-2</v>
      </c>
      <c r="M1007" s="193">
        <f t="shared" ca="1" si="385"/>
        <v>4.9526006115378274E-2</v>
      </c>
      <c r="O1007" s="473">
        <f t="shared" ca="1" si="382"/>
        <v>13045.592124105528</v>
      </c>
      <c r="P1007" s="473">
        <f t="shared" ca="1" si="368"/>
        <v>10794.125465698095</v>
      </c>
      <c r="Q1007" s="194">
        <f t="shared" ca="1" si="369"/>
        <v>12090.215376199632</v>
      </c>
      <c r="R1007" s="194">
        <f t="shared" ca="1" si="370"/>
        <v>13153.562477653315</v>
      </c>
      <c r="S1007" s="194">
        <f t="shared" ca="1" si="371"/>
        <v>14717.945252078473</v>
      </c>
      <c r="T1007" s="194">
        <f t="shared" ca="1" si="372"/>
        <v>16134.411873660196</v>
      </c>
      <c r="U1007" s="194">
        <f t="shared" ca="1" si="373"/>
        <v>17948.671431063245</v>
      </c>
      <c r="V1007" s="194">
        <f t="shared" ca="1" si="374"/>
        <v>17788.664476516282</v>
      </c>
      <c r="W1007" s="194">
        <f t="shared" ca="1" si="375"/>
        <v>20672.120645163715</v>
      </c>
      <c r="X1007" s="194">
        <f t="shared" ca="1" si="376"/>
        <v>21006.529331018115</v>
      </c>
      <c r="Y1007" s="194">
        <f t="shared" ca="1" si="377"/>
        <v>21396.955268876223</v>
      </c>
      <c r="Z1007" s="194">
        <f t="shared" ca="1" si="378"/>
        <v>379718.0604330675</v>
      </c>
      <c r="AA1007" s="194">
        <f t="shared" ca="1" si="379"/>
        <v>401115.01570194372</v>
      </c>
      <c r="AB1007" s="77">
        <f t="shared" ca="1" si="380"/>
        <v>246289.30777569456</v>
      </c>
      <c r="AC1007">
        <f t="shared" ca="1" si="381"/>
        <v>224.33910813344175</v>
      </c>
      <c r="AD1007" s="476">
        <v>216.8967586819455</v>
      </c>
    </row>
    <row r="1008" spans="2:30" x14ac:dyDescent="0.2">
      <c r="B1008">
        <v>930</v>
      </c>
      <c r="C1008" s="193">
        <f t="shared" ca="1" si="385"/>
        <v>0.35706017568461862</v>
      </c>
      <c r="D1008" s="193">
        <f t="shared" ca="1" si="385"/>
        <v>-0.13558497309797798</v>
      </c>
      <c r="E1008" s="193">
        <f t="shared" ca="1" si="385"/>
        <v>6.8195889949279193E-2</v>
      </c>
      <c r="F1008" s="193">
        <f t="shared" ca="1" si="385"/>
        <v>0.11534159536928729</v>
      </c>
      <c r="G1008" s="193">
        <f t="shared" ca="1" si="385"/>
        <v>0.11375550023207363</v>
      </c>
      <c r="H1008" s="193">
        <f t="shared" ca="1" si="385"/>
        <v>0.10334044307777512</v>
      </c>
      <c r="I1008" s="193">
        <f t="shared" ca="1" si="385"/>
        <v>9.72977150668181E-2</v>
      </c>
      <c r="J1008" s="193">
        <f t="shared" ca="1" si="385"/>
        <v>7.3380762799504076E-2</v>
      </c>
      <c r="K1008" s="193">
        <f t="shared" ca="1" si="385"/>
        <v>5.3765501850113757E-2</v>
      </c>
      <c r="L1008" s="193">
        <f t="shared" ca="1" si="385"/>
        <v>3.948299421288666E-2</v>
      </c>
      <c r="M1008" s="193">
        <f t="shared" ca="1" si="385"/>
        <v>3.5130756424214565E-2</v>
      </c>
      <c r="O1008" s="473">
        <f t="shared" ca="1" si="382"/>
        <v>13295.118541182208</v>
      </c>
      <c r="P1008" s="473">
        <f t="shared" ca="1" si="368"/>
        <v>11250.361575129817</v>
      </c>
      <c r="Q1008" s="194">
        <f t="shared" ca="1" si="369"/>
        <v>11735.306538139734</v>
      </c>
      <c r="R1008" s="194">
        <f t="shared" ca="1" si="370"/>
        <v>13599.056942128565</v>
      </c>
      <c r="S1008" s="194">
        <f t="shared" ca="1" si="371"/>
        <v>14898.175116198605</v>
      </c>
      <c r="T1008" s="194">
        <f t="shared" ca="1" si="372"/>
        <v>16211.633103556409</v>
      </c>
      <c r="U1008" s="194">
        <f t="shared" ca="1" si="373"/>
        <v>17601.903432382449</v>
      </c>
      <c r="V1008" s="194">
        <f t="shared" ca="1" si="374"/>
        <v>18587.878803452641</v>
      </c>
      <c r="W1008" s="194">
        <f t="shared" ca="1" si="375"/>
        <v>19330.996898369762</v>
      </c>
      <c r="X1008" s="194">
        <f t="shared" ca="1" si="376"/>
        <v>20199.63367399068</v>
      </c>
      <c r="Y1008" s="194">
        <f t="shared" ca="1" si="377"/>
        <v>21103.47562956153</v>
      </c>
      <c r="Z1008" s="194">
        <f t="shared" ca="1" si="378"/>
        <v>374509.86524749966</v>
      </c>
      <c r="AA1008" s="194">
        <f t="shared" ca="1" si="379"/>
        <v>395613.34087706119</v>
      </c>
      <c r="AB1008" s="77">
        <f t="shared" ca="1" si="380"/>
        <v>244293.68771449788</v>
      </c>
      <c r="AC1008">
        <f t="shared" ca="1" si="381"/>
        <v>222.24286857336119</v>
      </c>
      <c r="AD1008" s="476">
        <v>222.80339981502459</v>
      </c>
    </row>
    <row r="1009" spans="2:30" x14ac:dyDescent="0.2">
      <c r="B1009">
        <v>931</v>
      </c>
      <c r="C1009" s="193">
        <f t="shared" ref="C1009:M1024" ca="1" si="386">C$75+_xlfn.NORM.INV(RAND(),0, $AH$80)</f>
        <v>0.33541996495015863</v>
      </c>
      <c r="D1009" s="193">
        <f t="shared" ca="1" si="386"/>
        <v>-0.1583505223224049</v>
      </c>
      <c r="E1009" s="193">
        <f t="shared" ca="1" si="386"/>
        <v>6.2744131096165862E-2</v>
      </c>
      <c r="F1009" s="193">
        <f t="shared" ca="1" si="386"/>
        <v>0.10077798335745326</v>
      </c>
      <c r="G1009" s="193">
        <f t="shared" ca="1" si="386"/>
        <v>9.1413540563358084E-2</v>
      </c>
      <c r="H1009" s="193">
        <f t="shared" ca="1" si="386"/>
        <v>8.0481139592736201E-2</v>
      </c>
      <c r="I1009" s="193">
        <f t="shared" ca="1" si="385"/>
        <v>0.10677810968069018</v>
      </c>
      <c r="J1009" s="193">
        <f t="shared" ca="1" si="385"/>
        <v>7.0718276243728048E-2</v>
      </c>
      <c r="K1009" s="193">
        <f t="shared" ca="1" si="385"/>
        <v>7.9659871496939358E-2</v>
      </c>
      <c r="L1009" s="193">
        <f t="shared" ca="1" si="385"/>
        <v>5.6805804214004121E-2</v>
      </c>
      <c r="M1009" s="193">
        <f t="shared" ca="1" si="385"/>
        <v>-9.0893253544396813E-4</v>
      </c>
      <c r="O1009" s="473">
        <f t="shared" ca="1" si="382"/>
        <v>13083.109396616703</v>
      </c>
      <c r="P1009" s="473">
        <f t="shared" ca="1" si="368"/>
        <v>10954.067951973901</v>
      </c>
      <c r="Q1009" s="194">
        <f t="shared" ca="1" si="369"/>
        <v>11675.412971879767</v>
      </c>
      <c r="R1009" s="194">
        <f t="shared" ca="1" si="370"/>
        <v>13421.486779001614</v>
      </c>
      <c r="S1009" s="194">
        <f t="shared" ca="1" si="371"/>
        <v>14599.317397862565</v>
      </c>
      <c r="T1009" s="194">
        <f t="shared" ca="1" si="372"/>
        <v>15875.756136997887</v>
      </c>
      <c r="U1009" s="194">
        <f t="shared" ca="1" si="373"/>
        <v>17753.979745130528</v>
      </c>
      <c r="V1009" s="194">
        <f t="shared" ca="1" si="374"/>
        <v>18541.77216624637</v>
      </c>
      <c r="W1009" s="194">
        <f t="shared" ca="1" si="375"/>
        <v>19806.020970090824</v>
      </c>
      <c r="X1009" s="194">
        <f t="shared" ca="1" si="376"/>
        <v>20536.257186039256</v>
      </c>
      <c r="Y1009" s="194">
        <f t="shared" ca="1" si="377"/>
        <v>20368.725267892787</v>
      </c>
      <c r="Z1009" s="194">
        <f t="shared" ca="1" si="378"/>
        <v>361470.72118567245</v>
      </c>
      <c r="AA1009" s="194">
        <f t="shared" ca="1" si="379"/>
        <v>381839.44645356521</v>
      </c>
      <c r="AB1009" s="77">
        <f t="shared" ca="1" si="380"/>
        <v>238502.47332602963</v>
      </c>
      <c r="AC1009">
        <f t="shared" ca="1" si="381"/>
        <v>216.15966018211307</v>
      </c>
      <c r="AD1009" s="476">
        <v>218.4115506877408</v>
      </c>
    </row>
    <row r="1010" spans="2:30" x14ac:dyDescent="0.2">
      <c r="B1010">
        <v>932</v>
      </c>
      <c r="C1010" s="193">
        <f t="shared" ca="1" si="386"/>
        <v>0.35968225688112693</v>
      </c>
      <c r="D1010" s="193">
        <f t="shared" ca="1" si="386"/>
        <v>-0.12761838016252267</v>
      </c>
      <c r="E1010" s="193">
        <f t="shared" ca="1" si="386"/>
        <v>9.0618020231145263E-2</v>
      </c>
      <c r="F1010" s="193">
        <f t="shared" ca="1" si="386"/>
        <v>9.6820865343862028E-2</v>
      </c>
      <c r="G1010" s="193">
        <f t="shared" ca="1" si="386"/>
        <v>9.4884957080642346E-2</v>
      </c>
      <c r="H1010" s="193">
        <f t="shared" ca="1" si="386"/>
        <v>0.11575757870601791</v>
      </c>
      <c r="I1010" s="193">
        <f t="shared" ca="1" si="385"/>
        <v>6.6567907440126417E-2</v>
      </c>
      <c r="J1010" s="193">
        <f t="shared" ca="1" si="385"/>
        <v>4.0277647528546068E-2</v>
      </c>
      <c r="K1010" s="193">
        <f t="shared" ca="1" si="385"/>
        <v>5.4757210713343982E-2</v>
      </c>
      <c r="L1010" s="193">
        <f t="shared" ca="1" si="385"/>
        <v>4.5192914187508301E-2</v>
      </c>
      <c r="M1010" s="193">
        <f t="shared" ca="1" si="385"/>
        <v>4.6619771792892964E-2</v>
      </c>
      <c r="O1010" s="473">
        <f t="shared" ca="1" si="382"/>
        <v>13320.807070664399</v>
      </c>
      <c r="P1010" s="473">
        <f t="shared" ca="1" si="368"/>
        <v>11354.046782184767</v>
      </c>
      <c r="Q1010" s="194">
        <f t="shared" ca="1" si="369"/>
        <v>11981.63829673534</v>
      </c>
      <c r="R1010" s="194">
        <f t="shared" ca="1" si="370"/>
        <v>13373.238714536903</v>
      </c>
      <c r="S1010" s="194">
        <f t="shared" ca="1" si="371"/>
        <v>14645.752877790601</v>
      </c>
      <c r="T1010" s="194">
        <f t="shared" ca="1" si="372"/>
        <v>16394.080913083482</v>
      </c>
      <c r="U1010" s="194">
        <f t="shared" ca="1" si="373"/>
        <v>17108.962365510928</v>
      </c>
      <c r="V1010" s="194">
        <f t="shared" ca="1" si="374"/>
        <v>18014.62771120419</v>
      </c>
      <c r="W1010" s="194">
        <f t="shared" ca="1" si="375"/>
        <v>19349.189485739091</v>
      </c>
      <c r="X1010" s="194">
        <f t="shared" ca="1" si="376"/>
        <v>20310.59103686942</v>
      </c>
      <c r="Y1010" s="194">
        <f t="shared" ca="1" si="377"/>
        <v>21337.705126014826</v>
      </c>
      <c r="Z1010" s="194">
        <f t="shared" ca="1" si="378"/>
        <v>378666.58609735029</v>
      </c>
      <c r="AA1010" s="194">
        <f t="shared" ca="1" si="379"/>
        <v>400004.29122336512</v>
      </c>
      <c r="AB1010" s="77">
        <f t="shared" ca="1" si="380"/>
        <v>245544.05815500478</v>
      </c>
      <c r="AC1010">
        <f t="shared" ca="1" si="381"/>
        <v>223.55628290162477</v>
      </c>
      <c r="AD1010" s="476">
        <v>219.57627250607413</v>
      </c>
    </row>
    <row r="1011" spans="2:30" x14ac:dyDescent="0.2">
      <c r="B1011">
        <v>933</v>
      </c>
      <c r="C1011" s="193">
        <f t="shared" ca="1" si="386"/>
        <v>0.32565724736658896</v>
      </c>
      <c r="D1011" s="193">
        <f t="shared" ca="1" si="386"/>
        <v>-0.15788754021749027</v>
      </c>
      <c r="E1011" s="193">
        <f t="shared" ca="1" si="386"/>
        <v>0.10908792569084425</v>
      </c>
      <c r="F1011" s="193">
        <f t="shared" ca="1" si="386"/>
        <v>6.9111319194073748E-2</v>
      </c>
      <c r="G1011" s="193">
        <f t="shared" ca="1" si="386"/>
        <v>6.4022811868391469E-2</v>
      </c>
      <c r="H1011" s="193">
        <f t="shared" ca="1" si="386"/>
        <v>0.12957609490915006</v>
      </c>
      <c r="I1011" s="193">
        <f t="shared" ca="1" si="385"/>
        <v>8.2928373124001004E-2</v>
      </c>
      <c r="J1011" s="193">
        <f t="shared" ca="1" si="385"/>
        <v>7.9333172580245442E-2</v>
      </c>
      <c r="K1011" s="193">
        <f t="shared" ca="1" si="385"/>
        <v>3.9321972536916452E-2</v>
      </c>
      <c r="L1011" s="193">
        <f t="shared" ca="1" si="385"/>
        <v>5.1206031963763859E-2</v>
      </c>
      <c r="M1011" s="193">
        <f t="shared" ca="1" si="385"/>
        <v>4.9925367513628201E-2</v>
      </c>
      <c r="O1011" s="473">
        <f t="shared" ca="1" si="382"/>
        <v>12987.464052450474</v>
      </c>
      <c r="P1011" s="473">
        <f t="shared" ca="1" si="368"/>
        <v>10960.093664069364</v>
      </c>
      <c r="Q1011" s="194">
        <f t="shared" ca="1" si="369"/>
        <v>12184.550519427303</v>
      </c>
      <c r="R1011" s="194">
        <f t="shared" ca="1" si="370"/>
        <v>13035.38374929933</v>
      </c>
      <c r="S1011" s="194">
        <f t="shared" ca="1" si="371"/>
        <v>14232.924708827253</v>
      </c>
      <c r="T1011" s="194">
        <f t="shared" ca="1" si="372"/>
        <v>16597.119527435203</v>
      </c>
      <c r="U1011" s="194">
        <f t="shared" ca="1" si="373"/>
        <v>17371.40284371682</v>
      </c>
      <c r="V1011" s="194">
        <f t="shared" ca="1" si="374"/>
        <v>18690.957482918013</v>
      </c>
      <c r="W1011" s="194">
        <f t="shared" ca="1" si="375"/>
        <v>19066.034893194304</v>
      </c>
      <c r="X1011" s="194">
        <f t="shared" ca="1" si="376"/>
        <v>20427.4402561401</v>
      </c>
      <c r="Y1011" s="194">
        <f t="shared" ca="1" si="377"/>
        <v>21405.097151902162</v>
      </c>
      <c r="Z1011" s="194">
        <f t="shared" ca="1" si="378"/>
        <v>379862.54921626265</v>
      </c>
      <c r="AA1011" s="194">
        <f t="shared" ca="1" si="379"/>
        <v>401267.6463681648</v>
      </c>
      <c r="AB1011" s="77">
        <f t="shared" ca="1" si="380"/>
        <v>245553.54195700245</v>
      </c>
      <c r="AC1011">
        <f t="shared" ca="1" si="381"/>
        <v>223.56624487851309</v>
      </c>
      <c r="AD1011" s="476">
        <v>223.52795268919704</v>
      </c>
    </row>
    <row r="1012" spans="2:30" x14ac:dyDescent="0.2">
      <c r="B1012">
        <v>934</v>
      </c>
      <c r="C1012" s="193">
        <f t="shared" ca="1" si="386"/>
        <v>0.31246978222088284</v>
      </c>
      <c r="D1012" s="193">
        <f t="shared" ca="1" si="386"/>
        <v>-0.15956479596929773</v>
      </c>
      <c r="E1012" s="193">
        <f t="shared" ca="1" si="386"/>
        <v>0.10343166272521619</v>
      </c>
      <c r="F1012" s="193">
        <f t="shared" ca="1" si="386"/>
        <v>9.1866250122807261E-2</v>
      </c>
      <c r="G1012" s="193">
        <f t="shared" ca="1" si="386"/>
        <v>8.326394361606182E-2</v>
      </c>
      <c r="H1012" s="193">
        <f t="shared" ca="1" si="386"/>
        <v>7.9409555337743812E-2</v>
      </c>
      <c r="I1012" s="193">
        <f t="shared" ca="1" si="385"/>
        <v>8.726452749570171E-2</v>
      </c>
      <c r="J1012" s="193">
        <f t="shared" ca="1" si="385"/>
        <v>8.7191757597474912E-2</v>
      </c>
      <c r="K1012" s="193">
        <f t="shared" ca="1" si="385"/>
        <v>6.7981100080530918E-2</v>
      </c>
      <c r="L1012" s="193">
        <f t="shared" ca="1" si="385"/>
        <v>5.351676691564608E-2</v>
      </c>
      <c r="M1012" s="193">
        <f t="shared" ca="1" si="385"/>
        <v>2.9589110527903726E-2</v>
      </c>
      <c r="O1012" s="473">
        <f t="shared" ca="1" si="382"/>
        <v>12858.266456417989</v>
      </c>
      <c r="P1012" s="473">
        <f t="shared" ca="1" si="368"/>
        <v>10938.26418045959</v>
      </c>
      <c r="Q1012" s="194">
        <f t="shared" ca="1" si="369"/>
        <v>12122.410250599714</v>
      </c>
      <c r="R1012" s="194">
        <f t="shared" ca="1" si="370"/>
        <v>13312.828437723771</v>
      </c>
      <c r="S1012" s="194">
        <f t="shared" ca="1" si="371"/>
        <v>14490.304133800608</v>
      </c>
      <c r="T1012" s="194">
        <f t="shared" ca="1" si="372"/>
        <v>15860.011104818132</v>
      </c>
      <c r="U1012" s="194">
        <f t="shared" ca="1" si="373"/>
        <v>17440.959691845255</v>
      </c>
      <c r="V1012" s="194">
        <f t="shared" ca="1" si="374"/>
        <v>18827.045654915724</v>
      </c>
      <c r="W1012" s="194">
        <f t="shared" ca="1" si="375"/>
        <v>19591.777579477835</v>
      </c>
      <c r="X1012" s="194">
        <f t="shared" ca="1" si="376"/>
        <v>20472.343347201295</v>
      </c>
      <c r="Y1012" s="194">
        <f t="shared" ca="1" si="377"/>
        <v>20990.496676521394</v>
      </c>
      <c r="Z1012" s="194">
        <f t="shared" ca="1" si="378"/>
        <v>372504.90013077762</v>
      </c>
      <c r="AA1012" s="194">
        <f t="shared" ca="1" si="379"/>
        <v>393495.396807299</v>
      </c>
      <c r="AB1012" s="77">
        <f t="shared" ca="1" si="380"/>
        <v>242721.13926356443</v>
      </c>
      <c r="AC1012">
        <f t="shared" ca="1" si="381"/>
        <v>220.59103196523785</v>
      </c>
      <c r="AD1012" s="476">
        <v>224.54975312560745</v>
      </c>
    </row>
    <row r="1013" spans="2:30" x14ac:dyDescent="0.2">
      <c r="B1013">
        <v>935</v>
      </c>
      <c r="C1013" s="193">
        <f t="shared" ca="1" si="386"/>
        <v>0.30454596073987655</v>
      </c>
      <c r="D1013" s="193">
        <f t="shared" ca="1" si="386"/>
        <v>-0.18128568257035926</v>
      </c>
      <c r="E1013" s="193">
        <f t="shared" ca="1" si="386"/>
        <v>9.9378345190161269E-2</v>
      </c>
      <c r="F1013" s="193">
        <f t="shared" ca="1" si="386"/>
        <v>0.10096199873061294</v>
      </c>
      <c r="G1013" s="193">
        <f t="shared" ca="1" si="386"/>
        <v>0.11823028944733521</v>
      </c>
      <c r="H1013" s="193">
        <f t="shared" ca="1" si="386"/>
        <v>0.11937369661747493</v>
      </c>
      <c r="I1013" s="193">
        <f t="shared" ca="1" si="385"/>
        <v>7.1444799880848744E-2</v>
      </c>
      <c r="J1013" s="193">
        <f t="shared" ca="1" si="385"/>
        <v>6.7883768670444156E-2</v>
      </c>
      <c r="K1013" s="193">
        <f t="shared" ca="1" si="385"/>
        <v>8.3312963098166853E-2</v>
      </c>
      <c r="L1013" s="193">
        <f t="shared" ca="1" si="385"/>
        <v>4.4050452557984641E-2</v>
      </c>
      <c r="M1013" s="193">
        <f t="shared" ca="1" si="385"/>
        <v>1.3842902664771436E-2</v>
      </c>
      <c r="O1013" s="473">
        <f t="shared" ca="1" si="382"/>
        <v>12780.636777368571</v>
      </c>
      <c r="P1013" s="473">
        <f t="shared" ca="1" si="368"/>
        <v>10655.566841346774</v>
      </c>
      <c r="Q1013" s="194">
        <f t="shared" ca="1" si="369"/>
        <v>12077.880100074099</v>
      </c>
      <c r="R1013" s="194">
        <f t="shared" ca="1" si="370"/>
        <v>13423.730428434412</v>
      </c>
      <c r="S1013" s="194">
        <f t="shared" ca="1" si="371"/>
        <v>14958.032233243732</v>
      </c>
      <c r="T1013" s="194">
        <f t="shared" ca="1" si="372"/>
        <v>16447.213359381029</v>
      </c>
      <c r="U1013" s="194">
        <f t="shared" ca="1" si="373"/>
        <v>17187.193267309976</v>
      </c>
      <c r="V1013" s="194">
        <f t="shared" ca="1" si="374"/>
        <v>18492.686617980853</v>
      </c>
      <c r="W1013" s="194">
        <f t="shared" ca="1" si="375"/>
        <v>19873.035787228793</v>
      </c>
      <c r="X1013" s="194">
        <f t="shared" ca="1" si="376"/>
        <v>20288.390282714281</v>
      </c>
      <c r="Y1013" s="194">
        <f t="shared" ca="1" si="377"/>
        <v>20669.474707233639</v>
      </c>
      <c r="Z1013" s="194">
        <f t="shared" ca="1" si="378"/>
        <v>366807.92885600647</v>
      </c>
      <c r="AA1013" s="194">
        <f t="shared" ca="1" si="379"/>
        <v>387477.40356324014</v>
      </c>
      <c r="AB1013" s="77">
        <f t="shared" ca="1" si="380"/>
        <v>240579.8230161453</v>
      </c>
      <c r="AC1013">
        <f t="shared" ca="1" si="381"/>
        <v>218.34175019273874</v>
      </c>
      <c r="AD1013" s="476">
        <v>221.95698868135707</v>
      </c>
    </row>
    <row r="1014" spans="2:30" x14ac:dyDescent="0.2">
      <c r="B1014">
        <v>936</v>
      </c>
      <c r="C1014" s="193">
        <f t="shared" ca="1" si="386"/>
        <v>0.31529135050004542</v>
      </c>
      <c r="D1014" s="193">
        <f t="shared" ca="1" si="386"/>
        <v>-0.17443030185268951</v>
      </c>
      <c r="E1014" s="193">
        <f t="shared" ca="1" si="386"/>
        <v>0.11412565482545363</v>
      </c>
      <c r="F1014" s="193">
        <f t="shared" ca="1" si="386"/>
        <v>0.13568763925290511</v>
      </c>
      <c r="G1014" s="193">
        <f t="shared" ca="1" si="386"/>
        <v>7.8776892840922458E-2</v>
      </c>
      <c r="H1014" s="193">
        <f t="shared" ca="1" si="386"/>
        <v>0.10121059884209174</v>
      </c>
      <c r="I1014" s="193">
        <f t="shared" ca="1" si="385"/>
        <v>9.8820221650235573E-2</v>
      </c>
      <c r="J1014" s="193">
        <f t="shared" ca="1" si="385"/>
        <v>4.1039385466487804E-2</v>
      </c>
      <c r="K1014" s="193">
        <f t="shared" ca="1" si="385"/>
        <v>6.0851034470091277E-2</v>
      </c>
      <c r="L1014" s="193">
        <f t="shared" ca="1" si="385"/>
        <v>1.743930279249558E-2</v>
      </c>
      <c r="M1014" s="193">
        <f t="shared" ca="1" si="385"/>
        <v>6.9118438070784993E-2</v>
      </c>
      <c r="O1014" s="473">
        <f t="shared" ca="1" si="382"/>
        <v>12885.909360848946</v>
      </c>
      <c r="P1014" s="473">
        <f t="shared" ca="1" si="368"/>
        <v>10744.789621387246</v>
      </c>
      <c r="Q1014" s="194">
        <f t="shared" ca="1" si="369"/>
        <v>12239.895513924113</v>
      </c>
      <c r="R1014" s="194">
        <f t="shared" ca="1" si="370"/>
        <v>13847.130725504998</v>
      </c>
      <c r="S1014" s="194">
        <f t="shared" ca="1" si="371"/>
        <v>14430.28299972821</v>
      </c>
      <c r="T1014" s="194">
        <f t="shared" ca="1" si="372"/>
        <v>16180.338815802115</v>
      </c>
      <c r="U1014" s="194">
        <f t="shared" ca="1" si="373"/>
        <v>17626.326169702053</v>
      </c>
      <c r="V1014" s="194">
        <f t="shared" ca="1" si="374"/>
        <v>18027.818829362044</v>
      </c>
      <c r="W1014" s="194">
        <f t="shared" ca="1" si="375"/>
        <v>19460.978767067874</v>
      </c>
      <c r="X1014" s="194">
        <f t="shared" ca="1" si="376"/>
        <v>19771.272176983639</v>
      </c>
      <c r="Y1014" s="194">
        <f t="shared" ca="1" si="377"/>
        <v>21796.391193013063</v>
      </c>
      <c r="Z1014" s="194">
        <f t="shared" ca="1" si="378"/>
        <v>386806.59394050308</v>
      </c>
      <c r="AA1014" s="194">
        <f t="shared" ca="1" si="379"/>
        <v>408602.98513351614</v>
      </c>
      <c r="AB1014" s="77">
        <f t="shared" ca="1" si="380"/>
        <v>248261.84266377485</v>
      </c>
      <c r="AC1014">
        <f t="shared" ca="1" si="381"/>
        <v>226.41109856209752</v>
      </c>
      <c r="AD1014" s="476">
        <v>224.12697223562347</v>
      </c>
    </row>
    <row r="1015" spans="2:30" x14ac:dyDescent="0.2">
      <c r="B1015">
        <v>937</v>
      </c>
      <c r="C1015" s="193">
        <f t="shared" ca="1" si="386"/>
        <v>0.32529490002898476</v>
      </c>
      <c r="D1015" s="193">
        <f t="shared" ca="1" si="386"/>
        <v>-0.19036960160935329</v>
      </c>
      <c r="E1015" s="193">
        <f t="shared" ca="1" si="386"/>
        <v>9.4006246049753273E-2</v>
      </c>
      <c r="F1015" s="193">
        <f t="shared" ca="1" si="386"/>
        <v>0.11721850021582933</v>
      </c>
      <c r="G1015" s="193">
        <f t="shared" ca="1" si="386"/>
        <v>7.4533418063964713E-2</v>
      </c>
      <c r="H1015" s="193">
        <f t="shared" ca="1" si="386"/>
        <v>0.11048636234061013</v>
      </c>
      <c r="I1015" s="193">
        <f t="shared" ca="1" si="386"/>
        <v>3.3010920860808111E-2</v>
      </c>
      <c r="J1015" s="193">
        <f t="shared" ca="1" si="386"/>
        <v>6.6646881757522619E-2</v>
      </c>
      <c r="K1015" s="193">
        <f t="shared" ca="1" si="386"/>
        <v>4.1666783622739872E-2</v>
      </c>
      <c r="L1015" s="193">
        <f t="shared" ca="1" si="386"/>
        <v>4.5831279141534349E-2</v>
      </c>
      <c r="M1015" s="193">
        <f t="shared" ca="1" si="386"/>
        <v>5.6898917751716828E-2</v>
      </c>
      <c r="O1015" s="473">
        <f t="shared" ca="1" si="382"/>
        <v>12983.914135583962</v>
      </c>
      <c r="P1015" s="473">
        <f t="shared" ca="1" si="368"/>
        <v>10537.339635054268</v>
      </c>
      <c r="Q1015" s="194">
        <f t="shared" ca="1" si="369"/>
        <v>12018.861683359391</v>
      </c>
      <c r="R1015" s="194">
        <f t="shared" ca="1" si="370"/>
        <v>13621.941532812758</v>
      </c>
      <c r="S1015" s="194">
        <f t="shared" ca="1" si="371"/>
        <v>14373.520065390183</v>
      </c>
      <c r="T1015" s="194">
        <f t="shared" ca="1" si="372"/>
        <v>16316.629727221865</v>
      </c>
      <c r="U1015" s="194">
        <f t="shared" ca="1" si="373"/>
        <v>16570.670132563966</v>
      </c>
      <c r="V1015" s="194">
        <f t="shared" ca="1" si="374"/>
        <v>18471.267281220058</v>
      </c>
      <c r="W1015" s="194">
        <f t="shared" ca="1" si="375"/>
        <v>19109.049715512676</v>
      </c>
      <c r="X1015" s="194">
        <f t="shared" ca="1" si="376"/>
        <v>20322.995990383261</v>
      </c>
      <c r="Y1015" s="194">
        <f t="shared" ca="1" si="377"/>
        <v>21547.268705194037</v>
      </c>
      <c r="Z1015" s="194">
        <f t="shared" ca="1" si="378"/>
        <v>382385.5767118276</v>
      </c>
      <c r="AA1015" s="194">
        <f t="shared" ca="1" si="379"/>
        <v>403932.84541702166</v>
      </c>
      <c r="AB1015" s="77">
        <f t="shared" ca="1" si="380"/>
        <v>245849.79204396353</v>
      </c>
      <c r="AC1015">
        <f t="shared" ca="1" si="381"/>
        <v>223.87743194464866</v>
      </c>
      <c r="AD1015" s="476">
        <v>220.81849566457882</v>
      </c>
    </row>
    <row r="1016" spans="2:30" x14ac:dyDescent="0.2">
      <c r="B1016">
        <v>938</v>
      </c>
      <c r="C1016" s="193">
        <f t="shared" ca="1" si="386"/>
        <v>0.32471218956402331</v>
      </c>
      <c r="D1016" s="193">
        <f t="shared" ca="1" si="386"/>
        <v>-0.20574574248421887</v>
      </c>
      <c r="E1016" s="193">
        <f t="shared" ca="1" si="386"/>
        <v>0.11513881011220094</v>
      </c>
      <c r="F1016" s="193">
        <f t="shared" ca="1" si="386"/>
        <v>0.10287093627169491</v>
      </c>
      <c r="G1016" s="193">
        <f t="shared" ca="1" si="386"/>
        <v>8.5971619502567362E-2</v>
      </c>
      <c r="H1016" s="193">
        <f t="shared" ca="1" si="386"/>
        <v>7.8076466441389936E-2</v>
      </c>
      <c r="I1016" s="193">
        <f t="shared" ca="1" si="386"/>
        <v>5.4815968138982915E-2</v>
      </c>
      <c r="J1016" s="193">
        <f t="shared" ca="1" si="386"/>
        <v>8.8103554808352372E-2</v>
      </c>
      <c r="K1016" s="193">
        <f t="shared" ca="1" si="386"/>
        <v>5.2322868366674227E-2</v>
      </c>
      <c r="L1016" s="193">
        <f t="shared" ca="1" si="386"/>
        <v>5.9909187132053211E-2</v>
      </c>
      <c r="M1016" s="193">
        <f t="shared" ca="1" si="386"/>
        <v>3.1571823572017703E-2</v>
      </c>
      <c r="O1016" s="473">
        <f t="shared" ca="1" si="382"/>
        <v>12978.205321158735</v>
      </c>
      <c r="P1016" s="473">
        <f t="shared" ca="1" si="368"/>
        <v>10337.219161567891</v>
      </c>
      <c r="Q1016" s="194">
        <f t="shared" ca="1" si="369"/>
        <v>12251.026138908339</v>
      </c>
      <c r="R1016" s="194">
        <f t="shared" ca="1" si="370"/>
        <v>13447.005585057208</v>
      </c>
      <c r="S1016" s="194">
        <f t="shared" ca="1" si="371"/>
        <v>14526.523420265779</v>
      </c>
      <c r="T1016" s="194">
        <f t="shared" ca="1" si="372"/>
        <v>15840.423725222194</v>
      </c>
      <c r="U1016" s="194">
        <f t="shared" ca="1" si="373"/>
        <v>16920.447892290365</v>
      </c>
      <c r="V1016" s="194">
        <f t="shared" ca="1" si="374"/>
        <v>18842.835369653028</v>
      </c>
      <c r="W1016" s="194">
        <f t="shared" ca="1" si="375"/>
        <v>19304.532240583103</v>
      </c>
      <c r="X1016" s="194">
        <f t="shared" ca="1" si="376"/>
        <v>20596.563317494711</v>
      </c>
      <c r="Y1016" s="194">
        <f t="shared" ca="1" si="377"/>
        <v>21030.918754744063</v>
      </c>
      <c r="Z1016" s="194">
        <f t="shared" ca="1" si="378"/>
        <v>373222.24486270361</v>
      </c>
      <c r="AA1016" s="194">
        <f t="shared" ca="1" si="379"/>
        <v>394253.16361744766</v>
      </c>
      <c r="AB1016" s="77">
        <f t="shared" ca="1" si="380"/>
        <v>242467.54484707088</v>
      </c>
      <c r="AC1016">
        <f t="shared" ca="1" si="381"/>
        <v>220.32465127564379</v>
      </c>
      <c r="AD1016" s="476">
        <v>222.86864079855877</v>
      </c>
    </row>
    <row r="1017" spans="2:30" x14ac:dyDescent="0.2">
      <c r="B1017">
        <v>939</v>
      </c>
      <c r="C1017" s="193">
        <f t="shared" ca="1" si="386"/>
        <v>0.3450672179546756</v>
      </c>
      <c r="D1017" s="193">
        <f t="shared" ca="1" si="386"/>
        <v>-0.18428832121329641</v>
      </c>
      <c r="E1017" s="193">
        <f t="shared" ca="1" si="386"/>
        <v>0.10363812342220435</v>
      </c>
      <c r="F1017" s="193">
        <f t="shared" ca="1" si="386"/>
        <v>8.7293549169422419E-2</v>
      </c>
      <c r="G1017" s="193">
        <f t="shared" ca="1" si="386"/>
        <v>5.7637244233896136E-2</v>
      </c>
      <c r="H1017" s="193">
        <f t="shared" ca="1" si="386"/>
        <v>8.2832953640121859E-2</v>
      </c>
      <c r="I1017" s="193">
        <f t="shared" ca="1" si="386"/>
        <v>6.2495648943695165E-2</v>
      </c>
      <c r="J1017" s="193">
        <f t="shared" ca="1" si="386"/>
        <v>3.5973342774303085E-2</v>
      </c>
      <c r="K1017" s="193">
        <f t="shared" ca="1" si="386"/>
        <v>7.5820860226930714E-2</v>
      </c>
      <c r="L1017" s="193">
        <f t="shared" ca="1" si="386"/>
        <v>1.5050314603940317E-2</v>
      </c>
      <c r="M1017" s="193">
        <f t="shared" ca="1" si="386"/>
        <v>4.1766139249850523E-2</v>
      </c>
      <c r="O1017" s="473">
        <f t="shared" ca="1" si="382"/>
        <v>13177.623534301958</v>
      </c>
      <c r="P1017" s="473">
        <f t="shared" ca="1" si="368"/>
        <v>10616.487499408948</v>
      </c>
      <c r="Q1017" s="194">
        <f t="shared" ca="1" si="369"/>
        <v>12124.678448399418</v>
      </c>
      <c r="R1017" s="194">
        <f t="shared" ca="1" si="370"/>
        <v>13257.074737778763</v>
      </c>
      <c r="S1017" s="194">
        <f t="shared" ca="1" si="371"/>
        <v>14147.508021937521</v>
      </c>
      <c r="T1017" s="194">
        <f t="shared" ca="1" si="372"/>
        <v>15910.31187788748</v>
      </c>
      <c r="U1017" s="194">
        <f t="shared" ca="1" si="373"/>
        <v>17043.638707380906</v>
      </c>
      <c r="V1017" s="194">
        <f t="shared" ca="1" si="374"/>
        <v>17940.089487790978</v>
      </c>
      <c r="W1017" s="194">
        <f t="shared" ca="1" si="375"/>
        <v>19735.595515069712</v>
      </c>
      <c r="X1017" s="194">
        <f t="shared" ca="1" si="376"/>
        <v>19724.848438905225</v>
      </c>
      <c r="Y1017" s="194">
        <f t="shared" ca="1" si="377"/>
        <v>21238.752877275958</v>
      </c>
      <c r="Z1017" s="194">
        <f t="shared" ca="1" si="378"/>
        <v>376910.54391777591</v>
      </c>
      <c r="AA1017" s="194">
        <f t="shared" ca="1" si="379"/>
        <v>398149.29679505189</v>
      </c>
      <c r="AB1017" s="77">
        <f t="shared" ca="1" si="380"/>
        <v>243379.0635441021</v>
      </c>
      <c r="AC1017">
        <f t="shared" ca="1" si="381"/>
        <v>221.28212889857573</v>
      </c>
      <c r="AD1017" s="476">
        <v>219.2465480522574</v>
      </c>
    </row>
    <row r="1018" spans="2:30" x14ac:dyDescent="0.2">
      <c r="B1018">
        <v>940</v>
      </c>
      <c r="C1018" s="193">
        <f t="shared" ca="1" si="386"/>
        <v>0.31316697394482568</v>
      </c>
      <c r="D1018" s="193">
        <f t="shared" ca="1" si="386"/>
        <v>-0.14143013736456683</v>
      </c>
      <c r="E1018" s="193">
        <f t="shared" ca="1" si="386"/>
        <v>8.4398539493972483E-2</v>
      </c>
      <c r="F1018" s="193">
        <f t="shared" ca="1" si="386"/>
        <v>6.2980219712836183E-2</v>
      </c>
      <c r="G1018" s="193">
        <f t="shared" ca="1" si="386"/>
        <v>0.11028187011878621</v>
      </c>
      <c r="H1018" s="193">
        <f t="shared" ca="1" si="386"/>
        <v>6.8050917696213506E-2</v>
      </c>
      <c r="I1018" s="193">
        <f t="shared" ca="1" si="386"/>
        <v>8.2715508139085223E-2</v>
      </c>
      <c r="J1018" s="193">
        <f t="shared" ca="1" si="386"/>
        <v>5.4386091160568854E-2</v>
      </c>
      <c r="K1018" s="193">
        <f t="shared" ca="1" si="386"/>
        <v>6.3421285206297001E-2</v>
      </c>
      <c r="L1018" s="193">
        <f t="shared" ca="1" si="386"/>
        <v>6.21049651019248E-2</v>
      </c>
      <c r="M1018" s="193">
        <f t="shared" ca="1" si="386"/>
        <v>3.7162498902832249E-2</v>
      </c>
      <c r="O1018" s="473">
        <f t="shared" ca="1" si="382"/>
        <v>12865.096843737458</v>
      </c>
      <c r="P1018" s="473">
        <f t="shared" ca="1" si="368"/>
        <v>11174.286762200163</v>
      </c>
      <c r="Q1018" s="194">
        <f t="shared" ca="1" si="369"/>
        <v>11913.310461320954</v>
      </c>
      <c r="R1018" s="194">
        <f t="shared" ca="1" si="370"/>
        <v>12960.628919649496</v>
      </c>
      <c r="S1018" s="194">
        <f t="shared" ca="1" si="371"/>
        <v>14851.710026054607</v>
      </c>
      <c r="T1018" s="194">
        <f t="shared" ca="1" si="372"/>
        <v>15693.116047942422</v>
      </c>
      <c r="U1018" s="194">
        <f t="shared" ca="1" si="373"/>
        <v>17367.988247242974</v>
      </c>
      <c r="V1018" s="194">
        <f t="shared" ca="1" si="374"/>
        <v>18258.945524068113</v>
      </c>
      <c r="W1018" s="194">
        <f t="shared" ca="1" si="375"/>
        <v>19508.129208909435</v>
      </c>
      <c r="X1018" s="194">
        <f t="shared" ca="1" si="376"/>
        <v>20639.232520230838</v>
      </c>
      <c r="Y1018" s="194">
        <f t="shared" ca="1" si="377"/>
        <v>21144.897283412462</v>
      </c>
      <c r="Z1018" s="194">
        <f t="shared" ca="1" si="378"/>
        <v>375244.94880787353</v>
      </c>
      <c r="AA1018" s="194">
        <f t="shared" ca="1" si="379"/>
        <v>396389.84609128599</v>
      </c>
      <c r="AB1018" s="77">
        <f t="shared" ca="1" si="380"/>
        <v>243456.70982476306</v>
      </c>
      <c r="AC1018">
        <f t="shared" ca="1" si="381"/>
        <v>221.36369011775741</v>
      </c>
      <c r="AD1018" s="476">
        <v>225.51185153853001</v>
      </c>
    </row>
    <row r="1019" spans="2:30" x14ac:dyDescent="0.2">
      <c r="B1019">
        <v>941</v>
      </c>
      <c r="C1019" s="193">
        <f t="shared" ref="C1019:M1034" ca="1" si="387">C$75+_xlfn.NORM.INV(RAND(),0, $AH$80)</f>
        <v>0.34114134950440794</v>
      </c>
      <c r="D1019" s="193">
        <f t="shared" ca="1" si="387"/>
        <v>-0.17564966822865546</v>
      </c>
      <c r="E1019" s="193">
        <f t="shared" ca="1" si="387"/>
        <v>0.13033195276048021</v>
      </c>
      <c r="F1019" s="193">
        <f t="shared" ca="1" si="387"/>
        <v>0.10926678986424877</v>
      </c>
      <c r="G1019" s="193">
        <f t="shared" ca="1" si="387"/>
        <v>0.14161457111059084</v>
      </c>
      <c r="H1019" s="193">
        <f t="shared" ca="1" si="387"/>
        <v>0.11874580957821913</v>
      </c>
      <c r="I1019" s="193">
        <f t="shared" ca="1" si="386"/>
        <v>5.1896403829007079E-2</v>
      </c>
      <c r="J1019" s="193">
        <f t="shared" ca="1" si="386"/>
        <v>9.7359316164379983E-2</v>
      </c>
      <c r="K1019" s="193">
        <f t="shared" ca="1" si="386"/>
        <v>4.6079004044861732E-2</v>
      </c>
      <c r="L1019" s="193">
        <f t="shared" ca="1" si="386"/>
        <v>4.6741195236921926E-2</v>
      </c>
      <c r="M1019" s="193">
        <f t="shared" ca="1" si="386"/>
        <v>4.7182828555863011E-2</v>
      </c>
      <c r="O1019" s="473">
        <f t="shared" ca="1" si="382"/>
        <v>13139.161801094686</v>
      </c>
      <c r="P1019" s="473">
        <f t="shared" ca="1" si="368"/>
        <v>10728.919568004048</v>
      </c>
      <c r="Q1019" s="194">
        <f t="shared" ca="1" si="369"/>
        <v>12417.939518685253</v>
      </c>
      <c r="R1019" s="194">
        <f t="shared" ca="1" si="370"/>
        <v>13524.988489630814</v>
      </c>
      <c r="S1019" s="194">
        <f t="shared" ca="1" si="371"/>
        <v>15270.832594824979</v>
      </c>
      <c r="T1019" s="194">
        <f t="shared" ca="1" si="372"/>
        <v>16437.987671720653</v>
      </c>
      <c r="U1019" s="194">
        <f t="shared" ca="1" si="373"/>
        <v>16873.614760002565</v>
      </c>
      <c r="V1019" s="194">
        <f t="shared" ca="1" si="374"/>
        <v>19003.118631923171</v>
      </c>
      <c r="W1019" s="194">
        <f t="shared" ca="1" si="375"/>
        <v>19189.990512250864</v>
      </c>
      <c r="X1019" s="194">
        <f t="shared" ca="1" si="376"/>
        <v>20340.677830204811</v>
      </c>
      <c r="Y1019" s="194">
        <f t="shared" ca="1" si="377"/>
        <v>21349.184308332282</v>
      </c>
      <c r="Z1019" s="194">
        <f t="shared" ca="1" si="378"/>
        <v>378870.29979353596</v>
      </c>
      <c r="AA1019" s="194">
        <f t="shared" ca="1" si="379"/>
        <v>400219.48410186823</v>
      </c>
      <c r="AB1019" s="77">
        <f t="shared" ca="1" si="380"/>
        <v>246104.54714407588</v>
      </c>
      <c r="AC1019">
        <f t="shared" ca="1" si="381"/>
        <v>224.14503183972465</v>
      </c>
      <c r="AD1019" s="476">
        <v>225.32794934654052</v>
      </c>
    </row>
    <row r="1020" spans="2:30" x14ac:dyDescent="0.2">
      <c r="B1020">
        <v>942</v>
      </c>
      <c r="C1020" s="193">
        <f t="shared" ca="1" si="387"/>
        <v>0.3320747711870955</v>
      </c>
      <c r="D1020" s="193">
        <f t="shared" ca="1" si="387"/>
        <v>-0.16099132075982542</v>
      </c>
      <c r="E1020" s="193">
        <f t="shared" ca="1" si="387"/>
        <v>9.854753021812937E-2</v>
      </c>
      <c r="F1020" s="193">
        <f t="shared" ca="1" si="387"/>
        <v>9.0830465979075528E-2</v>
      </c>
      <c r="G1020" s="193">
        <f t="shared" ca="1" si="387"/>
        <v>9.5962689209256408E-2</v>
      </c>
      <c r="H1020" s="193">
        <f t="shared" ca="1" si="387"/>
        <v>8.9187564216095555E-2</v>
      </c>
      <c r="I1020" s="193">
        <f t="shared" ca="1" si="386"/>
        <v>4.9510760837511048E-2</v>
      </c>
      <c r="J1020" s="193">
        <f t="shared" ca="1" si="386"/>
        <v>7.2607232835300517E-2</v>
      </c>
      <c r="K1020" s="193">
        <f t="shared" ca="1" si="386"/>
        <v>7.8510710991382765E-2</v>
      </c>
      <c r="L1020" s="193">
        <f t="shared" ca="1" si="386"/>
        <v>7.4574741187026922E-2</v>
      </c>
      <c r="M1020" s="193">
        <f t="shared" ca="1" si="386"/>
        <v>4.5647113879435583E-2</v>
      </c>
      <c r="O1020" s="473">
        <f t="shared" ca="1" si="382"/>
        <v>13050.336533319974</v>
      </c>
      <c r="P1020" s="473">
        <f t="shared" ca="1" si="368"/>
        <v>10919.697960310872</v>
      </c>
      <c r="Q1020" s="194">
        <f t="shared" ca="1" si="369"/>
        <v>12068.752683965306</v>
      </c>
      <c r="R1020" s="194">
        <f t="shared" ca="1" si="370"/>
        <v>13300.199403167144</v>
      </c>
      <c r="S1020" s="194">
        <f t="shared" ca="1" si="371"/>
        <v>14660.169185478509</v>
      </c>
      <c r="T1020" s="194">
        <f t="shared" ca="1" si="372"/>
        <v>16003.681622303169</v>
      </c>
      <c r="U1020" s="194">
        <f t="shared" ca="1" si="373"/>
        <v>16835.346332953213</v>
      </c>
      <c r="V1020" s="194">
        <f t="shared" ca="1" si="374"/>
        <v>18574.483481192576</v>
      </c>
      <c r="W1020" s="194">
        <f t="shared" ca="1" si="375"/>
        <v>19784.939981835236</v>
      </c>
      <c r="X1020" s="194">
        <f t="shared" ca="1" si="376"/>
        <v>20881.550009134527</v>
      </c>
      <c r="Y1020" s="194">
        <f t="shared" ca="1" si="377"/>
        <v>21317.875300222138</v>
      </c>
      <c r="Z1020" s="194">
        <f t="shared" ca="1" si="378"/>
        <v>378314.67887998663</v>
      </c>
      <c r="AA1020" s="194">
        <f t="shared" ca="1" si="379"/>
        <v>399632.55418020877</v>
      </c>
      <c r="AB1020" s="77">
        <f t="shared" ca="1" si="380"/>
        <v>245148.02624798409</v>
      </c>
      <c r="AC1020">
        <f t="shared" ca="1" si="381"/>
        <v>223.14028299929208</v>
      </c>
      <c r="AD1020" s="476">
        <v>231.36193088652419</v>
      </c>
    </row>
    <row r="1021" spans="2:30" x14ac:dyDescent="0.2">
      <c r="B1021">
        <v>943</v>
      </c>
      <c r="C1021" s="193">
        <f t="shared" ca="1" si="387"/>
        <v>0.34904221787751161</v>
      </c>
      <c r="D1021" s="193">
        <f t="shared" ca="1" si="387"/>
        <v>-0.16152258177749296</v>
      </c>
      <c r="E1021" s="193">
        <f t="shared" ca="1" si="387"/>
        <v>0.12777281777243835</v>
      </c>
      <c r="F1021" s="193">
        <f t="shared" ca="1" si="387"/>
        <v>8.8125382957706277E-2</v>
      </c>
      <c r="G1021" s="193">
        <f t="shared" ca="1" si="387"/>
        <v>9.409856609989567E-2</v>
      </c>
      <c r="H1021" s="193">
        <f t="shared" ca="1" si="387"/>
        <v>7.0688833057028166E-2</v>
      </c>
      <c r="I1021" s="193">
        <f t="shared" ca="1" si="386"/>
        <v>9.306920915472161E-2</v>
      </c>
      <c r="J1021" s="193">
        <f t="shared" ca="1" si="386"/>
        <v>8.1356504661627263E-2</v>
      </c>
      <c r="K1021" s="193">
        <f t="shared" ca="1" si="386"/>
        <v>7.0283817887401165E-2</v>
      </c>
      <c r="L1021" s="193">
        <f t="shared" ca="1" si="386"/>
        <v>6.5536850189425538E-2</v>
      </c>
      <c r="M1021" s="193">
        <f t="shared" ca="1" si="386"/>
        <v>4.6671698852012181E-2</v>
      </c>
      <c r="O1021" s="473">
        <f t="shared" ca="1" si="382"/>
        <v>13216.566608545982</v>
      </c>
      <c r="P1021" s="473">
        <f t="shared" ca="1" si="368"/>
        <v>10912.783598165928</v>
      </c>
      <c r="Q1021" s="194">
        <f t="shared" ca="1" si="369"/>
        <v>12389.824606579969</v>
      </c>
      <c r="R1021" s="194">
        <f t="shared" ca="1" si="370"/>
        <v>13267.217061081528</v>
      </c>
      <c r="S1021" s="194">
        <f t="shared" ca="1" si="371"/>
        <v>14635.233701419735</v>
      </c>
      <c r="T1021" s="194">
        <f t="shared" ca="1" si="372"/>
        <v>15731.875540768107</v>
      </c>
      <c r="U1021" s="194">
        <f t="shared" ca="1" si="373"/>
        <v>17534.07338798702</v>
      </c>
      <c r="V1021" s="194">
        <f t="shared" ca="1" si="374"/>
        <v>18725.995796265248</v>
      </c>
      <c r="W1021" s="194">
        <f t="shared" ca="1" si="375"/>
        <v>19634.020213825115</v>
      </c>
      <c r="X1021" s="194">
        <f t="shared" ca="1" si="376"/>
        <v>20705.922232294131</v>
      </c>
      <c r="Y1021" s="194">
        <f t="shared" ca="1" si="377"/>
        <v>21338.763776257645</v>
      </c>
      <c r="Z1021" s="194">
        <f t="shared" ca="1" si="378"/>
        <v>378685.37328514544</v>
      </c>
      <c r="AA1021" s="194">
        <f t="shared" ca="1" si="379"/>
        <v>400024.13706140307</v>
      </c>
      <c r="AB1021" s="77">
        <f t="shared" ca="1" si="380"/>
        <v>245799.5684241181</v>
      </c>
      <c r="AC1021">
        <f t="shared" ca="1" si="381"/>
        <v>223.82467604144969</v>
      </c>
      <c r="AD1021" s="476">
        <v>223.13893045622589</v>
      </c>
    </row>
    <row r="1022" spans="2:30" x14ac:dyDescent="0.2">
      <c r="B1022">
        <v>944</v>
      </c>
      <c r="C1022" s="193">
        <f t="shared" ca="1" si="387"/>
        <v>0.3172759517443256</v>
      </c>
      <c r="D1022" s="193">
        <f t="shared" ca="1" si="387"/>
        <v>-0.15664584045106311</v>
      </c>
      <c r="E1022" s="193">
        <f t="shared" ca="1" si="387"/>
        <v>0.12555404767365805</v>
      </c>
      <c r="F1022" s="193">
        <f t="shared" ca="1" si="387"/>
        <v>9.5397723902619511E-2</v>
      </c>
      <c r="G1022" s="193">
        <f t="shared" ca="1" si="387"/>
        <v>9.6706639998667146E-2</v>
      </c>
      <c r="H1022" s="193">
        <f t="shared" ca="1" si="387"/>
        <v>9.0255385582809183E-2</v>
      </c>
      <c r="I1022" s="193">
        <f t="shared" ca="1" si="386"/>
        <v>0.10477514022704641</v>
      </c>
      <c r="J1022" s="193">
        <f t="shared" ca="1" si="386"/>
        <v>4.5610093349181091E-2</v>
      </c>
      <c r="K1022" s="193">
        <f t="shared" ca="1" si="386"/>
        <v>4.8743730590063539E-2</v>
      </c>
      <c r="L1022" s="193">
        <f t="shared" ca="1" si="386"/>
        <v>7.6643609445348412E-2</v>
      </c>
      <c r="M1022" s="193">
        <f t="shared" ca="1" si="386"/>
        <v>2.4019803644560855E-2</v>
      </c>
      <c r="O1022" s="473">
        <f t="shared" ca="1" si="382"/>
        <v>12905.352499239158</v>
      </c>
      <c r="P1022" s="473">
        <f t="shared" ca="1" si="368"/>
        <v>10976.254386529414</v>
      </c>
      <c r="Q1022" s="194">
        <f t="shared" ca="1" si="369"/>
        <v>12365.44897707995</v>
      </c>
      <c r="R1022" s="194">
        <f t="shared" ca="1" si="370"/>
        <v>13355.886737728622</v>
      </c>
      <c r="S1022" s="194">
        <f t="shared" ca="1" si="371"/>
        <v>14670.120659690008</v>
      </c>
      <c r="T1022" s="194">
        <f t="shared" ca="1" si="372"/>
        <v>16019.371365506102</v>
      </c>
      <c r="U1022" s="194">
        <f t="shared" ca="1" si="373"/>
        <v>17721.84983688689</v>
      </c>
      <c r="V1022" s="194">
        <f t="shared" ca="1" si="374"/>
        <v>18106.970391523362</v>
      </c>
      <c r="W1022" s="194">
        <f t="shared" ca="1" si="375"/>
        <v>19238.874083111608</v>
      </c>
      <c r="X1022" s="194">
        <f t="shared" ca="1" si="376"/>
        <v>20921.753053504181</v>
      </c>
      <c r="Y1022" s="194">
        <f t="shared" ca="1" si="377"/>
        <v>20876.95379185996</v>
      </c>
      <c r="Z1022" s="194">
        <f t="shared" ca="1" si="378"/>
        <v>370489.92728076986</v>
      </c>
      <c r="AA1022" s="194">
        <f t="shared" ca="1" si="379"/>
        <v>391366.88107262983</v>
      </c>
      <c r="AB1022" s="77">
        <f t="shared" ca="1" si="380"/>
        <v>242240.91679794234</v>
      </c>
      <c r="AC1022">
        <f t="shared" ca="1" si="381"/>
        <v>220.08659660218942</v>
      </c>
      <c r="AD1022" s="476">
        <v>222.53028131052005</v>
      </c>
    </row>
    <row r="1023" spans="2:30" x14ac:dyDescent="0.2">
      <c r="B1023">
        <v>945</v>
      </c>
      <c r="C1023" s="193">
        <f t="shared" ca="1" si="387"/>
        <v>0.32670846864794262</v>
      </c>
      <c r="D1023" s="193">
        <f t="shared" ca="1" si="387"/>
        <v>-0.11237649638472191</v>
      </c>
      <c r="E1023" s="193">
        <f t="shared" ca="1" si="387"/>
        <v>6.6346681667876717E-2</v>
      </c>
      <c r="F1023" s="193">
        <f t="shared" ca="1" si="387"/>
        <v>0.11044031204243701</v>
      </c>
      <c r="G1023" s="193">
        <f t="shared" ca="1" si="387"/>
        <v>8.5663290572135453E-2</v>
      </c>
      <c r="H1023" s="193">
        <f t="shared" ca="1" si="387"/>
        <v>5.2455590462157337E-2</v>
      </c>
      <c r="I1023" s="193">
        <f t="shared" ca="1" si="386"/>
        <v>3.619711261995856E-2</v>
      </c>
      <c r="J1023" s="193">
        <f t="shared" ca="1" si="386"/>
        <v>8.2198398304553583E-2</v>
      </c>
      <c r="K1023" s="193">
        <f t="shared" ca="1" si="386"/>
        <v>2.8186941191750872E-2</v>
      </c>
      <c r="L1023" s="193">
        <f t="shared" ca="1" si="386"/>
        <v>2.1579697967991564E-2</v>
      </c>
      <c r="M1023" s="193">
        <f t="shared" ca="1" si="386"/>
        <v>4.4775630026491764E-2</v>
      </c>
      <c r="O1023" s="473">
        <f t="shared" ca="1" si="382"/>
        <v>12997.762867343894</v>
      </c>
      <c r="P1023" s="473">
        <f t="shared" ca="1" si="368"/>
        <v>11552.419899552844</v>
      </c>
      <c r="Q1023" s="194">
        <f t="shared" ca="1" si="369"/>
        <v>11714.990951607982</v>
      </c>
      <c r="R1023" s="194">
        <f t="shared" ca="1" si="370"/>
        <v>13539.296926606798</v>
      </c>
      <c r="S1023" s="194">
        <f t="shared" ca="1" si="371"/>
        <v>14522.399051499022</v>
      </c>
      <c r="T1023" s="194">
        <f t="shared" ca="1" si="372"/>
        <v>15463.970343337267</v>
      </c>
      <c r="U1023" s="194">
        <f t="shared" ca="1" si="373"/>
        <v>16621.780272402546</v>
      </c>
      <c r="V1023" s="194">
        <f t="shared" ca="1" si="374"/>
        <v>18740.574981529662</v>
      </c>
      <c r="W1023" s="194">
        <f t="shared" ca="1" si="375"/>
        <v>18861.766243272927</v>
      </c>
      <c r="X1023" s="194">
        <f t="shared" ca="1" si="376"/>
        <v>19851.729929805184</v>
      </c>
      <c r="Y1023" s="194">
        <f t="shared" ca="1" si="377"/>
        <v>21300.108135892398</v>
      </c>
      <c r="Z1023" s="194">
        <f t="shared" ca="1" si="378"/>
        <v>377999.37639447371</v>
      </c>
      <c r="AA1023" s="194">
        <f t="shared" ca="1" si="379"/>
        <v>399299.48453036614</v>
      </c>
      <c r="AB1023" s="77">
        <f t="shared" ca="1" si="380"/>
        <v>244120.83793108579</v>
      </c>
      <c r="AC1023">
        <f t="shared" ca="1" si="381"/>
        <v>222.0613036748191</v>
      </c>
      <c r="AD1023" s="476">
        <v>220.44847401123684</v>
      </c>
    </row>
    <row r="1024" spans="2:30" x14ac:dyDescent="0.2">
      <c r="B1024">
        <v>946</v>
      </c>
      <c r="C1024" s="193">
        <f t="shared" ca="1" si="387"/>
        <v>0.30785467779511982</v>
      </c>
      <c r="D1024" s="193">
        <f t="shared" ca="1" si="387"/>
        <v>-0.17135598516503217</v>
      </c>
      <c r="E1024" s="193">
        <f t="shared" ca="1" si="387"/>
        <v>0.11410657529675491</v>
      </c>
      <c r="F1024" s="193">
        <f t="shared" ca="1" si="387"/>
        <v>0.12605728021259366</v>
      </c>
      <c r="G1024" s="193">
        <f t="shared" ca="1" si="387"/>
        <v>9.9006758137961323E-2</v>
      </c>
      <c r="H1024" s="193">
        <f t="shared" ca="1" si="387"/>
        <v>8.274911873716885E-2</v>
      </c>
      <c r="I1024" s="193">
        <f t="shared" ca="1" si="386"/>
        <v>7.1783646789176675E-2</v>
      </c>
      <c r="J1024" s="193">
        <f t="shared" ca="1" si="386"/>
        <v>9.9158597540461441E-2</v>
      </c>
      <c r="K1024" s="193">
        <f t="shared" ca="1" si="386"/>
        <v>4.8418723150694717E-2</v>
      </c>
      <c r="L1024" s="193">
        <f t="shared" ca="1" si="386"/>
        <v>5.3853378624364991E-2</v>
      </c>
      <c r="M1024" s="193">
        <f t="shared" ca="1" si="386"/>
        <v>4.6197188692134003E-2</v>
      </c>
      <c r="O1024" s="473">
        <f t="shared" ca="1" si="382"/>
        <v>12813.052278358789</v>
      </c>
      <c r="P1024" s="473">
        <f t="shared" ca="1" si="368"/>
        <v>10784.801853077106</v>
      </c>
      <c r="Q1024" s="194">
        <f t="shared" ca="1" si="369"/>
        <v>12239.685904319744</v>
      </c>
      <c r="R1024" s="194">
        <f t="shared" ca="1" si="370"/>
        <v>13729.710375088518</v>
      </c>
      <c r="S1024" s="194">
        <f t="shared" ca="1" si="371"/>
        <v>14700.888240923061</v>
      </c>
      <c r="T1024" s="194">
        <f t="shared" ca="1" si="372"/>
        <v>15909.080072512746</v>
      </c>
      <c r="U1024" s="194">
        <f t="shared" ca="1" si="373"/>
        <v>17192.628757129056</v>
      </c>
      <c r="V1024" s="194">
        <f t="shared" ca="1" si="374"/>
        <v>19034.277029121091</v>
      </c>
      <c r="W1024" s="194">
        <f t="shared" ca="1" si="375"/>
        <v>19232.911923796892</v>
      </c>
      <c r="X1024" s="194">
        <f t="shared" ca="1" si="376"/>
        <v>20478.884515497797</v>
      </c>
      <c r="Y1024" s="194">
        <f t="shared" ca="1" si="377"/>
        <v>21329.089816197215</v>
      </c>
      <c r="Z1024" s="194">
        <f t="shared" ca="1" si="378"/>
        <v>378513.69571211253</v>
      </c>
      <c r="AA1024" s="194">
        <f t="shared" ca="1" si="379"/>
        <v>399842.78552830976</v>
      </c>
      <c r="AB1024" s="77">
        <f t="shared" ca="1" si="380"/>
        <v>245303.97750783293</v>
      </c>
      <c r="AC1024">
        <f t="shared" ca="1" si="381"/>
        <v>223.30409734787281</v>
      </c>
      <c r="AD1024" s="476">
        <v>220.9845019062214</v>
      </c>
    </row>
    <row r="1025" spans="2:30" x14ac:dyDescent="0.2">
      <c r="B1025">
        <v>947</v>
      </c>
      <c r="C1025" s="193">
        <f t="shared" ca="1" si="387"/>
        <v>0.34721440370953988</v>
      </c>
      <c r="D1025" s="193">
        <f t="shared" ca="1" si="387"/>
        <v>-0.1656296205954427</v>
      </c>
      <c r="E1025" s="193">
        <f t="shared" ca="1" si="387"/>
        <v>5.8223670188201765E-2</v>
      </c>
      <c r="F1025" s="193">
        <f t="shared" ca="1" si="387"/>
        <v>7.6170222598873835E-2</v>
      </c>
      <c r="G1025" s="193">
        <f t="shared" ca="1" si="387"/>
        <v>9.7042685424415742E-2</v>
      </c>
      <c r="H1025" s="193">
        <f t="shared" ca="1" si="387"/>
        <v>0.13029403601601774</v>
      </c>
      <c r="I1025" s="193">
        <f t="shared" ca="1" si="387"/>
        <v>8.8922351066638941E-2</v>
      </c>
      <c r="J1025" s="193">
        <f t="shared" ca="1" si="387"/>
        <v>3.9777890473121483E-2</v>
      </c>
      <c r="K1025" s="193">
        <f t="shared" ca="1" si="387"/>
        <v>5.4652963117966538E-2</v>
      </c>
      <c r="L1025" s="193">
        <f t="shared" ca="1" si="387"/>
        <v>8.0934232486929131E-2</v>
      </c>
      <c r="M1025" s="193">
        <f t="shared" ca="1" si="387"/>
        <v>8.1798992888873712E-2</v>
      </c>
      <c r="O1025" s="473">
        <f t="shared" ca="1" si="382"/>
        <v>13198.659513142362</v>
      </c>
      <c r="P1025" s="473">
        <f t="shared" ca="1" si="368"/>
        <v>10859.330487950312</v>
      </c>
      <c r="Q1025" s="194">
        <f t="shared" ca="1" si="369"/>
        <v>11625.750737688662</v>
      </c>
      <c r="R1025" s="194">
        <f t="shared" ca="1" si="370"/>
        <v>13121.451040028391</v>
      </c>
      <c r="S1025" s="194">
        <f t="shared" ca="1" si="371"/>
        <v>14674.615778770236</v>
      </c>
      <c r="T1025" s="194">
        <f t="shared" ca="1" si="372"/>
        <v>16607.668400076938</v>
      </c>
      <c r="U1025" s="194">
        <f t="shared" ca="1" si="373"/>
        <v>17467.553067556226</v>
      </c>
      <c r="V1025" s="194">
        <f t="shared" ca="1" si="374"/>
        <v>18005.973351167799</v>
      </c>
      <c r="W1025" s="194">
        <f t="shared" ca="1" si="375"/>
        <v>19347.27709637033</v>
      </c>
      <c r="X1025" s="194">
        <f t="shared" ca="1" si="376"/>
        <v>21005.13009204702</v>
      </c>
      <c r="Y1025" s="194">
        <f t="shared" ca="1" si="377"/>
        <v>22054.912909146082</v>
      </c>
      <c r="Z1025" s="194">
        <f t="shared" ca="1" si="378"/>
        <v>391394.41325387283</v>
      </c>
      <c r="AA1025" s="194">
        <f t="shared" ca="1" si="379"/>
        <v>413449.32616301894</v>
      </c>
      <c r="AB1025" s="77">
        <f t="shared" ca="1" si="380"/>
        <v>250263.67261374326</v>
      </c>
      <c r="AC1025">
        <f t="shared" ca="1" si="381"/>
        <v>228.51386111458535</v>
      </c>
      <c r="AD1025" s="476">
        <v>221.51464728635017</v>
      </c>
    </row>
    <row r="1026" spans="2:30" x14ac:dyDescent="0.2">
      <c r="B1026">
        <v>948</v>
      </c>
      <c r="C1026" s="193">
        <f t="shared" ca="1" si="387"/>
        <v>0.28885779056338357</v>
      </c>
      <c r="D1026" s="193">
        <f t="shared" ca="1" si="387"/>
        <v>-0.15513835363325215</v>
      </c>
      <c r="E1026" s="193">
        <f t="shared" ca="1" si="387"/>
        <v>8.2744706510837707E-2</v>
      </c>
      <c r="F1026" s="193">
        <f t="shared" ca="1" si="387"/>
        <v>0.1201528607225264</v>
      </c>
      <c r="G1026" s="193">
        <f t="shared" ca="1" si="387"/>
        <v>0.12566553826583171</v>
      </c>
      <c r="H1026" s="193">
        <f t="shared" ca="1" si="387"/>
        <v>7.2232904673172435E-2</v>
      </c>
      <c r="I1026" s="193">
        <f t="shared" ca="1" si="387"/>
        <v>8.9416172887463882E-2</v>
      </c>
      <c r="J1026" s="193">
        <f t="shared" ca="1" si="387"/>
        <v>6.9124128830222953E-2</v>
      </c>
      <c r="K1026" s="193">
        <f t="shared" ca="1" si="387"/>
        <v>4.7672309496847878E-2</v>
      </c>
      <c r="L1026" s="193">
        <f t="shared" ca="1" si="387"/>
        <v>2.2305831039491131E-2</v>
      </c>
      <c r="M1026" s="193">
        <f t="shared" ca="1" si="387"/>
        <v>5.3405931204677105E-2</v>
      </c>
      <c r="O1026" s="473">
        <f t="shared" ca="1" si="382"/>
        <v>12626.939774149469</v>
      </c>
      <c r="P1026" s="473">
        <f t="shared" ca="1" si="368"/>
        <v>10995.874327463223</v>
      </c>
      <c r="Q1026" s="194">
        <f t="shared" ca="1" si="369"/>
        <v>11895.141287293432</v>
      </c>
      <c r="R1026" s="194">
        <f t="shared" ca="1" si="370"/>
        <v>13657.719392963392</v>
      </c>
      <c r="S1026" s="194">
        <f t="shared" ca="1" si="371"/>
        <v>15057.490003739487</v>
      </c>
      <c r="T1026" s="194">
        <f t="shared" ca="1" si="372"/>
        <v>15754.56293764873</v>
      </c>
      <c r="U1026" s="194">
        <f t="shared" ca="1" si="373"/>
        <v>17475.474531242526</v>
      </c>
      <c r="V1026" s="194">
        <f t="shared" ca="1" si="374"/>
        <v>18514.166101423867</v>
      </c>
      <c r="W1026" s="194">
        <f t="shared" ca="1" si="375"/>
        <v>19219.219199939369</v>
      </c>
      <c r="X1026" s="194">
        <f t="shared" ca="1" si="376"/>
        <v>19865.840427162544</v>
      </c>
      <c r="Y1026" s="194">
        <f t="shared" ca="1" si="377"/>
        <v>21476.056294576003</v>
      </c>
      <c r="Z1026" s="194">
        <f t="shared" ca="1" si="378"/>
        <v>381121.81567205122</v>
      </c>
      <c r="AA1026" s="194">
        <f t="shared" ca="1" si="379"/>
        <v>402597.87196662719</v>
      </c>
      <c r="AB1026" s="77">
        <f t="shared" ca="1" si="380"/>
        <v>245811.26206384783</v>
      </c>
      <c r="AC1026">
        <f t="shared" ca="1" si="381"/>
        <v>223.83695927645988</v>
      </c>
      <c r="AD1026" s="476">
        <v>223.39115945364873</v>
      </c>
    </row>
    <row r="1027" spans="2:30" x14ac:dyDescent="0.2">
      <c r="B1027">
        <v>949</v>
      </c>
      <c r="C1027" s="193">
        <f t="shared" ca="1" si="387"/>
        <v>0.31958153084965912</v>
      </c>
      <c r="D1027" s="193">
        <f t="shared" ca="1" si="387"/>
        <v>-0.16736179557723257</v>
      </c>
      <c r="E1027" s="193">
        <f t="shared" ca="1" si="387"/>
        <v>0.10406958581919494</v>
      </c>
      <c r="F1027" s="193">
        <f t="shared" ca="1" si="387"/>
        <v>9.6865474012282404E-2</v>
      </c>
      <c r="G1027" s="193">
        <f t="shared" ca="1" si="387"/>
        <v>0.10344854236586382</v>
      </c>
      <c r="H1027" s="193">
        <f t="shared" ca="1" si="387"/>
        <v>8.6486058324147672E-2</v>
      </c>
      <c r="I1027" s="193">
        <f t="shared" ca="1" si="387"/>
        <v>6.1468624527740115E-2</v>
      </c>
      <c r="J1027" s="193">
        <f t="shared" ca="1" si="387"/>
        <v>2.93741641051814E-2</v>
      </c>
      <c r="K1027" s="193">
        <f t="shared" ca="1" si="387"/>
        <v>8.9320564476620679E-2</v>
      </c>
      <c r="L1027" s="193">
        <f t="shared" ca="1" si="387"/>
        <v>7.1359584629362829E-2</v>
      </c>
      <c r="M1027" s="193">
        <f t="shared" ca="1" si="387"/>
        <v>2.0821735676231773E-2</v>
      </c>
      <c r="O1027" s="473">
        <f t="shared" ca="1" si="382"/>
        <v>12927.940257734112</v>
      </c>
      <c r="P1027" s="473">
        <f t="shared" ca="1" si="368"/>
        <v>10836.786230562317</v>
      </c>
      <c r="Q1027" s="194">
        <f t="shared" ca="1" si="369"/>
        <v>12129.418537306336</v>
      </c>
      <c r="R1027" s="194">
        <f t="shared" ca="1" si="370"/>
        <v>13373.782615907105</v>
      </c>
      <c r="S1027" s="194">
        <f t="shared" ca="1" si="371"/>
        <v>14760.303866023787</v>
      </c>
      <c r="T1027" s="194">
        <f t="shared" ca="1" si="372"/>
        <v>15963.987779281166</v>
      </c>
      <c r="U1027" s="194">
        <f t="shared" ca="1" si="373"/>
        <v>17027.164067596168</v>
      </c>
      <c r="V1027" s="194">
        <f t="shared" ca="1" si="374"/>
        <v>17825.810624637106</v>
      </c>
      <c r="W1027" s="194">
        <f t="shared" ca="1" si="375"/>
        <v>19983.243346130312</v>
      </c>
      <c r="X1027" s="194">
        <f t="shared" ca="1" si="376"/>
        <v>20819.071849288805</v>
      </c>
      <c r="Y1027" s="194">
        <f t="shared" ca="1" si="377"/>
        <v>20811.753961778148</v>
      </c>
      <c r="Z1027" s="194">
        <f t="shared" ca="1" si="378"/>
        <v>369332.86765671935</v>
      </c>
      <c r="AA1027" s="194">
        <f t="shared" ca="1" si="379"/>
        <v>390144.62161849748</v>
      </c>
      <c r="AB1027" s="77">
        <f t="shared" ca="1" si="380"/>
        <v>241321.07875085922</v>
      </c>
      <c r="AC1027">
        <f t="shared" ca="1" si="381"/>
        <v>219.12038016617774</v>
      </c>
      <c r="AD1027" s="476">
        <v>222.81718228167608</v>
      </c>
    </row>
    <row r="1028" spans="2:30" x14ac:dyDescent="0.2">
      <c r="B1028">
        <v>950</v>
      </c>
      <c r="C1028" s="193">
        <f t="shared" ca="1" si="387"/>
        <v>0.32044352479685279</v>
      </c>
      <c r="D1028" s="193">
        <f t="shared" ca="1" si="387"/>
        <v>-0.14994397645241855</v>
      </c>
      <c r="E1028" s="193">
        <f t="shared" ca="1" si="387"/>
        <v>9.8877887786901306E-2</v>
      </c>
      <c r="F1028" s="193">
        <f t="shared" ca="1" si="387"/>
        <v>0.10202105706016892</v>
      </c>
      <c r="G1028" s="193">
        <f t="shared" ca="1" si="387"/>
        <v>0.11164555139594921</v>
      </c>
      <c r="H1028" s="193">
        <f t="shared" ca="1" si="387"/>
        <v>7.4106956980779931E-2</v>
      </c>
      <c r="I1028" s="193">
        <f t="shared" ca="1" si="387"/>
        <v>0.10560894195752002</v>
      </c>
      <c r="J1028" s="193">
        <f t="shared" ca="1" si="387"/>
        <v>7.2563473200386808E-2</v>
      </c>
      <c r="K1028" s="193">
        <f t="shared" ca="1" si="387"/>
        <v>8.7274372483320733E-2</v>
      </c>
      <c r="L1028" s="193">
        <f t="shared" ca="1" si="387"/>
        <v>4.3902002572102743E-2</v>
      </c>
      <c r="M1028" s="193">
        <f t="shared" ca="1" si="387"/>
        <v>3.0934960873008066E-2</v>
      </c>
      <c r="O1028" s="473">
        <f t="shared" ca="1" si="382"/>
        <v>12936.385212434765</v>
      </c>
      <c r="P1028" s="473">
        <f t="shared" ca="1" si="368"/>
        <v>11063.479146471773</v>
      </c>
      <c r="Q1028" s="194">
        <f t="shared" ca="1" si="369"/>
        <v>12072.382025150016</v>
      </c>
      <c r="R1028" s="194">
        <f t="shared" ca="1" si="370"/>
        <v>13436.64323881328</v>
      </c>
      <c r="S1028" s="194">
        <f t="shared" ca="1" si="371"/>
        <v>14869.951338861252</v>
      </c>
      <c r="T1028" s="194">
        <f t="shared" ca="1" si="372"/>
        <v>15782.098816187776</v>
      </c>
      <c r="U1028" s="194">
        <f t="shared" ca="1" si="373"/>
        <v>17735.224965022153</v>
      </c>
      <c r="V1028" s="194">
        <f t="shared" ca="1" si="374"/>
        <v>18573.725689718711</v>
      </c>
      <c r="W1028" s="194">
        <f t="shared" ca="1" si="375"/>
        <v>19945.706597198499</v>
      </c>
      <c r="X1028" s="194">
        <f t="shared" ca="1" si="376"/>
        <v>20285.505545445445</v>
      </c>
      <c r="Y1028" s="194">
        <f t="shared" ca="1" si="377"/>
        <v>21017.934871921032</v>
      </c>
      <c r="Z1028" s="194">
        <f t="shared" ca="1" si="378"/>
        <v>372991.82821040432</v>
      </c>
      <c r="AA1028" s="194">
        <f t="shared" ca="1" si="379"/>
        <v>394009.76308232534</v>
      </c>
      <c r="AB1028" s="77">
        <f t="shared" ca="1" si="380"/>
        <v>243454.37599167487</v>
      </c>
      <c r="AC1028">
        <f t="shared" ca="1" si="381"/>
        <v>221.36123861241268</v>
      </c>
      <c r="AD1028" s="476">
        <v>220.20639446932404</v>
      </c>
    </row>
    <row r="1029" spans="2:30" x14ac:dyDescent="0.2">
      <c r="B1029">
        <v>951</v>
      </c>
      <c r="C1029" s="193">
        <f t="shared" ref="C1029:M1044" ca="1" si="388">C$75+_xlfn.NORM.INV(RAND(),0, $AH$80)</f>
        <v>0.32483767541410252</v>
      </c>
      <c r="D1029" s="193">
        <f t="shared" ca="1" si="388"/>
        <v>-0.14345498464218398</v>
      </c>
      <c r="E1029" s="193">
        <f t="shared" ca="1" si="388"/>
        <v>0.11196440278726008</v>
      </c>
      <c r="F1029" s="193">
        <f t="shared" ca="1" si="388"/>
        <v>0.1165120328746576</v>
      </c>
      <c r="G1029" s="193">
        <f t="shared" ca="1" si="388"/>
        <v>0.10849965895777933</v>
      </c>
      <c r="H1029" s="193">
        <f t="shared" ca="1" si="388"/>
        <v>0.11720292189745951</v>
      </c>
      <c r="I1029" s="193">
        <f t="shared" ca="1" si="387"/>
        <v>0.10171475043510257</v>
      </c>
      <c r="J1029" s="193">
        <f t="shared" ca="1" si="387"/>
        <v>7.5090216867476675E-2</v>
      </c>
      <c r="K1029" s="193">
        <f t="shared" ca="1" si="387"/>
        <v>6.6088581212587205E-2</v>
      </c>
      <c r="L1029" s="193">
        <f t="shared" ca="1" si="387"/>
        <v>4.7775483316117688E-2</v>
      </c>
      <c r="M1029" s="193">
        <f t="shared" ca="1" si="387"/>
        <v>3.4657596859688014E-3</v>
      </c>
      <c r="O1029" s="473">
        <f t="shared" ca="1" si="382"/>
        <v>12979.434706031961</v>
      </c>
      <c r="P1029" s="473">
        <f t="shared" ca="1" si="368"/>
        <v>11147.933374881975</v>
      </c>
      <c r="Q1029" s="194">
        <f t="shared" ca="1" si="369"/>
        <v>12216.151783571824</v>
      </c>
      <c r="R1029" s="194">
        <f t="shared" ca="1" si="370"/>
        <v>13613.327768527239</v>
      </c>
      <c r="S1029" s="194">
        <f t="shared" ca="1" si="371"/>
        <v>14827.870238987165</v>
      </c>
      <c r="T1029" s="194">
        <f t="shared" ca="1" si="372"/>
        <v>16415.317670673019</v>
      </c>
      <c r="U1029" s="194">
        <f t="shared" ca="1" si="373"/>
        <v>17672.757703691328</v>
      </c>
      <c r="V1029" s="194">
        <f t="shared" ca="1" si="374"/>
        <v>18617.481649093988</v>
      </c>
      <c r="W1029" s="194">
        <f t="shared" ca="1" si="375"/>
        <v>19557.059915726182</v>
      </c>
      <c r="X1029" s="194">
        <f t="shared" ca="1" si="376"/>
        <v>20360.776514290501</v>
      </c>
      <c r="Y1029" s="194">
        <f t="shared" ca="1" si="377"/>
        <v>20457.913237729888</v>
      </c>
      <c r="Z1029" s="194">
        <f t="shared" ca="1" si="378"/>
        <v>363053.48296158586</v>
      </c>
      <c r="AA1029" s="194">
        <f t="shared" ca="1" si="379"/>
        <v>383511.39619931573</v>
      </c>
      <c r="AB1029" s="77">
        <f t="shared" ca="1" si="380"/>
        <v>240023.53077690932</v>
      </c>
      <c r="AC1029">
        <f t="shared" ca="1" si="381"/>
        <v>217.75740960530601</v>
      </c>
      <c r="AD1029" s="476">
        <v>222.05133212336969</v>
      </c>
    </row>
    <row r="1030" spans="2:30" x14ac:dyDescent="0.2">
      <c r="B1030">
        <v>952</v>
      </c>
      <c r="C1030" s="193">
        <f t="shared" ca="1" si="388"/>
        <v>0.33309348018048435</v>
      </c>
      <c r="D1030" s="193">
        <f t="shared" ca="1" si="388"/>
        <v>-0.16394687541007869</v>
      </c>
      <c r="E1030" s="193">
        <f t="shared" ca="1" si="388"/>
        <v>0.12463263241026412</v>
      </c>
      <c r="F1030" s="193">
        <f t="shared" ca="1" si="388"/>
        <v>3.3780026980339342E-2</v>
      </c>
      <c r="G1030" s="193">
        <f t="shared" ca="1" si="388"/>
        <v>0.10737821377104717</v>
      </c>
      <c r="H1030" s="193">
        <f t="shared" ca="1" si="388"/>
        <v>7.4951946466802616E-2</v>
      </c>
      <c r="I1030" s="193">
        <f t="shared" ca="1" si="387"/>
        <v>7.7169728877105548E-2</v>
      </c>
      <c r="J1030" s="193">
        <f t="shared" ca="1" si="387"/>
        <v>6.9336049789294793E-2</v>
      </c>
      <c r="K1030" s="193">
        <f t="shared" ca="1" si="387"/>
        <v>0.10512325087303079</v>
      </c>
      <c r="L1030" s="193">
        <f t="shared" ca="1" si="387"/>
        <v>3.047687671647745E-2</v>
      </c>
      <c r="M1030" s="193">
        <f t="shared" ca="1" si="387"/>
        <v>3.0632000583843438E-2</v>
      </c>
      <c r="O1030" s="473">
        <f t="shared" ca="1" si="382"/>
        <v>13060.316825328206</v>
      </c>
      <c r="P1030" s="473">
        <f t="shared" ca="1" si="368"/>
        <v>10881.231416537827</v>
      </c>
      <c r="Q1030" s="194">
        <f t="shared" ca="1" si="369"/>
        <v>12355.326217138081</v>
      </c>
      <c r="R1030" s="194">
        <f t="shared" ca="1" si="370"/>
        <v>12604.598905760457</v>
      </c>
      <c r="S1030" s="194">
        <f t="shared" ca="1" si="371"/>
        <v>14812.86920260919</v>
      </c>
      <c r="T1030" s="194">
        <f t="shared" ca="1" si="372"/>
        <v>15794.514439678882</v>
      </c>
      <c r="U1030" s="194">
        <f t="shared" ca="1" si="373"/>
        <v>17279.027640029162</v>
      </c>
      <c r="V1030" s="194">
        <f t="shared" ca="1" si="374"/>
        <v>18517.835965128957</v>
      </c>
      <c r="W1030" s="194">
        <f t="shared" ca="1" si="375"/>
        <v>20273.138660769648</v>
      </c>
      <c r="X1030" s="194">
        <f t="shared" ca="1" si="376"/>
        <v>20024.623332056093</v>
      </c>
      <c r="Y1030" s="194">
        <f t="shared" ca="1" si="377"/>
        <v>21011.758342975842</v>
      </c>
      <c r="Z1030" s="194">
        <f t="shared" ca="1" si="378"/>
        <v>372882.2173072733</v>
      </c>
      <c r="AA1030" s="194">
        <f t="shared" ca="1" si="379"/>
        <v>393893.97565024917</v>
      </c>
      <c r="AB1030" s="77">
        <f t="shared" ca="1" si="380"/>
        <v>242742.05269040132</v>
      </c>
      <c r="AC1030">
        <f t="shared" ca="1" si="381"/>
        <v>220.6129998505707</v>
      </c>
      <c r="AD1030" s="476">
        <v>219.75484164396329</v>
      </c>
    </row>
    <row r="1031" spans="2:30" x14ac:dyDescent="0.2">
      <c r="B1031">
        <v>953</v>
      </c>
      <c r="C1031" s="193">
        <f t="shared" ca="1" si="388"/>
        <v>0.29745270084856307</v>
      </c>
      <c r="D1031" s="193">
        <f t="shared" ca="1" si="388"/>
        <v>-0.13797765848143531</v>
      </c>
      <c r="E1031" s="193">
        <f t="shared" ca="1" si="388"/>
        <v>9.2689621363036212E-2</v>
      </c>
      <c r="F1031" s="193">
        <f t="shared" ca="1" si="388"/>
        <v>9.3437692415467177E-2</v>
      </c>
      <c r="G1031" s="193">
        <f t="shared" ca="1" si="388"/>
        <v>0.13025110844700377</v>
      </c>
      <c r="H1031" s="193">
        <f t="shared" ca="1" si="388"/>
        <v>0.10125911313792554</v>
      </c>
      <c r="I1031" s="193">
        <f t="shared" ca="1" si="387"/>
        <v>0.10016239144659655</v>
      </c>
      <c r="J1031" s="193">
        <f t="shared" ca="1" si="387"/>
        <v>8.3767212693149823E-2</v>
      </c>
      <c r="K1031" s="193">
        <f t="shared" ca="1" si="387"/>
        <v>5.6105557605791251E-2</v>
      </c>
      <c r="L1031" s="193">
        <f t="shared" ca="1" si="387"/>
        <v>4.7427141782557213E-2</v>
      </c>
      <c r="M1031" s="193">
        <f t="shared" ca="1" si="387"/>
        <v>3.0065080130530629E-2</v>
      </c>
      <c r="O1031" s="473">
        <f t="shared" ca="1" si="382"/>
        <v>12711.144110213372</v>
      </c>
      <c r="P1031" s="473">
        <f t="shared" ca="1" si="368"/>
        <v>11219.220774864119</v>
      </c>
      <c r="Q1031" s="194">
        <f t="shared" ca="1" si="369"/>
        <v>12004.397113293462</v>
      </c>
      <c r="R1031" s="194">
        <f t="shared" ca="1" si="370"/>
        <v>13331.988606507824</v>
      </c>
      <c r="S1031" s="194">
        <f t="shared" ca="1" si="371"/>
        <v>15118.82898482868</v>
      </c>
      <c r="T1031" s="194">
        <f t="shared" ca="1" si="372"/>
        <v>16181.051647430168</v>
      </c>
      <c r="U1031" s="194">
        <f t="shared" ca="1" si="373"/>
        <v>17647.856099839533</v>
      </c>
      <c r="V1031" s="194">
        <f t="shared" ca="1" si="374"/>
        <v>18767.742350958088</v>
      </c>
      <c r="W1031" s="194">
        <f t="shared" ca="1" si="375"/>
        <v>19373.924485651365</v>
      </c>
      <c r="X1031" s="194">
        <f t="shared" ca="1" si="376"/>
        <v>20354.007407522487</v>
      </c>
      <c r="Y1031" s="194">
        <f t="shared" ca="1" si="377"/>
        <v>21000.20039061462</v>
      </c>
      <c r="Z1031" s="194">
        <f t="shared" ca="1" si="378"/>
        <v>372677.10572957306</v>
      </c>
      <c r="AA1031" s="194">
        <f t="shared" ca="1" si="379"/>
        <v>393677.30612018768</v>
      </c>
      <c r="AB1031" s="77">
        <f t="shared" ca="1" si="380"/>
        <v>243341.04127667999</v>
      </c>
      <c r="AC1031">
        <f t="shared" ca="1" si="381"/>
        <v>221.24218954203988</v>
      </c>
      <c r="AD1031" s="476">
        <v>226.50597888225303</v>
      </c>
    </row>
    <row r="1032" spans="2:30" x14ac:dyDescent="0.2">
      <c r="B1032">
        <v>954</v>
      </c>
      <c r="C1032" s="193">
        <f t="shared" ca="1" si="388"/>
        <v>0.30193306274244802</v>
      </c>
      <c r="D1032" s="193">
        <f t="shared" ca="1" si="388"/>
        <v>-0.12896441152880711</v>
      </c>
      <c r="E1032" s="193">
        <f t="shared" ca="1" si="388"/>
        <v>0.11434215258833658</v>
      </c>
      <c r="F1032" s="193">
        <f t="shared" ca="1" si="388"/>
        <v>8.6834503013080655E-2</v>
      </c>
      <c r="G1032" s="193">
        <f t="shared" ca="1" si="388"/>
        <v>9.0170155174240998E-2</v>
      </c>
      <c r="H1032" s="193">
        <f t="shared" ca="1" si="388"/>
        <v>8.2363454978943304E-2</v>
      </c>
      <c r="I1032" s="193">
        <f t="shared" ca="1" si="387"/>
        <v>6.111173078778144E-2</v>
      </c>
      <c r="J1032" s="193">
        <f t="shared" ca="1" si="387"/>
        <v>3.6858042025599204E-2</v>
      </c>
      <c r="K1032" s="193">
        <f t="shared" ca="1" si="387"/>
        <v>0.1006844750737724</v>
      </c>
      <c r="L1032" s="193">
        <f t="shared" ca="1" si="387"/>
        <v>7.5725410412469302E-2</v>
      </c>
      <c r="M1032" s="193">
        <f t="shared" ca="1" si="387"/>
        <v>5.5304280898171125E-2</v>
      </c>
      <c r="O1032" s="473">
        <f t="shared" ca="1" si="382"/>
        <v>12755.038215687764</v>
      </c>
      <c r="P1032" s="473">
        <f t="shared" ca="1" si="368"/>
        <v>11336.528183952576</v>
      </c>
      <c r="Q1032" s="194">
        <f t="shared" ca="1" si="369"/>
        <v>12242.273979930356</v>
      </c>
      <c r="R1032" s="194">
        <f t="shared" ca="1" si="370"/>
        <v>13251.47771275515</v>
      </c>
      <c r="S1032" s="194">
        <f t="shared" ca="1" si="371"/>
        <v>14582.685225666668</v>
      </c>
      <c r="T1032" s="194">
        <f t="shared" ca="1" si="372"/>
        <v>15903.413426837862</v>
      </c>
      <c r="U1032" s="194">
        <f t="shared" ca="1" si="373"/>
        <v>17021.439086070994</v>
      </c>
      <c r="V1032" s="194">
        <f t="shared" ca="1" si="374"/>
        <v>17955.409943523489</v>
      </c>
      <c r="W1032" s="194">
        <f t="shared" ca="1" si="375"/>
        <v>20191.710713985114</v>
      </c>
      <c r="X1032" s="194">
        <f t="shared" ca="1" si="376"/>
        <v>20903.910256452928</v>
      </c>
      <c r="Y1032" s="194">
        <f t="shared" ca="1" si="377"/>
        <v>21514.758435580323</v>
      </c>
      <c r="Z1032" s="194">
        <f t="shared" ca="1" si="378"/>
        <v>381808.63777978095</v>
      </c>
      <c r="AA1032" s="194">
        <f t="shared" ca="1" si="379"/>
        <v>403323.39621536125</v>
      </c>
      <c r="AB1032" s="77">
        <f t="shared" ca="1" si="380"/>
        <v>246598.59032135611</v>
      </c>
      <c r="AC1032">
        <f t="shared" ca="1" si="381"/>
        <v>224.66398475703582</v>
      </c>
      <c r="AD1032" s="476">
        <v>222.82994649027313</v>
      </c>
    </row>
    <row r="1033" spans="2:30" x14ac:dyDescent="0.2">
      <c r="B1033">
        <v>955</v>
      </c>
      <c r="C1033" s="193">
        <f t="shared" ca="1" si="388"/>
        <v>0.28788433815984077</v>
      </c>
      <c r="D1033" s="193">
        <f t="shared" ca="1" si="388"/>
        <v>-0.1664210178732457</v>
      </c>
      <c r="E1033" s="193">
        <f t="shared" ca="1" si="388"/>
        <v>8.1038151726535224E-2</v>
      </c>
      <c r="F1033" s="193">
        <f t="shared" ca="1" si="388"/>
        <v>0.11879055565577068</v>
      </c>
      <c r="G1033" s="193">
        <f t="shared" ca="1" si="388"/>
        <v>9.2614218391017814E-2</v>
      </c>
      <c r="H1033" s="193">
        <f t="shared" ca="1" si="388"/>
        <v>0.10122581397860692</v>
      </c>
      <c r="I1033" s="193">
        <f t="shared" ca="1" si="387"/>
        <v>5.9633609258353579E-2</v>
      </c>
      <c r="J1033" s="193">
        <f t="shared" ca="1" si="387"/>
        <v>6.1484088542007341E-2</v>
      </c>
      <c r="K1033" s="193">
        <f t="shared" ca="1" si="387"/>
        <v>6.3515191593487008E-2</v>
      </c>
      <c r="L1033" s="193">
        <f t="shared" ca="1" si="387"/>
        <v>4.5944115412961367E-2</v>
      </c>
      <c r="M1033" s="193">
        <f t="shared" ca="1" si="387"/>
        <v>3.6993241753202309E-2</v>
      </c>
      <c r="O1033" s="473">
        <f t="shared" ca="1" si="382"/>
        <v>12617.402860951961</v>
      </c>
      <c r="P1033" s="473">
        <f t="shared" ca="1" si="368"/>
        <v>10849.030452379708</v>
      </c>
      <c r="Q1033" s="194">
        <f t="shared" ca="1" si="369"/>
        <v>11876.392906302312</v>
      </c>
      <c r="R1033" s="194">
        <f t="shared" ca="1" si="370"/>
        <v>13641.109177534972</v>
      </c>
      <c r="S1033" s="194">
        <f t="shared" ca="1" si="371"/>
        <v>14615.37829141675</v>
      </c>
      <c r="T1033" s="194">
        <f t="shared" ca="1" si="372"/>
        <v>16180.562375277663</v>
      </c>
      <c r="U1033" s="194">
        <f t="shared" ca="1" si="373"/>
        <v>16997.728335501601</v>
      </c>
      <c r="V1033" s="194">
        <f t="shared" ca="1" si="374"/>
        <v>18381.862497844777</v>
      </c>
      <c r="W1033" s="194">
        <f t="shared" ca="1" si="375"/>
        <v>19509.85189206458</v>
      </c>
      <c r="X1033" s="194">
        <f t="shared" ca="1" si="376"/>
        <v>20325.188668243944</v>
      </c>
      <c r="Y1033" s="194">
        <f t="shared" ca="1" si="377"/>
        <v>21141.44659458868</v>
      </c>
      <c r="Z1033" s="194">
        <f t="shared" ca="1" si="378"/>
        <v>375183.71164347976</v>
      </c>
      <c r="AA1033" s="194">
        <f t="shared" ca="1" si="379"/>
        <v>396325.15823806846</v>
      </c>
      <c r="AB1033" s="77">
        <f t="shared" ca="1" si="380"/>
        <v>243249.62486159735</v>
      </c>
      <c r="AC1033">
        <f t="shared" ca="1" si="381"/>
        <v>221.14616389594468</v>
      </c>
      <c r="AD1033" s="476">
        <v>222.10832148980745</v>
      </c>
    </row>
    <row r="1034" spans="2:30" x14ac:dyDescent="0.2">
      <c r="B1034">
        <v>956</v>
      </c>
      <c r="C1034" s="193">
        <f t="shared" ca="1" si="388"/>
        <v>0.35801546185548733</v>
      </c>
      <c r="D1034" s="193">
        <f t="shared" ca="1" si="388"/>
        <v>-0.15681399435332402</v>
      </c>
      <c r="E1034" s="193">
        <f t="shared" ca="1" si="388"/>
        <v>7.5847950049690527E-2</v>
      </c>
      <c r="F1034" s="193">
        <f t="shared" ca="1" si="388"/>
        <v>0.13061458548457394</v>
      </c>
      <c r="G1034" s="193">
        <f t="shared" ca="1" si="388"/>
        <v>9.4964123063123088E-2</v>
      </c>
      <c r="H1034" s="193">
        <f t="shared" ca="1" si="388"/>
        <v>0.11348499195729958</v>
      </c>
      <c r="I1034" s="193">
        <f t="shared" ca="1" si="387"/>
        <v>7.819092919258773E-2</v>
      </c>
      <c r="J1034" s="193">
        <f t="shared" ca="1" si="387"/>
        <v>6.007540679568029E-2</v>
      </c>
      <c r="K1034" s="193">
        <f t="shared" ca="1" si="387"/>
        <v>4.2281615229892482E-2</v>
      </c>
      <c r="L1034" s="193">
        <f t="shared" ca="1" si="387"/>
        <v>5.4935535479805508E-2</v>
      </c>
      <c r="M1034" s="193">
        <f t="shared" ca="1" si="387"/>
        <v>5.1662103932256884E-2</v>
      </c>
      <c r="O1034" s="473">
        <f t="shared" ca="1" si="382"/>
        <v>13304.47747979821</v>
      </c>
      <c r="P1034" s="473">
        <f t="shared" ca="1" si="368"/>
        <v>10974.065863491489</v>
      </c>
      <c r="Q1034" s="194">
        <f t="shared" ca="1" si="369"/>
        <v>11819.372833256128</v>
      </c>
      <c r="R1034" s="194">
        <f t="shared" ca="1" si="370"/>
        <v>13785.276359674435</v>
      </c>
      <c r="S1034" s="194">
        <f t="shared" ca="1" si="371"/>
        <v>14646.811843308615</v>
      </c>
      <c r="T1034" s="194">
        <f t="shared" ca="1" si="372"/>
        <v>16360.689276986599</v>
      </c>
      <c r="U1034" s="194">
        <f t="shared" ca="1" si="373"/>
        <v>17295.408854617894</v>
      </c>
      <c r="V1034" s="194">
        <f t="shared" ca="1" si="374"/>
        <v>18357.468166885214</v>
      </c>
      <c r="W1034" s="194">
        <f t="shared" ca="1" si="375"/>
        <v>19120.328608084146</v>
      </c>
      <c r="X1034" s="194">
        <f t="shared" ca="1" si="376"/>
        <v>20499.913404069706</v>
      </c>
      <c r="Y1034" s="194">
        <f t="shared" ca="1" si="377"/>
        <v>21440.504441713656</v>
      </c>
      <c r="Z1034" s="194">
        <f t="shared" ca="1" si="378"/>
        <v>380490.89971022145</v>
      </c>
      <c r="AA1034" s="194">
        <f t="shared" ca="1" si="379"/>
        <v>401931.40415193513</v>
      </c>
      <c r="AB1034" s="77">
        <f t="shared" ca="1" si="380"/>
        <v>246328.39163344941</v>
      </c>
      <c r="AC1034">
        <f t="shared" ca="1" si="381"/>
        <v>224.38016260587329</v>
      </c>
      <c r="AD1034" s="476">
        <v>219.60641963620935</v>
      </c>
    </row>
    <row r="1035" spans="2:30" x14ac:dyDescent="0.2">
      <c r="B1035">
        <v>957</v>
      </c>
      <c r="C1035" s="193">
        <f t="shared" ca="1" si="388"/>
        <v>0.33824501469343687</v>
      </c>
      <c r="D1035" s="193">
        <f t="shared" ca="1" si="388"/>
        <v>-0.1625451730814807</v>
      </c>
      <c r="E1035" s="193">
        <f t="shared" ca="1" si="388"/>
        <v>0.10814312868359742</v>
      </c>
      <c r="F1035" s="193">
        <f t="shared" ca="1" si="388"/>
        <v>0.11109027552032211</v>
      </c>
      <c r="G1035" s="193">
        <f t="shared" ca="1" si="388"/>
        <v>0.12026497946867867</v>
      </c>
      <c r="H1035" s="193">
        <f t="shared" ca="1" si="388"/>
        <v>0.10392035711770008</v>
      </c>
      <c r="I1035" s="193">
        <f t="shared" ca="1" si="388"/>
        <v>9.710249065089252E-2</v>
      </c>
      <c r="J1035" s="193">
        <f t="shared" ca="1" si="388"/>
        <v>7.7127797607558765E-2</v>
      </c>
      <c r="K1035" s="193">
        <f t="shared" ca="1" si="388"/>
        <v>5.3271239838415606E-2</v>
      </c>
      <c r="L1035" s="193">
        <f t="shared" ca="1" si="388"/>
        <v>3.0910685053745956E-2</v>
      </c>
      <c r="M1035" s="193">
        <f t="shared" ca="1" si="388"/>
        <v>4.0660024715560253E-2</v>
      </c>
      <c r="O1035" s="473">
        <f t="shared" ca="1" si="382"/>
        <v>13110.786408951601</v>
      </c>
      <c r="P1035" s="473">
        <f t="shared" ca="1" si="368"/>
        <v>10899.47457234453</v>
      </c>
      <c r="Q1035" s="194">
        <f t="shared" ca="1" si="369"/>
        <v>12174.17088531648</v>
      </c>
      <c r="R1035" s="194">
        <f t="shared" ca="1" si="370"/>
        <v>13547.221754644019</v>
      </c>
      <c r="S1035" s="194">
        <f t="shared" ca="1" si="371"/>
        <v>14985.249309378341</v>
      </c>
      <c r="T1035" s="194">
        <f t="shared" ca="1" si="372"/>
        <v>16220.153912981865</v>
      </c>
      <c r="U1035" s="194">
        <f t="shared" ca="1" si="373"/>
        <v>17598.771810699855</v>
      </c>
      <c r="V1035" s="194">
        <f t="shared" ca="1" si="374"/>
        <v>18652.76670837725</v>
      </c>
      <c r="W1035" s="194">
        <f t="shared" ca="1" si="375"/>
        <v>19321.92981712793</v>
      </c>
      <c r="X1035" s="194">
        <f t="shared" ca="1" si="376"/>
        <v>20033.05326265268</v>
      </c>
      <c r="Y1035" s="194">
        <f t="shared" ca="1" si="377"/>
        <v>21216.202237201716</v>
      </c>
      <c r="Z1035" s="194">
        <f t="shared" ca="1" si="378"/>
        <v>376510.35215203575</v>
      </c>
      <c r="AA1035" s="194">
        <f t="shared" ca="1" si="379"/>
        <v>397726.55438923748</v>
      </c>
      <c r="AB1035" s="77">
        <f t="shared" ca="1" si="380"/>
        <v>244947.50944326122</v>
      </c>
      <c r="AC1035">
        <f t="shared" ca="1" si="381"/>
        <v>222.92965610357479</v>
      </c>
      <c r="AD1035" s="476">
        <v>228.82382087244693</v>
      </c>
    </row>
    <row r="1036" spans="2:30" x14ac:dyDescent="0.2">
      <c r="B1036">
        <v>958</v>
      </c>
      <c r="C1036" s="193">
        <f t="shared" ca="1" si="388"/>
        <v>0.32979538635943351</v>
      </c>
      <c r="D1036" s="193">
        <f t="shared" ca="1" si="388"/>
        <v>-0.16532724398742996</v>
      </c>
      <c r="E1036" s="193">
        <f t="shared" ca="1" si="388"/>
        <v>8.4987178929377266E-2</v>
      </c>
      <c r="F1036" s="193">
        <f t="shared" ca="1" si="388"/>
        <v>9.4276214762033975E-2</v>
      </c>
      <c r="G1036" s="193">
        <f t="shared" ca="1" si="388"/>
        <v>0.10347742050050548</v>
      </c>
      <c r="H1036" s="193">
        <f t="shared" ca="1" si="388"/>
        <v>0.10032633269105071</v>
      </c>
      <c r="I1036" s="193">
        <f t="shared" ca="1" si="388"/>
        <v>8.2650197444011142E-2</v>
      </c>
      <c r="J1036" s="193">
        <f t="shared" ca="1" si="388"/>
        <v>3.7661299332271463E-2</v>
      </c>
      <c r="K1036" s="193">
        <f t="shared" ca="1" si="388"/>
        <v>4.1769358415222196E-2</v>
      </c>
      <c r="L1036" s="193">
        <f t="shared" ca="1" si="388"/>
        <v>4.2028586647529113E-2</v>
      </c>
      <c r="M1036" s="193">
        <f t="shared" ca="1" si="388"/>
        <v>6.3876178127036068E-2</v>
      </c>
      <c r="O1036" s="473">
        <f t="shared" ca="1" si="382"/>
        <v>13028.005400163371</v>
      </c>
      <c r="P1036" s="473">
        <f t="shared" ca="1" si="368"/>
        <v>10863.265919503599</v>
      </c>
      <c r="Q1036" s="194">
        <f t="shared" ca="1" si="369"/>
        <v>11919.777312841268</v>
      </c>
      <c r="R1036" s="194">
        <f t="shared" ca="1" si="370"/>
        <v>13342.212481583902</v>
      </c>
      <c r="S1036" s="194">
        <f t="shared" ca="1" si="371"/>
        <v>14760.690155031412</v>
      </c>
      <c r="T1036" s="194">
        <f t="shared" ca="1" si="372"/>
        <v>16167.346091302157</v>
      </c>
      <c r="U1036" s="194">
        <f t="shared" ca="1" si="373"/>
        <v>17366.940589408634</v>
      </c>
      <c r="V1036" s="194">
        <f t="shared" ca="1" si="374"/>
        <v>17969.320058164885</v>
      </c>
      <c r="W1036" s="194">
        <f t="shared" ca="1" si="375"/>
        <v>19110.931417838143</v>
      </c>
      <c r="X1036" s="194">
        <f t="shared" ca="1" si="376"/>
        <v>20249.100606061074</v>
      </c>
      <c r="Y1036" s="194">
        <f t="shared" ca="1" si="377"/>
        <v>21689.51589800309</v>
      </c>
      <c r="Z1036" s="194">
        <f t="shared" ca="1" si="378"/>
        <v>384909.94653345685</v>
      </c>
      <c r="AA1036" s="194">
        <f t="shared" ca="1" si="379"/>
        <v>406599.46243145992</v>
      </c>
      <c r="AB1036" s="77">
        <f t="shared" ca="1" si="380"/>
        <v>247210.37440121596</v>
      </c>
      <c r="AC1036">
        <f t="shared" ca="1" si="381"/>
        <v>225.30661509302305</v>
      </c>
      <c r="AD1036" s="476">
        <v>219.07131052475648</v>
      </c>
    </row>
    <row r="1037" spans="2:30" x14ac:dyDescent="0.2">
      <c r="B1037">
        <v>959</v>
      </c>
      <c r="C1037" s="193">
        <f t="shared" ca="1" si="388"/>
        <v>0.34126385491752154</v>
      </c>
      <c r="D1037" s="193">
        <f t="shared" ca="1" si="388"/>
        <v>-0.14972960029770474</v>
      </c>
      <c r="E1037" s="193">
        <f t="shared" ca="1" si="388"/>
        <v>0.13112602331425774</v>
      </c>
      <c r="F1037" s="193">
        <f t="shared" ca="1" si="388"/>
        <v>9.7559752768183641E-2</v>
      </c>
      <c r="G1037" s="193">
        <f t="shared" ca="1" si="388"/>
        <v>0.10373125517402429</v>
      </c>
      <c r="H1037" s="193">
        <f t="shared" ca="1" si="388"/>
        <v>8.0427483400599409E-2</v>
      </c>
      <c r="I1037" s="193">
        <f t="shared" ca="1" si="388"/>
        <v>4.4041742442105403E-2</v>
      </c>
      <c r="J1037" s="193">
        <f t="shared" ca="1" si="388"/>
        <v>6.3192804905233366E-2</v>
      </c>
      <c r="K1037" s="193">
        <f t="shared" ca="1" si="388"/>
        <v>7.897754560057578E-2</v>
      </c>
      <c r="L1037" s="193">
        <f t="shared" ca="1" si="388"/>
        <v>0.10180176761575277</v>
      </c>
      <c r="M1037" s="193">
        <f t="shared" ca="1" si="388"/>
        <v>-3.7878036396297166E-3</v>
      </c>
      <c r="O1037" s="473">
        <f t="shared" ca="1" si="382"/>
        <v>13140.361986626958</v>
      </c>
      <c r="P1037" s="473">
        <f t="shared" ca="1" si="368"/>
        <v>11066.269252125372</v>
      </c>
      <c r="Q1037" s="194">
        <f t="shared" ca="1" si="369"/>
        <v>12426.663256951959</v>
      </c>
      <c r="R1037" s="194">
        <f t="shared" ca="1" si="370"/>
        <v>13382.247768085064</v>
      </c>
      <c r="S1037" s="194">
        <f t="shared" ca="1" si="371"/>
        <v>14764.085580163643</v>
      </c>
      <c r="T1037" s="194">
        <f t="shared" ca="1" si="372"/>
        <v>15874.967754313182</v>
      </c>
      <c r="U1037" s="194">
        <f t="shared" ca="1" si="373"/>
        <v>16747.617057348198</v>
      </c>
      <c r="V1037" s="194">
        <f t="shared" ca="1" si="374"/>
        <v>18411.452568553967</v>
      </c>
      <c r="W1037" s="194">
        <f t="shared" ca="1" si="375"/>
        <v>19793.503915999445</v>
      </c>
      <c r="X1037" s="194">
        <f t="shared" ca="1" si="376"/>
        <v>21410.636067255924</v>
      </c>
      <c r="Y1037" s="194">
        <f t="shared" ca="1" si="377"/>
        <v>20310.032985965328</v>
      </c>
      <c r="Z1037" s="194">
        <f t="shared" ca="1" si="378"/>
        <v>360429.14685064059</v>
      </c>
      <c r="AA1037" s="194">
        <f t="shared" ca="1" si="379"/>
        <v>380739.17983660591</v>
      </c>
      <c r="AB1037" s="77">
        <f t="shared" ca="1" si="380"/>
        <v>238636.6587049732</v>
      </c>
      <c r="AC1037">
        <f t="shared" ca="1" si="381"/>
        <v>216.3006112104151</v>
      </c>
      <c r="AD1037" s="476">
        <v>221.3052656267198</v>
      </c>
    </row>
    <row r="1038" spans="2:30" x14ac:dyDescent="0.2">
      <c r="B1038">
        <v>960</v>
      </c>
      <c r="C1038" s="193">
        <f t="shared" ca="1" si="388"/>
        <v>0.34258346574309778</v>
      </c>
      <c r="D1038" s="193">
        <f t="shared" ca="1" si="388"/>
        <v>-0.17662393308413832</v>
      </c>
      <c r="E1038" s="193">
        <f t="shared" ca="1" si="388"/>
        <v>0.12457649836547559</v>
      </c>
      <c r="F1038" s="193">
        <f t="shared" ca="1" si="388"/>
        <v>9.7556853662545212E-2</v>
      </c>
      <c r="G1038" s="193">
        <f t="shared" ca="1" si="388"/>
        <v>9.4781847458959401E-2</v>
      </c>
      <c r="H1038" s="193">
        <f t="shared" ca="1" si="388"/>
        <v>7.9744133070633522E-2</v>
      </c>
      <c r="I1038" s="193">
        <f t="shared" ca="1" si="388"/>
        <v>0.10253342413381485</v>
      </c>
      <c r="J1038" s="193">
        <f t="shared" ca="1" si="388"/>
        <v>4.5686672042819218E-2</v>
      </c>
      <c r="K1038" s="193">
        <f t="shared" ca="1" si="388"/>
        <v>5.2848465273943268E-2</v>
      </c>
      <c r="L1038" s="193">
        <f t="shared" ca="1" si="388"/>
        <v>4.8553941490423462E-2</v>
      </c>
      <c r="M1038" s="193">
        <f t="shared" ca="1" si="388"/>
        <v>2.9039904348701569E-2</v>
      </c>
      <c r="O1038" s="473">
        <f t="shared" ca="1" si="382"/>
        <v>13153.290213885128</v>
      </c>
      <c r="P1038" s="473">
        <f t="shared" ca="1" si="368"/>
        <v>10716.23951090994</v>
      </c>
      <c r="Q1038" s="194">
        <f t="shared" ca="1" si="369"/>
        <v>12354.709522925888</v>
      </c>
      <c r="R1038" s="194">
        <f t="shared" ca="1" si="370"/>
        <v>13382.212420077942</v>
      </c>
      <c r="S1038" s="194">
        <f t="shared" ca="1" si="371"/>
        <v>14644.373629652498</v>
      </c>
      <c r="T1038" s="194">
        <f t="shared" ca="1" si="372"/>
        <v>15864.927131856073</v>
      </c>
      <c r="U1038" s="194">
        <f t="shared" ca="1" si="373"/>
        <v>17685.890160990293</v>
      </c>
      <c r="V1038" s="194">
        <f t="shared" ca="1" si="374"/>
        <v>18108.296515044116</v>
      </c>
      <c r="W1038" s="194">
        <f t="shared" ca="1" si="375"/>
        <v>19314.174150634601</v>
      </c>
      <c r="X1038" s="194">
        <f t="shared" ca="1" si="376"/>
        <v>20375.903813187204</v>
      </c>
      <c r="Y1038" s="194">
        <f t="shared" ca="1" si="377"/>
        <v>20979.299869599687</v>
      </c>
      <c r="Z1038" s="194">
        <f t="shared" ca="1" si="378"/>
        <v>372306.19756987918</v>
      </c>
      <c r="AA1038" s="194">
        <f t="shared" ca="1" si="379"/>
        <v>393285.49743947887</v>
      </c>
      <c r="AB1038" s="77">
        <f t="shared" ca="1" si="380"/>
        <v>242667.46610052348</v>
      </c>
      <c r="AC1038">
        <f t="shared" ca="1" si="381"/>
        <v>220.53465259229569</v>
      </c>
      <c r="AD1038" s="476">
        <v>223.75772792456814</v>
      </c>
    </row>
    <row r="1039" spans="2:30" x14ac:dyDescent="0.2">
      <c r="B1039">
        <v>961</v>
      </c>
      <c r="C1039" s="193">
        <f t="shared" ref="C1039:M1054" ca="1" si="389">C$75+_xlfn.NORM.INV(RAND(),0, $AH$80)</f>
        <v>0.28304291184042363</v>
      </c>
      <c r="D1039" s="193">
        <f t="shared" ca="1" si="389"/>
        <v>-0.10177416251998476</v>
      </c>
      <c r="E1039" s="193">
        <f t="shared" ca="1" si="389"/>
        <v>0.12273730319078309</v>
      </c>
      <c r="F1039" s="193">
        <f t="shared" ca="1" si="389"/>
        <v>0.10498105040102031</v>
      </c>
      <c r="G1039" s="193">
        <f t="shared" ca="1" si="389"/>
        <v>0.12930112765535262</v>
      </c>
      <c r="H1039" s="193">
        <f t="shared" ca="1" si="389"/>
        <v>0.10441986075916956</v>
      </c>
      <c r="I1039" s="193">
        <f t="shared" ca="1" si="388"/>
        <v>5.5641680942778854E-2</v>
      </c>
      <c r="J1039" s="193">
        <f t="shared" ca="1" si="388"/>
        <v>8.2348568453982127E-2</v>
      </c>
      <c r="K1039" s="193">
        <f t="shared" ca="1" si="388"/>
        <v>5.8169814991357288E-2</v>
      </c>
      <c r="L1039" s="193">
        <f t="shared" ca="1" si="388"/>
        <v>2.5613310806600932E-2</v>
      </c>
      <c r="M1039" s="193">
        <f t="shared" ca="1" si="388"/>
        <v>2.9919553523697771E-2</v>
      </c>
      <c r="O1039" s="473">
        <f t="shared" ca="1" si="382"/>
        <v>12569.971407300631</v>
      </c>
      <c r="P1039" s="473">
        <f t="shared" ref="P1039:P1078" ca="1" si="390">$C$74*(1+$D1039)</f>
        <v>11690.4092748024</v>
      </c>
      <c r="Q1039" s="194">
        <f t="shared" ref="Q1039:Q1078" ca="1" si="391">$D$74*(1+$E1039)</f>
        <v>12334.503941382685</v>
      </c>
      <c r="R1039" s="194">
        <f t="shared" ref="R1039:R1078" ca="1" si="392">$E$74*(1+$F1039)</f>
        <v>13472.733633144202</v>
      </c>
      <c r="S1039" s="194">
        <f t="shared" ref="S1039:S1078" ca="1" si="393">$F$74*(1+$G1039)</f>
        <v>15106.121545729082</v>
      </c>
      <c r="T1039" s="194">
        <f t="shared" ref="T1039:T1078" ca="1" si="394">$G$74*(1+$H1039)</f>
        <v>16227.493234059233</v>
      </c>
      <c r="U1039" s="194">
        <f t="shared" ca="1" si="373"/>
        <v>16933.693264841255</v>
      </c>
      <c r="V1039" s="194">
        <f t="shared" ca="1" si="374"/>
        <v>18743.175498172233</v>
      </c>
      <c r="W1039" s="194">
        <f t="shared" ca="1" si="375"/>
        <v>19411.792638525752</v>
      </c>
      <c r="X1039" s="194">
        <f t="shared" ca="1" si="376"/>
        <v>19930.112647152389</v>
      </c>
      <c r="Y1039" s="194">
        <f t="shared" ca="1" si="377"/>
        <v>20997.233502439682</v>
      </c>
      <c r="Z1039" s="194">
        <f t="shared" ca="1" si="378"/>
        <v>372624.45426542067</v>
      </c>
      <c r="AA1039" s="194">
        <f t="shared" ca="1" si="379"/>
        <v>393621.68776786036</v>
      </c>
      <c r="AB1039" s="77">
        <f t="shared" ca="1" si="380"/>
        <v>243402.38140792891</v>
      </c>
      <c r="AC1039">
        <f t="shared" ca="1" si="381"/>
        <v>221.30662245301565</v>
      </c>
      <c r="AD1039" s="476">
        <v>217.94374639902261</v>
      </c>
    </row>
    <row r="1040" spans="2:30" x14ac:dyDescent="0.2">
      <c r="B1040">
        <v>962</v>
      </c>
      <c r="C1040" s="193">
        <f t="shared" ca="1" si="389"/>
        <v>0.35180902165949218</v>
      </c>
      <c r="D1040" s="193">
        <f t="shared" ca="1" si="389"/>
        <v>-0.17145348953914</v>
      </c>
      <c r="E1040" s="193">
        <f t="shared" ca="1" si="389"/>
        <v>0.13455897469087374</v>
      </c>
      <c r="F1040" s="193">
        <f t="shared" ca="1" si="389"/>
        <v>0.12272835566786369</v>
      </c>
      <c r="G1040" s="193">
        <f t="shared" ca="1" si="389"/>
        <v>0.12380429834655828</v>
      </c>
      <c r="H1040" s="193">
        <f t="shared" ca="1" si="389"/>
        <v>5.991719096409448E-2</v>
      </c>
      <c r="I1040" s="193">
        <f t="shared" ca="1" si="388"/>
        <v>8.0812713358664981E-2</v>
      </c>
      <c r="J1040" s="193">
        <f t="shared" ca="1" si="388"/>
        <v>6.9067524541610761E-2</v>
      </c>
      <c r="K1040" s="193">
        <f t="shared" ca="1" si="388"/>
        <v>6.2130110917021635E-2</v>
      </c>
      <c r="L1040" s="193">
        <f t="shared" ca="1" si="388"/>
        <v>2.1371028208095586E-2</v>
      </c>
      <c r="M1040" s="193">
        <f t="shared" ca="1" si="388"/>
        <v>2.4894665145908629E-2</v>
      </c>
      <c r="O1040" s="473">
        <f t="shared" ca="1" si="382"/>
        <v>13243.672985198045</v>
      </c>
      <c r="P1040" s="473">
        <f t="shared" ca="1" si="390"/>
        <v>10783.532833648092</v>
      </c>
      <c r="Q1040" s="194">
        <f t="shared" ca="1" si="391"/>
        <v>12464.37800301509</v>
      </c>
      <c r="R1040" s="194">
        <f t="shared" ca="1" si="392"/>
        <v>13689.121702857708</v>
      </c>
      <c r="S1040" s="194">
        <f t="shared" ca="1" si="393"/>
        <v>15032.593086736775</v>
      </c>
      <c r="T1040" s="194">
        <f t="shared" ca="1" si="394"/>
        <v>15573.605343541998</v>
      </c>
      <c r="U1040" s="194">
        <f t="shared" ref="U1040:U1078" ca="1" si="395">$H$74*(1+$I1040)</f>
        <v>17337.465254698003</v>
      </c>
      <c r="V1040" s="194">
        <f t="shared" ref="V1040:V1078" ca="1" si="396">$I$74*(1+$J1040)</f>
        <v>18513.185877357122</v>
      </c>
      <c r="W1040" s="194">
        <f t="shared" ref="W1040:W1078" ca="1" si="397">$J$74*(1+$K1040)</f>
        <v>19484.443022431122</v>
      </c>
      <c r="X1040" s="194">
        <f t="shared" ref="X1040:X1078" ca="1" si="398">$K$74*(1+$L1040)</f>
        <v>19847.674978707182</v>
      </c>
      <c r="Y1040" s="194">
        <f t="shared" ref="Y1040:Y1078" ca="1" si="399">$L$74*(1+$M1040)</f>
        <v>20894.789817172077</v>
      </c>
      <c r="Z1040" s="194">
        <f t="shared" ref="Z1040:Z1078" ca="1" si="400">($Y1040*(1+$AH$79))/($AH$73-$AH$79)</f>
        <v>370806.45179803157</v>
      </c>
      <c r="AA1040" s="194">
        <f t="shared" ref="AA1040:AA1078" ca="1" si="401">SUM(Y1040:Z1040)</f>
        <v>391701.24161520367</v>
      </c>
      <c r="AB1040" s="77">
        <f t="shared" ref="AB1040:AB1078" ca="1" si="402">NPV($AH$73,O1040:X1040,AA1040)</f>
        <v>242456.64206533844</v>
      </c>
      <c r="AC1040">
        <f t="shared" ref="AC1040:AC1078" ca="1" si="403">((AB1040+$AH$82-$AH$83)-$AH$85)/($AH$87-($AH$87*$AH$85/(AB1040+$AH$82-$AH$83)))</f>
        <v>220.31319877382398</v>
      </c>
      <c r="AD1040" s="476">
        <v>218.55214197672754</v>
      </c>
    </row>
    <row r="1041" spans="2:30" x14ac:dyDescent="0.2">
      <c r="B1041">
        <v>963</v>
      </c>
      <c r="C1041" s="193">
        <f t="shared" ca="1" si="389"/>
        <v>0.32724182742266589</v>
      </c>
      <c r="D1041" s="193">
        <f t="shared" ca="1" si="389"/>
        <v>-0.15822916751330524</v>
      </c>
      <c r="E1041" s="193">
        <f t="shared" ca="1" si="389"/>
        <v>0.11838875131553966</v>
      </c>
      <c r="F1041" s="193">
        <f t="shared" ca="1" si="389"/>
        <v>0.13822791096114709</v>
      </c>
      <c r="G1041" s="193">
        <f t="shared" ca="1" si="389"/>
        <v>0.11174230826459661</v>
      </c>
      <c r="H1041" s="193">
        <f t="shared" ca="1" si="389"/>
        <v>0.10352756468018565</v>
      </c>
      <c r="I1041" s="193">
        <f t="shared" ca="1" si="388"/>
        <v>8.401744429229259E-2</v>
      </c>
      <c r="J1041" s="193">
        <f t="shared" ca="1" si="388"/>
        <v>5.1022239334646884E-2</v>
      </c>
      <c r="K1041" s="193">
        <f t="shared" ca="1" si="388"/>
        <v>8.4245208950908174E-2</v>
      </c>
      <c r="L1041" s="193">
        <f t="shared" ca="1" si="388"/>
        <v>1.8360403551584817E-2</v>
      </c>
      <c r="M1041" s="193">
        <f t="shared" ca="1" si="388"/>
        <v>9.4811007067163791E-3</v>
      </c>
      <c r="O1041" s="473">
        <f t="shared" ref="O1041:O1078" ca="1" si="404">$B$74*(1+$C1041)</f>
        <v>13002.988183259857</v>
      </c>
      <c r="P1041" s="473">
        <f t="shared" ca="1" si="390"/>
        <v>10955.647384814332</v>
      </c>
      <c r="Q1041" s="194">
        <f t="shared" ca="1" si="391"/>
        <v>12286.7303169631</v>
      </c>
      <c r="R1041" s="194">
        <f t="shared" ca="1" si="392"/>
        <v>13878.103568042465</v>
      </c>
      <c r="S1041" s="194">
        <f t="shared" ca="1" si="393"/>
        <v>14871.245609257676</v>
      </c>
      <c r="T1041" s="194">
        <f t="shared" ca="1" si="394"/>
        <v>16214.382523994189</v>
      </c>
      <c r="U1041" s="194">
        <f t="shared" ca="1" si="395"/>
        <v>17388.872783981929</v>
      </c>
      <c r="V1041" s="194">
        <f t="shared" ca="1" si="396"/>
        <v>18200.693250299078</v>
      </c>
      <c r="W1041" s="194">
        <f t="shared" ca="1" si="397"/>
        <v>19890.137544361878</v>
      </c>
      <c r="X1041" s="194">
        <f t="shared" ca="1" si="398"/>
        <v>19789.171361495577</v>
      </c>
      <c r="Y1041" s="194">
        <f t="shared" ca="1" si="399"/>
        <v>20580.549534494334</v>
      </c>
      <c r="Z1041" s="194">
        <f t="shared" ca="1" si="400"/>
        <v>365229.83077186643</v>
      </c>
      <c r="AA1041" s="194">
        <f t="shared" ca="1" si="401"/>
        <v>385810.38030636078</v>
      </c>
      <c r="AB1041" s="77">
        <f t="shared" ca="1" si="402"/>
        <v>240458.08062185044</v>
      </c>
      <c r="AC1041">
        <f t="shared" ca="1" si="403"/>
        <v>218.21386952646264</v>
      </c>
      <c r="AD1041" s="476">
        <v>219.45684074397539</v>
      </c>
    </row>
    <row r="1042" spans="2:30" x14ac:dyDescent="0.2">
      <c r="B1042">
        <v>964</v>
      </c>
      <c r="C1042" s="193">
        <f t="shared" ca="1" si="389"/>
        <v>0.34252810267292999</v>
      </c>
      <c r="D1042" s="193">
        <f t="shared" ca="1" si="389"/>
        <v>-0.19600868996827062</v>
      </c>
      <c r="E1042" s="193">
        <f t="shared" ca="1" si="389"/>
        <v>0.1051678296850405</v>
      </c>
      <c r="F1042" s="193">
        <f t="shared" ca="1" si="389"/>
        <v>0.11157942180209388</v>
      </c>
      <c r="G1042" s="193">
        <f t="shared" ca="1" si="389"/>
        <v>8.8868630360245213E-2</v>
      </c>
      <c r="H1042" s="193">
        <f t="shared" ca="1" si="389"/>
        <v>4.208568266352742E-2</v>
      </c>
      <c r="I1042" s="193">
        <f t="shared" ca="1" si="388"/>
        <v>6.5784577414670711E-2</v>
      </c>
      <c r="J1042" s="193">
        <f t="shared" ca="1" si="388"/>
        <v>5.4990161965980652E-2</v>
      </c>
      <c r="K1042" s="193">
        <f t="shared" ca="1" si="388"/>
        <v>5.2358162226347683E-2</v>
      </c>
      <c r="L1042" s="193">
        <f t="shared" ca="1" si="388"/>
        <v>4.3969197336736446E-2</v>
      </c>
      <c r="M1042" s="193">
        <f t="shared" ca="1" si="388"/>
        <v>2.6717600929758115E-2</v>
      </c>
      <c r="O1042" s="473">
        <f t="shared" ca="1" si="404"/>
        <v>13152.747821886695</v>
      </c>
      <c r="P1042" s="473">
        <f t="shared" ca="1" si="390"/>
        <v>10463.946900062958</v>
      </c>
      <c r="Q1042" s="194">
        <f t="shared" ca="1" si="391"/>
        <v>12141.483953903231</v>
      </c>
      <c r="R1042" s="194">
        <f t="shared" ca="1" si="392"/>
        <v>13553.185782316314</v>
      </c>
      <c r="S1042" s="194">
        <f t="shared" ca="1" si="393"/>
        <v>14565.275350166214</v>
      </c>
      <c r="T1042" s="194">
        <f t="shared" ca="1" si="394"/>
        <v>15311.602919842717</v>
      </c>
      <c r="U1042" s="194">
        <f t="shared" ca="1" si="395"/>
        <v>17096.396860931422</v>
      </c>
      <c r="V1042" s="194">
        <f t="shared" ca="1" si="396"/>
        <v>18269.40629932033</v>
      </c>
      <c r="W1042" s="194">
        <f t="shared" ca="1" si="397"/>
        <v>19305.179695344792</v>
      </c>
      <c r="X1042" s="194">
        <f t="shared" ca="1" si="398"/>
        <v>20286.811299977238</v>
      </c>
      <c r="Y1042" s="194">
        <f t="shared" ca="1" si="399"/>
        <v>20931.954475501443</v>
      </c>
      <c r="Z1042" s="194">
        <f t="shared" ca="1" si="400"/>
        <v>371465.98918548465</v>
      </c>
      <c r="AA1042" s="194">
        <f t="shared" ca="1" si="401"/>
        <v>392397.94366098609</v>
      </c>
      <c r="AB1042" s="77">
        <f t="shared" ca="1" si="402"/>
        <v>241422.21116526294</v>
      </c>
      <c r="AC1042">
        <f t="shared" ca="1" si="403"/>
        <v>219.22661169391273</v>
      </c>
      <c r="AD1042" s="476">
        <v>220.74282012409563</v>
      </c>
    </row>
    <row r="1043" spans="2:30" x14ac:dyDescent="0.2">
      <c r="B1043">
        <v>965</v>
      </c>
      <c r="C1043" s="193">
        <f t="shared" ca="1" si="389"/>
        <v>0.33485402554600396</v>
      </c>
      <c r="D1043" s="193">
        <f t="shared" ca="1" si="389"/>
        <v>-0.17349053217383009</v>
      </c>
      <c r="E1043" s="193">
        <f t="shared" ca="1" si="389"/>
        <v>9.5692938479376669E-2</v>
      </c>
      <c r="F1043" s="193">
        <f t="shared" ca="1" si="389"/>
        <v>0.12184503046900276</v>
      </c>
      <c r="G1043" s="193">
        <f t="shared" ca="1" si="389"/>
        <v>0.11315359521844963</v>
      </c>
      <c r="H1043" s="193">
        <f t="shared" ca="1" si="389"/>
        <v>5.6327511933408535E-2</v>
      </c>
      <c r="I1043" s="193">
        <f t="shared" ca="1" si="388"/>
        <v>0.10092848594874726</v>
      </c>
      <c r="J1043" s="193">
        <f t="shared" ca="1" si="388"/>
        <v>3.3260099945705064E-2</v>
      </c>
      <c r="K1043" s="193">
        <f t="shared" ca="1" si="388"/>
        <v>5.7585799712292628E-2</v>
      </c>
      <c r="L1043" s="193">
        <f t="shared" ca="1" si="388"/>
        <v>5.564132878512696E-2</v>
      </c>
      <c r="M1043" s="193">
        <f t="shared" ca="1" si="388"/>
        <v>3.909914815904799E-2</v>
      </c>
      <c r="O1043" s="473">
        <f t="shared" ca="1" si="404"/>
        <v>13077.564888274201</v>
      </c>
      <c r="P1043" s="473">
        <f t="shared" ca="1" si="390"/>
        <v>10757.020723757601</v>
      </c>
      <c r="Q1043" s="194">
        <f t="shared" ca="1" si="391"/>
        <v>12037.39185454188</v>
      </c>
      <c r="R1043" s="194">
        <f t="shared" ca="1" si="392"/>
        <v>13678.351558780236</v>
      </c>
      <c r="S1043" s="194">
        <f t="shared" ca="1" si="393"/>
        <v>14890.123720452933</v>
      </c>
      <c r="T1043" s="194">
        <f t="shared" ca="1" si="394"/>
        <v>15520.861369757555</v>
      </c>
      <c r="U1043" s="194">
        <f t="shared" ca="1" si="395"/>
        <v>17660.145127021289</v>
      </c>
      <c r="V1043" s="194">
        <f t="shared" ca="1" si="396"/>
        <v>17893.103897392677</v>
      </c>
      <c r="W1043" s="194">
        <f t="shared" ca="1" si="397"/>
        <v>19401.079061806475</v>
      </c>
      <c r="X1043" s="194">
        <f t="shared" ca="1" si="398"/>
        <v>20513.628651261261</v>
      </c>
      <c r="Y1043" s="194">
        <f t="shared" ca="1" si="399"/>
        <v>21184.380247403151</v>
      </c>
      <c r="Z1043" s="194">
        <f t="shared" ca="1" si="400"/>
        <v>375945.62768102612</v>
      </c>
      <c r="AA1043" s="194">
        <f t="shared" ca="1" si="401"/>
        <v>397130.00792842929</v>
      </c>
      <c r="AB1043" s="77">
        <f t="shared" ca="1" si="402"/>
        <v>243980.29564857692</v>
      </c>
      <c r="AC1043">
        <f t="shared" ca="1" si="403"/>
        <v>221.91367522680559</v>
      </c>
      <c r="AD1043" s="476">
        <v>223.6059795247923</v>
      </c>
    </row>
    <row r="1044" spans="2:30" x14ac:dyDescent="0.2">
      <c r="B1044">
        <v>966</v>
      </c>
      <c r="C1044" s="193">
        <f t="shared" ca="1" si="389"/>
        <v>0.3384124798028853</v>
      </c>
      <c r="D1044" s="193">
        <f t="shared" ca="1" si="389"/>
        <v>-0.16559866850032148</v>
      </c>
      <c r="E1044" s="193">
        <f t="shared" ca="1" si="389"/>
        <v>8.8795647941266015E-2</v>
      </c>
      <c r="F1044" s="193">
        <f t="shared" ca="1" si="389"/>
        <v>0.12286712697609989</v>
      </c>
      <c r="G1044" s="193">
        <f t="shared" ca="1" si="389"/>
        <v>0.14138073592999023</v>
      </c>
      <c r="H1044" s="193">
        <f t="shared" ca="1" si="389"/>
        <v>0.1222896738043068</v>
      </c>
      <c r="I1044" s="193">
        <f t="shared" ca="1" si="388"/>
        <v>5.2575163082829578E-2</v>
      </c>
      <c r="J1044" s="193">
        <f t="shared" ca="1" si="388"/>
        <v>4.1457889222251257E-2</v>
      </c>
      <c r="K1044" s="193">
        <f t="shared" ca="1" si="388"/>
        <v>3.5880940402880396E-2</v>
      </c>
      <c r="L1044" s="193">
        <f t="shared" ca="1" si="388"/>
        <v>7.2483514158400777E-2</v>
      </c>
      <c r="M1044" s="193">
        <f t="shared" ca="1" si="388"/>
        <v>6.4242142493371429E-2</v>
      </c>
      <c r="O1044" s="473">
        <f t="shared" ca="1" si="404"/>
        <v>13112.427064628868</v>
      </c>
      <c r="P1044" s="473">
        <f t="shared" ca="1" si="390"/>
        <v>10859.733329468316</v>
      </c>
      <c r="Q1044" s="194">
        <f t="shared" ca="1" si="391"/>
        <v>11961.617533081811</v>
      </c>
      <c r="R1044" s="194">
        <f t="shared" ca="1" si="392"/>
        <v>13690.813703703434</v>
      </c>
      <c r="S1044" s="194">
        <f t="shared" ca="1" si="393"/>
        <v>15267.704693352713</v>
      </c>
      <c r="T1044" s="194">
        <f t="shared" ca="1" si="394"/>
        <v>16490.058478118262</v>
      </c>
      <c r="U1044" s="194">
        <f t="shared" ca="1" si="395"/>
        <v>16884.502830464731</v>
      </c>
      <c r="V1044" s="194">
        <f t="shared" ca="1" si="396"/>
        <v>18035.06611509747</v>
      </c>
      <c r="W1044" s="194">
        <f t="shared" ca="1" si="397"/>
        <v>19002.910240324709</v>
      </c>
      <c r="X1044" s="194">
        <f t="shared" ca="1" si="398"/>
        <v>20840.912480533701</v>
      </c>
      <c r="Y1044" s="194">
        <f t="shared" ca="1" si="399"/>
        <v>21696.976907192817</v>
      </c>
      <c r="Z1044" s="194">
        <f t="shared" ca="1" si="400"/>
        <v>385042.35228477971</v>
      </c>
      <c r="AA1044" s="194">
        <f t="shared" ca="1" si="401"/>
        <v>406739.3291919725</v>
      </c>
      <c r="AB1044" s="77">
        <f t="shared" ca="1" si="402"/>
        <v>248097.85747493102</v>
      </c>
      <c r="AC1044">
        <f t="shared" ca="1" si="403"/>
        <v>226.23884521247163</v>
      </c>
      <c r="AD1044" s="476">
        <v>224.19142241668021</v>
      </c>
    </row>
    <row r="1045" spans="2:30" x14ac:dyDescent="0.2">
      <c r="B1045">
        <v>967</v>
      </c>
      <c r="C1045" s="193">
        <f t="shared" ca="1" si="389"/>
        <v>0.33006813509915789</v>
      </c>
      <c r="D1045" s="193">
        <f t="shared" ca="1" si="389"/>
        <v>-0.13890581543814828</v>
      </c>
      <c r="E1045" s="193">
        <f t="shared" ca="1" si="389"/>
        <v>0.14507529539127761</v>
      </c>
      <c r="F1045" s="193">
        <f t="shared" ca="1" si="389"/>
        <v>0.11553326065418053</v>
      </c>
      <c r="G1045" s="193">
        <f t="shared" ca="1" si="389"/>
        <v>8.8088741028656145E-2</v>
      </c>
      <c r="H1045" s="193">
        <f t="shared" ca="1" si="389"/>
        <v>9.1427287282583758E-2</v>
      </c>
      <c r="I1045" s="193">
        <f t="shared" ca="1" si="389"/>
        <v>6.8423375162111721E-2</v>
      </c>
      <c r="J1045" s="193">
        <f t="shared" ca="1" si="389"/>
        <v>6.8970300606398374E-2</v>
      </c>
      <c r="K1045" s="193">
        <f t="shared" ca="1" si="389"/>
        <v>4.9914914981889352E-2</v>
      </c>
      <c r="L1045" s="193">
        <f t="shared" ca="1" si="389"/>
        <v>2.1003965086258718E-2</v>
      </c>
      <c r="M1045" s="193">
        <f t="shared" ca="1" si="389"/>
        <v>3.916227502167393E-2</v>
      </c>
      <c r="O1045" s="473">
        <f t="shared" ca="1" si="404"/>
        <v>13030.67751956645</v>
      </c>
      <c r="P1045" s="473">
        <f t="shared" ca="1" si="390"/>
        <v>11207.140812072501</v>
      </c>
      <c r="Q1045" s="194">
        <f t="shared" ca="1" si="391"/>
        <v>12579.911350628403</v>
      </c>
      <c r="R1045" s="194">
        <f t="shared" ca="1" si="392"/>
        <v>13601.39386485602</v>
      </c>
      <c r="S1045" s="194">
        <f t="shared" ca="1" si="393"/>
        <v>14554.843143249302</v>
      </c>
      <c r="T1045" s="194">
        <f t="shared" ca="1" si="394"/>
        <v>16036.590384811861</v>
      </c>
      <c r="U1045" s="194">
        <f t="shared" ca="1" si="395"/>
        <v>17138.726178208104</v>
      </c>
      <c r="V1045" s="194">
        <f t="shared" ca="1" si="396"/>
        <v>18511.502237415774</v>
      </c>
      <c r="W1045" s="194">
        <f t="shared" ca="1" si="397"/>
        <v>19260.359092637977</v>
      </c>
      <c r="X1045" s="194">
        <f t="shared" ca="1" si="398"/>
        <v>19840.542066829243</v>
      </c>
      <c r="Y1045" s="194">
        <f t="shared" ca="1" si="399"/>
        <v>21185.667230906187</v>
      </c>
      <c r="Z1045" s="194">
        <f t="shared" ca="1" si="400"/>
        <v>375968.46695294313</v>
      </c>
      <c r="AA1045" s="194">
        <f t="shared" ca="1" si="401"/>
        <v>397154.13418384932</v>
      </c>
      <c r="AB1045" s="77">
        <f t="shared" ca="1" si="402"/>
        <v>244456.23270677816</v>
      </c>
      <c r="AC1045">
        <f t="shared" ca="1" si="403"/>
        <v>222.41360911147075</v>
      </c>
      <c r="AD1045" s="476">
        <v>223.90491657752878</v>
      </c>
    </row>
    <row r="1046" spans="2:30" x14ac:dyDescent="0.2">
      <c r="B1046">
        <v>968</v>
      </c>
      <c r="C1046" s="193">
        <f t="shared" ca="1" si="389"/>
        <v>0.33134847879732954</v>
      </c>
      <c r="D1046" s="193">
        <f t="shared" ca="1" si="389"/>
        <v>-0.13816192241052072</v>
      </c>
      <c r="E1046" s="193">
        <f t="shared" ca="1" si="389"/>
        <v>8.1031846919067924E-2</v>
      </c>
      <c r="F1046" s="193">
        <f t="shared" ca="1" si="389"/>
        <v>8.7449935090796876E-2</v>
      </c>
      <c r="G1046" s="193">
        <f t="shared" ca="1" si="389"/>
        <v>8.1129265512709714E-2</v>
      </c>
      <c r="H1046" s="193">
        <f t="shared" ca="1" si="389"/>
        <v>8.3976608624283494E-2</v>
      </c>
      <c r="I1046" s="193">
        <f t="shared" ca="1" si="389"/>
        <v>0.10815131890105659</v>
      </c>
      <c r="J1046" s="193">
        <f t="shared" ca="1" si="389"/>
        <v>8.1879047012133721E-2</v>
      </c>
      <c r="K1046" s="193">
        <f t="shared" ca="1" si="389"/>
        <v>2.2819759215518258E-2</v>
      </c>
      <c r="L1046" s="193">
        <f t="shared" ca="1" si="389"/>
        <v>7.0155504614455758E-2</v>
      </c>
      <c r="M1046" s="193">
        <f t="shared" ca="1" si="389"/>
        <v>3.2685376678279913E-2</v>
      </c>
      <c r="O1046" s="473">
        <f t="shared" ca="1" si="404"/>
        <v>13043.221046777437</v>
      </c>
      <c r="P1046" s="473">
        <f t="shared" ca="1" si="390"/>
        <v>11216.822579827072</v>
      </c>
      <c r="Q1046" s="194">
        <f t="shared" ca="1" si="391"/>
        <v>11876.323641058931</v>
      </c>
      <c r="R1046" s="194">
        <f t="shared" ca="1" si="392"/>
        <v>13258.981508815141</v>
      </c>
      <c r="S1046" s="194">
        <f t="shared" ca="1" si="393"/>
        <v>14461.749564872485</v>
      </c>
      <c r="T1046" s="194">
        <f t="shared" ca="1" si="394"/>
        <v>15927.115861749944</v>
      </c>
      <c r="U1046" s="194">
        <f t="shared" ca="1" si="395"/>
        <v>17776.007582933755</v>
      </c>
      <c r="V1046" s="194">
        <f t="shared" ca="1" si="396"/>
        <v>18735.044732316193</v>
      </c>
      <c r="W1046" s="194">
        <f t="shared" ca="1" si="397"/>
        <v>18763.306977000328</v>
      </c>
      <c r="X1046" s="194">
        <f t="shared" ca="1" si="398"/>
        <v>20795.673702949993</v>
      </c>
      <c r="Y1046" s="194">
        <f t="shared" ca="1" si="399"/>
        <v>21053.621046888686</v>
      </c>
      <c r="Z1046" s="194">
        <f t="shared" ca="1" si="400"/>
        <v>373625.12790060387</v>
      </c>
      <c r="AA1046" s="194">
        <f t="shared" ca="1" si="401"/>
        <v>394678.74894749257</v>
      </c>
      <c r="AB1046" s="77">
        <f t="shared" ca="1" si="402"/>
        <v>243260.18353394431</v>
      </c>
      <c r="AC1046">
        <f t="shared" ca="1" si="403"/>
        <v>221.15725493832596</v>
      </c>
      <c r="AD1046" s="476">
        <v>224.09567688371823</v>
      </c>
    </row>
    <row r="1047" spans="2:30" x14ac:dyDescent="0.2">
      <c r="B1047">
        <v>969</v>
      </c>
      <c r="C1047" s="193">
        <f t="shared" ca="1" si="389"/>
        <v>0.31386255648675448</v>
      </c>
      <c r="D1047" s="193">
        <f t="shared" ca="1" si="389"/>
        <v>-0.16802850100508085</v>
      </c>
      <c r="E1047" s="193">
        <f t="shared" ca="1" si="389"/>
        <v>0.10655574761383509</v>
      </c>
      <c r="F1047" s="193">
        <f t="shared" ca="1" si="389"/>
        <v>0.1013587228272714</v>
      </c>
      <c r="G1047" s="193">
        <f t="shared" ca="1" si="389"/>
        <v>8.5758839932692066E-2</v>
      </c>
      <c r="H1047" s="193">
        <f t="shared" ca="1" si="389"/>
        <v>8.248637998416658E-2</v>
      </c>
      <c r="I1047" s="193">
        <f t="shared" ca="1" si="389"/>
        <v>5.773352264612612E-2</v>
      </c>
      <c r="J1047" s="193">
        <f t="shared" ca="1" si="389"/>
        <v>8.3014008201845207E-2</v>
      </c>
      <c r="K1047" s="193">
        <f t="shared" ca="1" si="389"/>
        <v>5.6543371632429097E-2</v>
      </c>
      <c r="L1047" s="193">
        <f t="shared" ca="1" si="389"/>
        <v>3.8233222112683873E-2</v>
      </c>
      <c r="M1047" s="193">
        <f t="shared" ca="1" si="389"/>
        <v>1.8450535938800069E-2</v>
      </c>
      <c r="O1047" s="473">
        <f t="shared" ca="1" si="404"/>
        <v>12871.911465900734</v>
      </c>
      <c r="P1047" s="473">
        <f t="shared" ca="1" si="390"/>
        <v>10828.109059418874</v>
      </c>
      <c r="Q1047" s="194">
        <f t="shared" ca="1" si="391"/>
        <v>12156.731758634027</v>
      </c>
      <c r="R1047" s="194">
        <f t="shared" ca="1" si="392"/>
        <v>13428.567577522343</v>
      </c>
      <c r="S1047" s="194">
        <f t="shared" ca="1" si="393"/>
        <v>14523.677169636723</v>
      </c>
      <c r="T1047" s="194">
        <f t="shared" ca="1" si="394"/>
        <v>15905.219592012387</v>
      </c>
      <c r="U1047" s="194">
        <f t="shared" ca="1" si="395"/>
        <v>16967.248785054751</v>
      </c>
      <c r="V1047" s="194">
        <f t="shared" ca="1" si="396"/>
        <v>18754.699007641524</v>
      </c>
      <c r="W1047" s="194">
        <f t="shared" ca="1" si="397"/>
        <v>19381.956046350726</v>
      </c>
      <c r="X1047" s="194">
        <f t="shared" ca="1" si="398"/>
        <v>20175.34762146205</v>
      </c>
      <c r="Y1047" s="194">
        <f t="shared" ca="1" si="399"/>
        <v>20763.411705921921</v>
      </c>
      <c r="Z1047" s="194">
        <f t="shared" ca="1" si="400"/>
        <v>368474.96860519465</v>
      </c>
      <c r="AA1047" s="194">
        <f t="shared" ca="1" si="401"/>
        <v>389238.38031111658</v>
      </c>
      <c r="AB1047" s="77">
        <f t="shared" ca="1" si="402"/>
        <v>240681.78928512055</v>
      </c>
      <c r="AC1047">
        <f t="shared" ca="1" si="403"/>
        <v>218.44885761813293</v>
      </c>
      <c r="AD1047" s="476">
        <v>221.24170553677618</v>
      </c>
    </row>
    <row r="1048" spans="2:30" x14ac:dyDescent="0.2">
      <c r="B1048">
        <v>970</v>
      </c>
      <c r="C1048" s="193">
        <f t="shared" ca="1" si="389"/>
        <v>0.33959981480798268</v>
      </c>
      <c r="D1048" s="193">
        <f t="shared" ca="1" si="389"/>
        <v>-0.14928391527658597</v>
      </c>
      <c r="E1048" s="193">
        <f t="shared" ca="1" si="389"/>
        <v>0.10890107758012933</v>
      </c>
      <c r="F1048" s="193">
        <f t="shared" ca="1" si="389"/>
        <v>8.6541976901816739E-2</v>
      </c>
      <c r="G1048" s="193">
        <f t="shared" ca="1" si="389"/>
        <v>8.9767857236015547E-2</v>
      </c>
      <c r="H1048" s="193">
        <f t="shared" ca="1" si="389"/>
        <v>0.10326901659000931</v>
      </c>
      <c r="I1048" s="193">
        <f t="shared" ca="1" si="389"/>
        <v>5.6171911644373504E-2</v>
      </c>
      <c r="J1048" s="193">
        <f t="shared" ca="1" si="389"/>
        <v>4.334257827972525E-2</v>
      </c>
      <c r="K1048" s="193">
        <f t="shared" ca="1" si="389"/>
        <v>7.0513250136264582E-2</v>
      </c>
      <c r="L1048" s="193">
        <f t="shared" ca="1" si="389"/>
        <v>4.7097508019763333E-2</v>
      </c>
      <c r="M1048" s="193">
        <f t="shared" ca="1" si="389"/>
        <v>1.9924540112041346E-2</v>
      </c>
      <c r="O1048" s="473">
        <f t="shared" ca="1" si="404"/>
        <v>13124.059385673805</v>
      </c>
      <c r="P1048" s="473">
        <f t="shared" ca="1" si="390"/>
        <v>11072.069842675235</v>
      </c>
      <c r="Q1048" s="194">
        <f t="shared" ca="1" si="391"/>
        <v>12182.497787455628</v>
      </c>
      <c r="R1048" s="194">
        <f t="shared" ca="1" si="392"/>
        <v>13247.911021383956</v>
      </c>
      <c r="S1048" s="194">
        <f t="shared" ca="1" si="393"/>
        <v>14577.303878385943</v>
      </c>
      <c r="T1048" s="194">
        <f t="shared" ca="1" si="394"/>
        <v>16210.583617859769</v>
      </c>
      <c r="U1048" s="194">
        <f t="shared" ca="1" si="395"/>
        <v>16942.198768387105</v>
      </c>
      <c r="V1048" s="194">
        <f t="shared" ca="1" si="396"/>
        <v>18067.703528582646</v>
      </c>
      <c r="W1048" s="194">
        <f t="shared" ca="1" si="397"/>
        <v>19638.229076312433</v>
      </c>
      <c r="X1048" s="194">
        <f t="shared" ca="1" si="398"/>
        <v>20347.601837357237</v>
      </c>
      <c r="Y1048" s="194">
        <f t="shared" ca="1" si="399"/>
        <v>20793.462606211389</v>
      </c>
      <c r="Z1048" s="194">
        <f t="shared" ca="1" si="400"/>
        <v>369008.26268506696</v>
      </c>
      <c r="AA1048" s="194">
        <f t="shared" ca="1" si="401"/>
        <v>389801.72529127833</v>
      </c>
      <c r="AB1048" s="77">
        <f t="shared" ca="1" si="402"/>
        <v>241271.376208286</v>
      </c>
      <c r="AC1048">
        <f t="shared" ca="1" si="403"/>
        <v>219.06817161305463</v>
      </c>
      <c r="AD1048" s="476">
        <v>219.49511316468713</v>
      </c>
    </row>
    <row r="1049" spans="2:30" x14ac:dyDescent="0.2">
      <c r="B1049">
        <v>971</v>
      </c>
      <c r="C1049" s="193">
        <f t="shared" ref="C1049:H1054" ca="1" si="405">C$75+_xlfn.NORM.INV(RAND(),0, $AH$80)</f>
        <v>0.31822979281296365</v>
      </c>
      <c r="D1049" s="193">
        <f t="shared" ca="1" si="405"/>
        <v>-0.15744877275307512</v>
      </c>
      <c r="E1049" s="193">
        <f t="shared" ca="1" si="405"/>
        <v>0.1485360221538671</v>
      </c>
      <c r="F1049" s="193">
        <f t="shared" ca="1" si="405"/>
        <v>8.3028993104505358E-2</v>
      </c>
      <c r="G1049" s="193">
        <f t="shared" ca="1" si="405"/>
        <v>9.2597509519668303E-2</v>
      </c>
      <c r="H1049" s="193">
        <f t="shared" ca="1" si="405"/>
        <v>8.4460611187956308E-2</v>
      </c>
      <c r="I1049" s="193">
        <f t="shared" ca="1" si="389"/>
        <v>6.5724839085385234E-2</v>
      </c>
      <c r="J1049" s="193">
        <f t="shared" ca="1" si="389"/>
        <v>5.7970129509223083E-2</v>
      </c>
      <c r="K1049" s="193">
        <f t="shared" ca="1" si="389"/>
        <v>6.8126666772319738E-2</v>
      </c>
      <c r="L1049" s="193">
        <f t="shared" ca="1" si="389"/>
        <v>5.4027770878480041E-2</v>
      </c>
      <c r="M1049" s="193">
        <f t="shared" ca="1" si="389"/>
        <v>2.5682178904900495E-2</v>
      </c>
      <c r="O1049" s="473">
        <f t="shared" ca="1" si="404"/>
        <v>12914.697280188604</v>
      </c>
      <c r="P1049" s="473">
        <f t="shared" ca="1" si="390"/>
        <v>10965.804222618728</v>
      </c>
      <c r="Q1049" s="194">
        <f t="shared" ca="1" si="391"/>
        <v>12617.931239850841</v>
      </c>
      <c r="R1049" s="194">
        <f t="shared" ca="1" si="392"/>
        <v>13205.078164710487</v>
      </c>
      <c r="S1049" s="194">
        <f t="shared" ca="1" si="393"/>
        <v>14615.154784829074</v>
      </c>
      <c r="T1049" s="194">
        <f t="shared" ca="1" si="394"/>
        <v>15934.227421951213</v>
      </c>
      <c r="U1049" s="194">
        <f t="shared" ca="1" si="395"/>
        <v>17095.438590182417</v>
      </c>
      <c r="V1049" s="194">
        <f t="shared" ca="1" si="396"/>
        <v>18321.010797418043</v>
      </c>
      <c r="W1049" s="194">
        <f t="shared" ca="1" si="397"/>
        <v>19594.447954682317</v>
      </c>
      <c r="X1049" s="194">
        <f t="shared" ca="1" si="398"/>
        <v>20482.273372908949</v>
      </c>
      <c r="Y1049" s="194">
        <f t="shared" ca="1" si="399"/>
        <v>20910.845061707791</v>
      </c>
      <c r="Z1049" s="194">
        <f t="shared" ca="1" si="400"/>
        <v>371091.37393944239</v>
      </c>
      <c r="AA1049" s="194">
        <f t="shared" ca="1" si="401"/>
        <v>392002.21900115017</v>
      </c>
      <c r="AB1049" s="77">
        <f t="shared" ca="1" si="402"/>
        <v>242230.33643632161</v>
      </c>
      <c r="AC1049">
        <f t="shared" ca="1" si="403"/>
        <v>220.07548277695756</v>
      </c>
      <c r="AD1049" s="476">
        <v>223.91344385617816</v>
      </c>
    </row>
    <row r="1050" spans="2:30" x14ac:dyDescent="0.2">
      <c r="B1050">
        <v>972</v>
      </c>
      <c r="C1050" s="193">
        <f t="shared" ca="1" si="405"/>
        <v>0.33345186276794103</v>
      </c>
      <c r="D1050" s="193">
        <f t="shared" ca="1" si="405"/>
        <v>-0.1734408500827038</v>
      </c>
      <c r="E1050" s="193">
        <f t="shared" ca="1" si="405"/>
        <v>0.11909189924098215</v>
      </c>
      <c r="F1050" s="193">
        <f t="shared" ca="1" si="405"/>
        <v>8.132329368472857E-2</v>
      </c>
      <c r="G1050" s="193">
        <f t="shared" ca="1" si="405"/>
        <v>9.5699678251638165E-2</v>
      </c>
      <c r="H1050" s="193">
        <f t="shared" ca="1" si="405"/>
        <v>0.10680463065839273</v>
      </c>
      <c r="I1050" s="193">
        <f t="shared" ca="1" si="389"/>
        <v>6.7974634974917958E-2</v>
      </c>
      <c r="J1050" s="193">
        <f t="shared" ca="1" si="389"/>
        <v>3.3148095832249591E-2</v>
      </c>
      <c r="K1050" s="193">
        <f t="shared" ca="1" si="389"/>
        <v>0.10762765204534173</v>
      </c>
      <c r="L1050" s="193">
        <f t="shared" ca="1" si="389"/>
        <v>4.457572937563211E-2</v>
      </c>
      <c r="M1050" s="193">
        <f t="shared" ca="1" si="389"/>
        <v>2.4303560548305507E-2</v>
      </c>
      <c r="O1050" s="473">
        <f t="shared" ca="1" si="404"/>
        <v>13063.827899537519</v>
      </c>
      <c r="P1050" s="473">
        <f t="shared" ca="1" si="390"/>
        <v>10757.66733617361</v>
      </c>
      <c r="Q1050" s="194">
        <f t="shared" ca="1" si="391"/>
        <v>12294.45517017061</v>
      </c>
      <c r="R1050" s="194">
        <f t="shared" ca="1" si="392"/>
        <v>13184.281035264219</v>
      </c>
      <c r="S1050" s="194">
        <f t="shared" ca="1" si="393"/>
        <v>14656.651013578788</v>
      </c>
      <c r="T1050" s="194">
        <f t="shared" ca="1" si="394"/>
        <v>16262.533202806111</v>
      </c>
      <c r="U1050" s="194">
        <f t="shared" ca="1" si="395"/>
        <v>17131.527875201766</v>
      </c>
      <c r="V1050" s="194">
        <f t="shared" ca="1" si="396"/>
        <v>17891.164307120005</v>
      </c>
      <c r="W1050" s="194">
        <f t="shared" ca="1" si="397"/>
        <v>20319.081113060231</v>
      </c>
      <c r="X1050" s="194">
        <f t="shared" ca="1" si="398"/>
        <v>20298.597664030753</v>
      </c>
      <c r="Y1050" s="194">
        <f t="shared" ca="1" si="399"/>
        <v>20882.738816472291</v>
      </c>
      <c r="Z1050" s="194">
        <f t="shared" ca="1" si="400"/>
        <v>370592.59040726372</v>
      </c>
      <c r="AA1050" s="194">
        <f t="shared" ca="1" si="401"/>
        <v>391475.32922373601</v>
      </c>
      <c r="AB1050" s="77">
        <f t="shared" ca="1" si="402"/>
        <v>242009.13875020074</v>
      </c>
      <c r="AC1050">
        <f t="shared" ca="1" si="403"/>
        <v>219.84313226632636</v>
      </c>
      <c r="AD1050" s="476">
        <v>222.4887842841801</v>
      </c>
    </row>
    <row r="1051" spans="2:30" x14ac:dyDescent="0.2">
      <c r="B1051">
        <v>973</v>
      </c>
      <c r="C1051" s="193">
        <f t="shared" ca="1" si="405"/>
        <v>0.30761530203861226</v>
      </c>
      <c r="D1051" s="193">
        <f t="shared" ca="1" si="405"/>
        <v>-0.10369201458321495</v>
      </c>
      <c r="E1051" s="193">
        <f t="shared" ca="1" si="405"/>
        <v>0.1019425032775815</v>
      </c>
      <c r="F1051" s="193">
        <f t="shared" ca="1" si="405"/>
        <v>7.9406080843851048E-2</v>
      </c>
      <c r="G1051" s="193">
        <f t="shared" ca="1" si="405"/>
        <v>0.11768935683013595</v>
      </c>
      <c r="H1051" s="193">
        <f t="shared" ca="1" si="405"/>
        <v>8.233046028844998E-2</v>
      </c>
      <c r="I1051" s="193">
        <f t="shared" ca="1" si="389"/>
        <v>5.8945749502652696E-2</v>
      </c>
      <c r="J1051" s="193">
        <f t="shared" ca="1" si="389"/>
        <v>5.4951056941394974E-2</v>
      </c>
      <c r="K1051" s="193">
        <f t="shared" ca="1" si="389"/>
        <v>7.3808111569001647E-2</v>
      </c>
      <c r="L1051" s="193">
        <f t="shared" ca="1" si="389"/>
        <v>5.0028830306994704E-2</v>
      </c>
      <c r="M1051" s="193">
        <f t="shared" ca="1" si="389"/>
        <v>7.0261344661778385E-2</v>
      </c>
      <c r="O1051" s="473">
        <f t="shared" ca="1" si="404"/>
        <v>12810.707114072286</v>
      </c>
      <c r="P1051" s="473">
        <f t="shared" ca="1" si="390"/>
        <v>11665.448430199456</v>
      </c>
      <c r="Q1051" s="194">
        <f t="shared" ca="1" si="391"/>
        <v>12106.05019644992</v>
      </c>
      <c r="R1051" s="194">
        <f t="shared" ca="1" si="392"/>
        <v>13160.904980160096</v>
      </c>
      <c r="S1051" s="194">
        <f t="shared" ca="1" si="393"/>
        <v>14950.796436109245</v>
      </c>
      <c r="T1051" s="194">
        <f t="shared" ca="1" si="394"/>
        <v>15902.92862831534</v>
      </c>
      <c r="U1051" s="194">
        <f t="shared" ca="1" si="395"/>
        <v>16986.694282638258</v>
      </c>
      <c r="V1051" s="194">
        <f t="shared" ca="1" si="396"/>
        <v>18268.729112358538</v>
      </c>
      <c r="W1051" s="194">
        <f t="shared" ca="1" si="397"/>
        <v>19698.672273612941</v>
      </c>
      <c r="X1051" s="194">
        <f t="shared" ca="1" si="398"/>
        <v>20404.56442040297</v>
      </c>
      <c r="Y1051" s="194">
        <f t="shared" ca="1" si="399"/>
        <v>21819.691922162692</v>
      </c>
      <c r="Z1051" s="194">
        <f t="shared" ca="1" si="400"/>
        <v>387220.09705663309</v>
      </c>
      <c r="AA1051" s="194">
        <f t="shared" ca="1" si="401"/>
        <v>409039.78897879581</v>
      </c>
      <c r="AB1051" s="77">
        <f t="shared" ca="1" si="402"/>
        <v>248859.14191714392</v>
      </c>
      <c r="AC1051">
        <f t="shared" ca="1" si="403"/>
        <v>227.0385137442079</v>
      </c>
      <c r="AD1051" s="476">
        <v>223.5335798200928</v>
      </c>
    </row>
    <row r="1052" spans="2:30" x14ac:dyDescent="0.2">
      <c r="B1052">
        <v>974</v>
      </c>
      <c r="C1052" s="193">
        <f t="shared" ca="1" si="405"/>
        <v>0.30748941132491237</v>
      </c>
      <c r="D1052" s="193">
        <f t="shared" ca="1" si="405"/>
        <v>-0.16938418253734519</v>
      </c>
      <c r="E1052" s="193">
        <f t="shared" ca="1" si="405"/>
        <v>9.678798658902231E-2</v>
      </c>
      <c r="F1052" s="193">
        <f t="shared" ca="1" si="405"/>
        <v>0.10422205607898748</v>
      </c>
      <c r="G1052" s="193">
        <f t="shared" ca="1" si="405"/>
        <v>4.4353565641709454E-2</v>
      </c>
      <c r="H1052" s="193">
        <f t="shared" ca="1" si="405"/>
        <v>8.1425409968347726E-2</v>
      </c>
      <c r="I1052" s="193">
        <f t="shared" ca="1" si="389"/>
        <v>7.9425095802970108E-2</v>
      </c>
      <c r="J1052" s="193">
        <f t="shared" ca="1" si="389"/>
        <v>3.4829949552680928E-2</v>
      </c>
      <c r="K1052" s="193">
        <f t="shared" ca="1" si="389"/>
        <v>4.3637937927837385E-2</v>
      </c>
      <c r="L1052" s="193">
        <f t="shared" ca="1" si="389"/>
        <v>1.9451604410557901E-2</v>
      </c>
      <c r="M1052" s="193">
        <f t="shared" ca="1" si="389"/>
        <v>8.5962298222676259E-3</v>
      </c>
      <c r="O1052" s="473">
        <f t="shared" ca="1" si="404"/>
        <v>12809.473762750165</v>
      </c>
      <c r="P1052" s="473">
        <f t="shared" ca="1" si="390"/>
        <v>10810.464864276451</v>
      </c>
      <c r="Q1052" s="194">
        <f t="shared" ca="1" si="391"/>
        <v>12049.422162242568</v>
      </c>
      <c r="R1052" s="194">
        <f t="shared" ca="1" si="392"/>
        <v>13463.47942165695</v>
      </c>
      <c r="S1052" s="194">
        <f t="shared" ca="1" si="393"/>
        <v>13969.818601043566</v>
      </c>
      <c r="T1052" s="194">
        <f t="shared" ca="1" si="394"/>
        <v>15889.630517272817</v>
      </c>
      <c r="U1052" s="194">
        <f t="shared" ca="1" si="395"/>
        <v>17315.206290807851</v>
      </c>
      <c r="V1052" s="194">
        <f t="shared" ca="1" si="396"/>
        <v>17920.28919383679</v>
      </c>
      <c r="W1052" s="194">
        <f t="shared" ca="1" si="397"/>
        <v>19145.209921641221</v>
      </c>
      <c r="X1052" s="194">
        <f t="shared" ca="1" si="398"/>
        <v>19810.375996625458</v>
      </c>
      <c r="Y1052" s="194">
        <f t="shared" ca="1" si="399"/>
        <v>20562.509445327458</v>
      </c>
      <c r="Z1052" s="194">
        <f t="shared" ca="1" si="400"/>
        <v>364909.6848640769</v>
      </c>
      <c r="AA1052" s="194">
        <f t="shared" ca="1" si="401"/>
        <v>385472.19430940435</v>
      </c>
      <c r="AB1052" s="77">
        <f t="shared" ca="1" si="402"/>
        <v>238284.03302966547</v>
      </c>
      <c r="AC1052">
        <f t="shared" ca="1" si="403"/>
        <v>215.93020608929356</v>
      </c>
      <c r="AD1052" s="476">
        <v>216.11560229860814</v>
      </c>
    </row>
    <row r="1053" spans="2:30" x14ac:dyDescent="0.2">
      <c r="B1053">
        <v>975</v>
      </c>
      <c r="C1053" s="193">
        <f t="shared" ca="1" si="405"/>
        <v>0.30506435048074232</v>
      </c>
      <c r="D1053" s="193">
        <f t="shared" ca="1" si="405"/>
        <v>-0.15899470077065556</v>
      </c>
      <c r="E1053" s="193">
        <f t="shared" ca="1" si="405"/>
        <v>8.4493086773027776E-2</v>
      </c>
      <c r="F1053" s="193">
        <f t="shared" ca="1" si="405"/>
        <v>0.10296418903216435</v>
      </c>
      <c r="G1053" s="193">
        <f t="shared" ca="1" si="405"/>
        <v>0.11430921181803162</v>
      </c>
      <c r="H1053" s="193">
        <f t="shared" ca="1" si="405"/>
        <v>9.2254065661044757E-2</v>
      </c>
      <c r="I1053" s="193">
        <f t="shared" ca="1" si="389"/>
        <v>9.4772646699733509E-2</v>
      </c>
      <c r="J1053" s="193">
        <f t="shared" ca="1" si="389"/>
        <v>2.2316443203028627E-2</v>
      </c>
      <c r="K1053" s="193">
        <f t="shared" ca="1" si="389"/>
        <v>3.2423618762807957E-2</v>
      </c>
      <c r="L1053" s="193">
        <f t="shared" ca="1" si="389"/>
        <v>6.1189490205060322E-2</v>
      </c>
      <c r="M1053" s="193">
        <f t="shared" ca="1" si="389"/>
        <v>6.5041062059541535E-2</v>
      </c>
      <c r="O1053" s="473">
        <f t="shared" ca="1" si="404"/>
        <v>12785.715441659833</v>
      </c>
      <c r="P1053" s="473">
        <f t="shared" ca="1" si="390"/>
        <v>10945.683969469917</v>
      </c>
      <c r="Q1053" s="194">
        <f t="shared" ca="1" si="391"/>
        <v>11914.349167154314</v>
      </c>
      <c r="R1053" s="194">
        <f t="shared" ca="1" si="392"/>
        <v>13448.142590621155</v>
      </c>
      <c r="S1053" s="194">
        <f t="shared" ca="1" si="393"/>
        <v>14905.581851491719</v>
      </c>
      <c r="T1053" s="194">
        <f t="shared" ca="1" si="394"/>
        <v>16048.73842834063</v>
      </c>
      <c r="U1053" s="194">
        <f t="shared" ca="1" si="395"/>
        <v>17561.398463724167</v>
      </c>
      <c r="V1053" s="194">
        <f t="shared" ca="1" si="396"/>
        <v>17703.591124060578</v>
      </c>
      <c r="W1053" s="194">
        <f t="shared" ca="1" si="397"/>
        <v>18939.486761587206</v>
      </c>
      <c r="X1053" s="194">
        <f t="shared" ca="1" si="398"/>
        <v>20621.442659639226</v>
      </c>
      <c r="Y1053" s="194">
        <f t="shared" ca="1" si="399"/>
        <v>21713.264684838312</v>
      </c>
      <c r="Z1053" s="194">
        <f t="shared" ca="1" si="400"/>
        <v>385331.40104235261</v>
      </c>
      <c r="AA1053" s="194">
        <f t="shared" ca="1" si="401"/>
        <v>407044.66572719091</v>
      </c>
      <c r="AB1053" s="77">
        <f t="shared" ca="1" si="402"/>
        <v>247369.38413287306</v>
      </c>
      <c r="AC1053">
        <f t="shared" ca="1" si="403"/>
        <v>225.47364212207464</v>
      </c>
      <c r="AD1053" s="476">
        <v>215.42387555612322</v>
      </c>
    </row>
    <row r="1054" spans="2:30" x14ac:dyDescent="0.2">
      <c r="B1054">
        <v>976</v>
      </c>
      <c r="C1054" s="193">
        <f t="shared" ca="1" si="405"/>
        <v>0.30593773467056062</v>
      </c>
      <c r="D1054" s="193">
        <f t="shared" ca="1" si="405"/>
        <v>-0.15447766333272303</v>
      </c>
      <c r="E1054" s="193">
        <f t="shared" ca="1" si="405"/>
        <v>0.12290663358887086</v>
      </c>
      <c r="F1054" s="193">
        <f t="shared" ca="1" si="405"/>
        <v>0.11689635540503703</v>
      </c>
      <c r="G1054" s="193">
        <f t="shared" ca="1" si="405"/>
        <v>7.2735209520130989E-2</v>
      </c>
      <c r="H1054" s="193">
        <f t="shared" ca="1" si="405"/>
        <v>6.5919652116452288E-2</v>
      </c>
      <c r="I1054" s="193">
        <f t="shared" ca="1" si="389"/>
        <v>5.6754491978145458E-2</v>
      </c>
      <c r="J1054" s="193">
        <f t="shared" ca="1" si="389"/>
        <v>7.183699648081919E-2</v>
      </c>
      <c r="K1054" s="193">
        <f t="shared" ca="1" si="389"/>
        <v>4.6513403710899251E-2</v>
      </c>
      <c r="L1054" s="193">
        <f t="shared" ca="1" si="389"/>
        <v>6.4010923736629866E-2</v>
      </c>
      <c r="M1054" s="193">
        <f t="shared" ca="1" si="389"/>
        <v>4.3903477065024003E-2</v>
      </c>
      <c r="O1054" s="473">
        <f t="shared" ca="1" si="404"/>
        <v>12794.271986567481</v>
      </c>
      <c r="P1054" s="473">
        <f t="shared" ca="1" si="390"/>
        <v>11004.473211724609</v>
      </c>
      <c r="Q1054" s="194">
        <f t="shared" ca="1" si="391"/>
        <v>12336.364222017055</v>
      </c>
      <c r="R1054" s="194">
        <f t="shared" ca="1" si="392"/>
        <v>13618.013708688057</v>
      </c>
      <c r="S1054" s="194">
        <f t="shared" ca="1" si="393"/>
        <v>14349.466288977052</v>
      </c>
      <c r="T1054" s="194">
        <f t="shared" ca="1" si="394"/>
        <v>15661.800876054998</v>
      </c>
      <c r="U1054" s="194">
        <f t="shared" ca="1" si="395"/>
        <v>16951.544019576326</v>
      </c>
      <c r="V1054" s="194">
        <f t="shared" ca="1" si="396"/>
        <v>18561.145194814337</v>
      </c>
      <c r="W1054" s="194">
        <f t="shared" ca="1" si="397"/>
        <v>19197.959437578254</v>
      </c>
      <c r="X1054" s="194">
        <f t="shared" ca="1" si="398"/>
        <v>20676.269842085225</v>
      </c>
      <c r="Y1054" s="194">
        <f t="shared" ca="1" si="399"/>
        <v>21282.327330275948</v>
      </c>
      <c r="Z1054" s="194">
        <f t="shared" ca="1" si="400"/>
        <v>377683.83182578284</v>
      </c>
      <c r="AA1054" s="194">
        <f t="shared" ca="1" si="401"/>
        <v>398966.1591560588</v>
      </c>
      <c r="AB1054" s="77">
        <f t="shared" ca="1" si="402"/>
        <v>244467.38376102821</v>
      </c>
      <c r="AC1054">
        <f t="shared" ca="1" si="403"/>
        <v>222.42532240375022</v>
      </c>
      <c r="AD1054" s="476">
        <v>223.01366775589091</v>
      </c>
    </row>
    <row r="1055" spans="2:30" x14ac:dyDescent="0.2">
      <c r="B1055">
        <v>977</v>
      </c>
      <c r="C1055" s="193">
        <f t="shared" ref="C1055:M1070" ca="1" si="406">C$75+_xlfn.NORM.INV(RAND(),0, $AH$80)</f>
        <v>0.33274674168015139</v>
      </c>
      <c r="D1055" s="193">
        <f t="shared" ca="1" si="406"/>
        <v>-0.16453802500276032</v>
      </c>
      <c r="E1055" s="193">
        <f t="shared" ca="1" si="406"/>
        <v>0.13120401757588665</v>
      </c>
      <c r="F1055" s="193">
        <f t="shared" ca="1" si="406"/>
        <v>8.1475204971083293E-2</v>
      </c>
      <c r="G1055" s="193">
        <f t="shared" ca="1" si="406"/>
        <v>0.10905686184391093</v>
      </c>
      <c r="H1055" s="193">
        <f t="shared" ca="1" si="406"/>
        <v>5.8046704667167361E-2</v>
      </c>
      <c r="I1055" s="193">
        <f t="shared" ca="1" si="406"/>
        <v>8.8787285240569114E-2</v>
      </c>
      <c r="J1055" s="193">
        <f t="shared" ca="1" si="406"/>
        <v>6.0832275356080732E-2</v>
      </c>
      <c r="K1055" s="193">
        <f t="shared" ca="1" si="406"/>
        <v>4.476703284836802E-2</v>
      </c>
      <c r="L1055" s="193">
        <f t="shared" ca="1" si="406"/>
        <v>4.8279287351345131E-2</v>
      </c>
      <c r="M1055" s="193">
        <f t="shared" ca="1" si="406"/>
        <v>6.0038377591422956E-2</v>
      </c>
      <c r="O1055" s="473">
        <f t="shared" ca="1" si="404"/>
        <v>13056.919828240441</v>
      </c>
      <c r="P1055" s="473">
        <f t="shared" ca="1" si="390"/>
        <v>10873.537604589073</v>
      </c>
      <c r="Q1055" s="194">
        <f t="shared" ca="1" si="391"/>
        <v>12427.52010968566</v>
      </c>
      <c r="R1055" s="194">
        <f t="shared" ca="1" si="392"/>
        <v>13186.133248291932</v>
      </c>
      <c r="S1055" s="194">
        <f t="shared" ca="1" si="393"/>
        <v>14835.323675734378</v>
      </c>
      <c r="T1055" s="194">
        <f t="shared" ca="1" si="394"/>
        <v>15546.121861212259</v>
      </c>
      <c r="U1055" s="194">
        <f t="shared" ca="1" si="395"/>
        <v>17465.386458080189</v>
      </c>
      <c r="V1055" s="194">
        <f t="shared" ca="1" si="396"/>
        <v>18370.574961378319</v>
      </c>
      <c r="W1055" s="194">
        <f t="shared" ca="1" si="397"/>
        <v>19165.922813046778</v>
      </c>
      <c r="X1055" s="194">
        <f t="shared" ca="1" si="398"/>
        <v>20370.56662823342</v>
      </c>
      <c r="Y1055" s="194">
        <f t="shared" ca="1" si="399"/>
        <v>21611.27367635932</v>
      </c>
      <c r="Z1055" s="194">
        <f t="shared" ca="1" si="400"/>
        <v>383521.43193999212</v>
      </c>
      <c r="AA1055" s="194">
        <f t="shared" ca="1" si="401"/>
        <v>405132.70561635145</v>
      </c>
      <c r="AB1055" s="77">
        <f t="shared" ca="1" si="402"/>
        <v>246979.57059208641</v>
      </c>
      <c r="AC1055">
        <f t="shared" ca="1" si="403"/>
        <v>225.06417411704663</v>
      </c>
      <c r="AD1055" s="476">
        <v>218.54035689672233</v>
      </c>
    </row>
    <row r="1056" spans="2:30" x14ac:dyDescent="0.2">
      <c r="B1056">
        <v>978</v>
      </c>
      <c r="C1056" s="193">
        <f t="shared" ca="1" si="406"/>
        <v>0.3302891497724002</v>
      </c>
      <c r="D1056" s="193">
        <f t="shared" ca="1" si="406"/>
        <v>-0.17432891457902827</v>
      </c>
      <c r="E1056" s="193">
        <f t="shared" ca="1" si="406"/>
        <v>9.4102983431673254E-2</v>
      </c>
      <c r="F1056" s="193">
        <f t="shared" ca="1" si="406"/>
        <v>0.11706012921551696</v>
      </c>
      <c r="G1056" s="193">
        <f t="shared" ca="1" si="406"/>
        <v>9.4612249813384341E-2</v>
      </c>
      <c r="H1056" s="193">
        <f t="shared" ca="1" si="406"/>
        <v>9.0376330150335235E-2</v>
      </c>
      <c r="I1056" s="193">
        <f t="shared" ca="1" si="406"/>
        <v>7.0043369100773717E-2</v>
      </c>
      <c r="J1056" s="193">
        <f t="shared" ca="1" si="406"/>
        <v>9.4103512866400257E-2</v>
      </c>
      <c r="K1056" s="193">
        <f t="shared" ca="1" si="406"/>
        <v>7.8974655512618078E-2</v>
      </c>
      <c r="L1056" s="193">
        <f t="shared" ca="1" si="406"/>
        <v>9.8489879912671829E-3</v>
      </c>
      <c r="M1056" s="193">
        <f t="shared" ca="1" si="406"/>
        <v>8.3936276831571593E-2</v>
      </c>
      <c r="O1056" s="473">
        <f t="shared" ca="1" si="404"/>
        <v>13032.842800320206</v>
      </c>
      <c r="P1056" s="473">
        <f t="shared" ca="1" si="390"/>
        <v>10746.109176753946</v>
      </c>
      <c r="Q1056" s="194">
        <f t="shared" ca="1" si="391"/>
        <v>12019.92444988116</v>
      </c>
      <c r="R1056" s="194">
        <f t="shared" ca="1" si="392"/>
        <v>13620.010558248399</v>
      </c>
      <c r="S1056" s="194">
        <f t="shared" ca="1" si="393"/>
        <v>14642.105002990231</v>
      </c>
      <c r="T1056" s="194">
        <f t="shared" ca="1" si="394"/>
        <v>16021.148431657264</v>
      </c>
      <c r="U1056" s="194">
        <f t="shared" ca="1" si="395"/>
        <v>17164.7127235894</v>
      </c>
      <c r="V1056" s="194">
        <f t="shared" ca="1" si="396"/>
        <v>18946.737449021322</v>
      </c>
      <c r="W1056" s="194">
        <f t="shared" ca="1" si="397"/>
        <v>19793.450898244315</v>
      </c>
      <c r="X1056" s="194">
        <f t="shared" ca="1" si="398"/>
        <v>19623.774258009813</v>
      </c>
      <c r="Y1056" s="194">
        <f t="shared" ca="1" si="399"/>
        <v>22098.486263834126</v>
      </c>
      <c r="Z1056" s="194">
        <f t="shared" ca="1" si="400"/>
        <v>392167.68167084112</v>
      </c>
      <c r="AA1056" s="194">
        <f t="shared" ca="1" si="401"/>
        <v>414266.16793467524</v>
      </c>
      <c r="AB1056" s="77">
        <f t="shared" ca="1" si="402"/>
        <v>250543.49612701105</v>
      </c>
      <c r="AC1056">
        <f t="shared" ca="1" si="403"/>
        <v>228.80779337642124</v>
      </c>
      <c r="AD1056" s="476">
        <v>221.46490399773026</v>
      </c>
    </row>
    <row r="1057" spans="2:30" x14ac:dyDescent="0.2">
      <c r="B1057">
        <v>979</v>
      </c>
      <c r="C1057" s="193">
        <f t="shared" ca="1" si="406"/>
        <v>0.33132131090762529</v>
      </c>
      <c r="D1057" s="193">
        <f t="shared" ca="1" si="406"/>
        <v>-0.17952902400272269</v>
      </c>
      <c r="E1057" s="193">
        <f t="shared" ca="1" si="406"/>
        <v>0.1190234351290702</v>
      </c>
      <c r="F1057" s="193">
        <f t="shared" ca="1" si="406"/>
        <v>8.9935403482412676E-2</v>
      </c>
      <c r="G1057" s="193">
        <f t="shared" ca="1" si="406"/>
        <v>7.3108442777902211E-2</v>
      </c>
      <c r="H1057" s="193">
        <f t="shared" ca="1" si="406"/>
        <v>7.7886104670266715E-2</v>
      </c>
      <c r="I1057" s="193">
        <f t="shared" ca="1" si="406"/>
        <v>5.9965707828671125E-2</v>
      </c>
      <c r="J1057" s="193">
        <f t="shared" ca="1" si="406"/>
        <v>4.5458760135561591E-2</v>
      </c>
      <c r="K1057" s="193">
        <f t="shared" ca="1" si="406"/>
        <v>3.7309488332380292E-2</v>
      </c>
      <c r="L1057" s="193">
        <f t="shared" ca="1" si="406"/>
        <v>5.3041824385316058E-2</v>
      </c>
      <c r="M1057" s="193">
        <f t="shared" ca="1" si="406"/>
        <v>1.3695952583573472E-2</v>
      </c>
      <c r="O1057" s="473">
        <f t="shared" ca="1" si="404"/>
        <v>13042.954882962005</v>
      </c>
      <c r="P1057" s="473">
        <f t="shared" ca="1" si="390"/>
        <v>10678.429752604563</v>
      </c>
      <c r="Q1057" s="194">
        <f t="shared" ca="1" si="391"/>
        <v>12293.703016611784</v>
      </c>
      <c r="R1057" s="194">
        <f t="shared" ca="1" si="392"/>
        <v>13289.286149407562</v>
      </c>
      <c r="S1057" s="194">
        <f t="shared" ca="1" si="393"/>
        <v>14354.458851915961</v>
      </c>
      <c r="T1057" s="194">
        <f t="shared" ca="1" si="394"/>
        <v>15837.62669624555</v>
      </c>
      <c r="U1057" s="194">
        <f t="shared" ca="1" si="395"/>
        <v>17003.055574303336</v>
      </c>
      <c r="V1057" s="194">
        <f t="shared" ca="1" si="396"/>
        <v>18104.349733942021</v>
      </c>
      <c r="W1057" s="194">
        <f t="shared" ca="1" si="397"/>
        <v>19029.116503051904</v>
      </c>
      <c r="X1057" s="194">
        <f t="shared" ca="1" si="398"/>
        <v>20463.114081131265</v>
      </c>
      <c r="Y1057" s="194">
        <f t="shared" ca="1" si="399"/>
        <v>20666.47879832254</v>
      </c>
      <c r="Z1057" s="194">
        <f t="shared" ca="1" si="400"/>
        <v>366754.76237943716</v>
      </c>
      <c r="AA1057" s="194">
        <f t="shared" ca="1" si="401"/>
        <v>387421.24117775972</v>
      </c>
      <c r="AB1057" s="77">
        <f t="shared" ca="1" si="402"/>
        <v>239544.29187102802</v>
      </c>
      <c r="AC1057">
        <f t="shared" ca="1" si="403"/>
        <v>217.25400739324581</v>
      </c>
      <c r="AD1057" s="476">
        <v>222.88595536162961</v>
      </c>
    </row>
    <row r="1058" spans="2:30" x14ac:dyDescent="0.2">
      <c r="B1058">
        <v>980</v>
      </c>
      <c r="C1058" s="193">
        <f t="shared" ca="1" si="406"/>
        <v>0.35202686734999156</v>
      </c>
      <c r="D1058" s="193">
        <f t="shared" ca="1" si="406"/>
        <v>-0.17679055551473272</v>
      </c>
      <c r="E1058" s="193">
        <f t="shared" ca="1" si="406"/>
        <v>0.11871839296394471</v>
      </c>
      <c r="F1058" s="193">
        <f t="shared" ca="1" si="406"/>
        <v>9.4650778621092516E-2</v>
      </c>
      <c r="G1058" s="193">
        <f t="shared" ca="1" si="406"/>
        <v>7.6199132645866335E-2</v>
      </c>
      <c r="H1058" s="193">
        <f t="shared" ca="1" si="406"/>
        <v>8.6210500361191572E-2</v>
      </c>
      <c r="I1058" s="193">
        <f t="shared" ca="1" si="406"/>
        <v>7.3878608009901856E-2</v>
      </c>
      <c r="J1058" s="193">
        <f t="shared" ca="1" si="406"/>
        <v>4.8059160588367206E-2</v>
      </c>
      <c r="K1058" s="193">
        <f t="shared" ca="1" si="406"/>
        <v>8.0727433509112378E-2</v>
      </c>
      <c r="L1058" s="193">
        <f t="shared" ca="1" si="406"/>
        <v>4.158026421970587E-2</v>
      </c>
      <c r="M1058" s="193">
        <f t="shared" ca="1" si="406"/>
        <v>8.0519153155649489E-3</v>
      </c>
      <c r="O1058" s="473">
        <f t="shared" ca="1" si="404"/>
        <v>13245.807219427867</v>
      </c>
      <c r="P1058" s="473">
        <f t="shared" ca="1" si="390"/>
        <v>10714.070919975755</v>
      </c>
      <c r="Q1058" s="194">
        <f t="shared" ca="1" si="391"/>
        <v>12290.351792975289</v>
      </c>
      <c r="R1058" s="194">
        <f t="shared" ca="1" si="392"/>
        <v>13346.779436917541</v>
      </c>
      <c r="S1058" s="194">
        <f t="shared" ca="1" si="393"/>
        <v>14395.80153338707</v>
      </c>
      <c r="T1058" s="194">
        <f t="shared" ca="1" si="394"/>
        <v>15959.938943201392</v>
      </c>
      <c r="U1058" s="194">
        <f t="shared" ca="1" si="395"/>
        <v>17226.234317949482</v>
      </c>
      <c r="V1058" s="194">
        <f t="shared" ca="1" si="396"/>
        <v>18149.3812177662</v>
      </c>
      <c r="W1058" s="194">
        <f t="shared" ca="1" si="397"/>
        <v>19825.60505963437</v>
      </c>
      <c r="X1058" s="194">
        <f t="shared" ca="1" si="398"/>
        <v>20240.388632069888</v>
      </c>
      <c r="Y1058" s="194">
        <f t="shared" ca="1" si="399"/>
        <v>20551.412366184817</v>
      </c>
      <c r="Z1058" s="194">
        <f t="shared" ca="1" si="400"/>
        <v>364712.75210819807</v>
      </c>
      <c r="AA1058" s="194">
        <f t="shared" ca="1" si="401"/>
        <v>385264.16447438288</v>
      </c>
      <c r="AB1058" s="77">
        <f t="shared" ca="1" si="402"/>
        <v>239490.92279611574</v>
      </c>
      <c r="AC1058">
        <f t="shared" ca="1" si="403"/>
        <v>217.19794744060687</v>
      </c>
      <c r="AD1058" s="476">
        <v>221.5052906846762</v>
      </c>
    </row>
    <row r="1059" spans="2:30" x14ac:dyDescent="0.2">
      <c r="B1059">
        <v>981</v>
      </c>
      <c r="C1059" s="193">
        <f t="shared" ca="1" si="406"/>
        <v>0.30969407530574122</v>
      </c>
      <c r="D1059" s="193">
        <f t="shared" ca="1" si="406"/>
        <v>-0.14352644833773595</v>
      </c>
      <c r="E1059" s="193">
        <f t="shared" ca="1" si="406"/>
        <v>9.5802240625122811E-2</v>
      </c>
      <c r="F1059" s="193">
        <f t="shared" ca="1" si="406"/>
        <v>0.15828353443506279</v>
      </c>
      <c r="G1059" s="193">
        <f t="shared" ca="1" si="406"/>
        <v>5.3724312734090153E-2</v>
      </c>
      <c r="H1059" s="193">
        <f t="shared" ca="1" si="406"/>
        <v>9.422487626550792E-2</v>
      </c>
      <c r="I1059" s="193">
        <f t="shared" ca="1" si="406"/>
        <v>7.7528916890220595E-2</v>
      </c>
      <c r="J1059" s="193">
        <f t="shared" ca="1" si="406"/>
        <v>8.4251288251227824E-2</v>
      </c>
      <c r="K1059" s="193">
        <f t="shared" ca="1" si="406"/>
        <v>5.6276159125016802E-2</v>
      </c>
      <c r="L1059" s="193">
        <f t="shared" ca="1" si="406"/>
        <v>6.9772443862253938E-2</v>
      </c>
      <c r="M1059" s="193">
        <f t="shared" ca="1" si="406"/>
        <v>1.4842510095521483E-2</v>
      </c>
      <c r="O1059" s="473">
        <f t="shared" ca="1" si="404"/>
        <v>12831.072855770346</v>
      </c>
      <c r="P1059" s="473">
        <f t="shared" ca="1" si="390"/>
        <v>11147.003274884366</v>
      </c>
      <c r="Q1059" s="194">
        <f t="shared" ca="1" si="391"/>
        <v>12038.592658811654</v>
      </c>
      <c r="R1059" s="194">
        <f t="shared" ca="1" si="392"/>
        <v>14122.636334294555</v>
      </c>
      <c r="S1059" s="194">
        <f t="shared" ca="1" si="393"/>
        <v>14095.166607067153</v>
      </c>
      <c r="T1059" s="194">
        <f t="shared" ca="1" si="394"/>
        <v>16077.695998632382</v>
      </c>
      <c r="U1059" s="194">
        <f t="shared" ca="1" si="395"/>
        <v>17284.789424305309</v>
      </c>
      <c r="V1059" s="194">
        <f t="shared" ca="1" si="396"/>
        <v>18776.12515239921</v>
      </c>
      <c r="W1059" s="194">
        <f t="shared" ca="1" si="397"/>
        <v>19377.054116895903</v>
      </c>
      <c r="X1059" s="194">
        <f t="shared" ca="1" si="398"/>
        <v>20788.229918960802</v>
      </c>
      <c r="Y1059" s="194">
        <f t="shared" ca="1" si="399"/>
        <v>20689.853959731972</v>
      </c>
      <c r="Z1059" s="194">
        <f t="shared" ca="1" si="400"/>
        <v>367169.5863972081</v>
      </c>
      <c r="AA1059" s="194">
        <f t="shared" ca="1" si="401"/>
        <v>387859.44035694009</v>
      </c>
      <c r="AB1059" s="77">
        <f t="shared" ca="1" si="402"/>
        <v>241045.5698646208</v>
      </c>
      <c r="AC1059">
        <f t="shared" ca="1" si="403"/>
        <v>218.83098007559116</v>
      </c>
      <c r="AD1059" s="476">
        <v>224.94380411844972</v>
      </c>
    </row>
    <row r="1060" spans="2:30" x14ac:dyDescent="0.2">
      <c r="B1060">
        <v>982</v>
      </c>
      <c r="C1060" s="193">
        <f t="shared" ca="1" si="406"/>
        <v>0.30803415766525816</v>
      </c>
      <c r="D1060" s="193">
        <f t="shared" ca="1" si="406"/>
        <v>-0.14083202902054964</v>
      </c>
      <c r="E1060" s="193">
        <f t="shared" ca="1" si="406"/>
        <v>8.5471426181918303E-2</v>
      </c>
      <c r="F1060" s="193">
        <f t="shared" ca="1" si="406"/>
        <v>0.10788046845169019</v>
      </c>
      <c r="G1060" s="193">
        <f t="shared" ca="1" si="406"/>
        <v>0.10999832711649359</v>
      </c>
      <c r="H1060" s="193">
        <f t="shared" ca="1" si="406"/>
        <v>0.12604013158772159</v>
      </c>
      <c r="I1060" s="193">
        <f t="shared" ca="1" si="406"/>
        <v>7.3380744630840947E-2</v>
      </c>
      <c r="J1060" s="193">
        <f t="shared" ca="1" si="406"/>
        <v>7.8972171982264722E-2</v>
      </c>
      <c r="K1060" s="193">
        <f t="shared" ca="1" si="406"/>
        <v>7.8218312402923401E-2</v>
      </c>
      <c r="L1060" s="193">
        <f t="shared" ca="1" si="406"/>
        <v>4.9350692660344392E-2</v>
      </c>
      <c r="M1060" s="193">
        <f t="shared" ca="1" si="406"/>
        <v>4.9897266929297523E-2</v>
      </c>
      <c r="O1060" s="473">
        <f t="shared" ca="1" si="404"/>
        <v>12814.810642646533</v>
      </c>
      <c r="P1060" s="473">
        <f t="shared" ca="1" si="390"/>
        <v>11182.071142297547</v>
      </c>
      <c r="Q1060" s="194">
        <f t="shared" ca="1" si="391"/>
        <v>11925.097301433521</v>
      </c>
      <c r="R1060" s="194">
        <f t="shared" ca="1" si="392"/>
        <v>13508.08544942524</v>
      </c>
      <c r="S1060" s="194">
        <f t="shared" ca="1" si="393"/>
        <v>14847.917206804557</v>
      </c>
      <c r="T1060" s="194">
        <f t="shared" ca="1" si="394"/>
        <v>16545.164810834111</v>
      </c>
      <c r="U1060" s="194">
        <f t="shared" ca="1" si="395"/>
        <v>17218.248023072148</v>
      </c>
      <c r="V1060" s="194">
        <f t="shared" ca="1" si="396"/>
        <v>18684.705987087458</v>
      </c>
      <c r="W1060" s="194">
        <f t="shared" ca="1" si="397"/>
        <v>19779.57602164042</v>
      </c>
      <c r="X1060" s="194">
        <f t="shared" ca="1" si="398"/>
        <v>20391.386588616268</v>
      </c>
      <c r="Y1060" s="194">
        <f t="shared" ca="1" si="399"/>
        <v>21404.524258098245</v>
      </c>
      <c r="Z1060" s="194">
        <f t="shared" ca="1" si="400"/>
        <v>379852.38243686239</v>
      </c>
      <c r="AA1060" s="194">
        <f t="shared" ca="1" si="401"/>
        <v>401256.90669496066</v>
      </c>
      <c r="AB1060" s="77">
        <f t="shared" ca="1" si="402"/>
        <v>246295.95763270895</v>
      </c>
      <c r="AC1060">
        <f t="shared" ca="1" si="403"/>
        <v>224.34609327736445</v>
      </c>
      <c r="AD1060" s="476">
        <v>225.13694241585014</v>
      </c>
    </row>
    <row r="1061" spans="2:30" x14ac:dyDescent="0.2">
      <c r="B1061">
        <v>983</v>
      </c>
      <c r="C1061" s="193">
        <f t="shared" ca="1" si="406"/>
        <v>0.35216809927357945</v>
      </c>
      <c r="D1061" s="193">
        <f t="shared" ca="1" si="406"/>
        <v>-0.13938516774031962</v>
      </c>
      <c r="E1061" s="193">
        <f t="shared" ca="1" si="406"/>
        <v>0.10282475083960019</v>
      </c>
      <c r="F1061" s="193">
        <f t="shared" ca="1" si="406"/>
        <v>6.349308251935995E-2</v>
      </c>
      <c r="G1061" s="193">
        <f t="shared" ca="1" si="406"/>
        <v>0.11954616156349282</v>
      </c>
      <c r="H1061" s="193">
        <f t="shared" ca="1" si="406"/>
        <v>9.352444189891794E-2</v>
      </c>
      <c r="I1061" s="193">
        <f t="shared" ca="1" si="406"/>
        <v>6.1659109295553266E-2</v>
      </c>
      <c r="J1061" s="193">
        <f t="shared" ca="1" si="406"/>
        <v>5.9967566603006894E-2</v>
      </c>
      <c r="K1061" s="193">
        <f t="shared" ca="1" si="406"/>
        <v>7.1863968312092019E-2</v>
      </c>
      <c r="L1061" s="193">
        <f t="shared" ca="1" si="406"/>
        <v>6.4456716739853925E-2</v>
      </c>
      <c r="M1061" s="193">
        <f t="shared" ca="1" si="406"/>
        <v>5.8923066104953854E-2</v>
      </c>
      <c r="O1061" s="473">
        <f t="shared" ca="1" si="404"/>
        <v>13247.190868583257</v>
      </c>
      <c r="P1061" s="473">
        <f t="shared" ca="1" si="390"/>
        <v>11200.902041859741</v>
      </c>
      <c r="Q1061" s="194">
        <f t="shared" ca="1" si="391"/>
        <v>12115.742656119754</v>
      </c>
      <c r="R1061" s="194">
        <f t="shared" ca="1" si="392"/>
        <v>12966.882116462361</v>
      </c>
      <c r="S1061" s="194">
        <f t="shared" ca="1" si="393"/>
        <v>14975.634025749314</v>
      </c>
      <c r="T1061" s="194">
        <f t="shared" ca="1" si="394"/>
        <v>16067.404356523617</v>
      </c>
      <c r="U1061" s="194">
        <f t="shared" ca="1" si="395"/>
        <v>17030.219659932092</v>
      </c>
      <c r="V1061" s="194">
        <f t="shared" ca="1" si="396"/>
        <v>18355.600683787856</v>
      </c>
      <c r="W1061" s="194">
        <f t="shared" ca="1" si="397"/>
        <v>19663.00757667295</v>
      </c>
      <c r="X1061" s="194">
        <f t="shared" ca="1" si="398"/>
        <v>20684.932663323943</v>
      </c>
      <c r="Y1061" s="194">
        <f t="shared" ca="1" si="399"/>
        <v>21588.535535667434</v>
      </c>
      <c r="Z1061" s="194">
        <f t="shared" ca="1" si="400"/>
        <v>383117.91272088455</v>
      </c>
      <c r="AA1061" s="194">
        <f t="shared" ca="1" si="401"/>
        <v>404706.44825655199</v>
      </c>
      <c r="AB1061" s="77">
        <f t="shared" ca="1" si="402"/>
        <v>247382.89666282947</v>
      </c>
      <c r="AC1061">
        <f t="shared" ca="1" si="403"/>
        <v>225.48783595606247</v>
      </c>
      <c r="AD1061" s="476">
        <v>221.84625188324065</v>
      </c>
    </row>
    <row r="1062" spans="2:30" x14ac:dyDescent="0.2">
      <c r="B1062">
        <v>984</v>
      </c>
      <c r="C1062" s="193">
        <f t="shared" ca="1" si="406"/>
        <v>0.3093222370612681</v>
      </c>
      <c r="D1062" s="193">
        <f t="shared" ca="1" si="406"/>
        <v>-0.18617954178729845</v>
      </c>
      <c r="E1062" s="193">
        <f t="shared" ca="1" si="406"/>
        <v>0.10828953124723678</v>
      </c>
      <c r="F1062" s="193">
        <f t="shared" ca="1" si="406"/>
        <v>9.996401693159325E-2</v>
      </c>
      <c r="G1062" s="193">
        <f t="shared" ca="1" si="406"/>
        <v>0.12036733941644626</v>
      </c>
      <c r="H1062" s="193">
        <f t="shared" ca="1" si="406"/>
        <v>6.4169903316448326E-2</v>
      </c>
      <c r="I1062" s="193">
        <f t="shared" ca="1" si="406"/>
        <v>7.7064060312131671E-2</v>
      </c>
      <c r="J1062" s="193">
        <f t="shared" ca="1" si="406"/>
        <v>5.1088402454590856E-2</v>
      </c>
      <c r="K1062" s="193">
        <f t="shared" ca="1" si="406"/>
        <v>2.7551755710115387E-2</v>
      </c>
      <c r="L1062" s="193">
        <f t="shared" ca="1" si="406"/>
        <v>8.5986680334956891E-2</v>
      </c>
      <c r="M1062" s="193">
        <f t="shared" ca="1" si="406"/>
        <v>4.2854575159913651E-2</v>
      </c>
      <c r="O1062" s="473">
        <f t="shared" ca="1" si="404"/>
        <v>12827.429956489243</v>
      </c>
      <c r="P1062" s="473">
        <f t="shared" ca="1" si="390"/>
        <v>10591.87326363831</v>
      </c>
      <c r="Q1062" s="194">
        <f t="shared" ca="1" si="391"/>
        <v>12175.779278475864</v>
      </c>
      <c r="R1062" s="194">
        <f t="shared" ca="1" si="392"/>
        <v>13411.562307592845</v>
      </c>
      <c r="S1062" s="194">
        <f t="shared" ca="1" si="393"/>
        <v>14986.61852948671</v>
      </c>
      <c r="T1062" s="194">
        <f t="shared" ca="1" si="394"/>
        <v>15636.091417340764</v>
      </c>
      <c r="U1062" s="194">
        <f t="shared" ca="1" si="395"/>
        <v>17277.33259605799</v>
      </c>
      <c r="V1062" s="194">
        <f t="shared" ca="1" si="396"/>
        <v>18201.839005931561</v>
      </c>
      <c r="W1062" s="194">
        <f t="shared" ca="1" si="397"/>
        <v>18850.113965271961</v>
      </c>
      <c r="X1062" s="194">
        <f t="shared" ca="1" si="398"/>
        <v>21103.311203479614</v>
      </c>
      <c r="Y1062" s="194">
        <f t="shared" ca="1" si="399"/>
        <v>21260.943098713975</v>
      </c>
      <c r="Z1062" s="194">
        <f t="shared" ca="1" si="400"/>
        <v>377304.33956482669</v>
      </c>
      <c r="AA1062" s="194">
        <f t="shared" ca="1" si="401"/>
        <v>398565.28266354068</v>
      </c>
      <c r="AB1062" s="77">
        <f t="shared" ca="1" si="402"/>
        <v>244144.57722519661</v>
      </c>
      <c r="AC1062">
        <f t="shared" ca="1" si="403"/>
        <v>222.08623990812876</v>
      </c>
      <c r="AD1062" s="476">
        <v>223.5823495410998</v>
      </c>
    </row>
    <row r="1063" spans="2:30" x14ac:dyDescent="0.2">
      <c r="B1063">
        <v>985</v>
      </c>
      <c r="C1063" s="193">
        <f t="shared" ca="1" si="406"/>
        <v>0.34387295408709584</v>
      </c>
      <c r="D1063" s="193">
        <f t="shared" ca="1" si="406"/>
        <v>-0.13562045998947542</v>
      </c>
      <c r="E1063" s="193">
        <f t="shared" ca="1" si="406"/>
        <v>0.1117553248222815</v>
      </c>
      <c r="F1063" s="193">
        <f t="shared" ca="1" si="406"/>
        <v>7.5959182373699391E-2</v>
      </c>
      <c r="G1063" s="193">
        <f t="shared" ca="1" si="406"/>
        <v>6.0711757869677412E-2</v>
      </c>
      <c r="H1063" s="193">
        <f t="shared" ca="1" si="406"/>
        <v>0.13040026488342404</v>
      </c>
      <c r="I1063" s="193">
        <f t="shared" ca="1" si="406"/>
        <v>0.11880587252457844</v>
      </c>
      <c r="J1063" s="193">
        <f t="shared" ca="1" si="406"/>
        <v>4.6871080632576542E-2</v>
      </c>
      <c r="K1063" s="193">
        <f t="shared" ca="1" si="406"/>
        <v>4.0658514065485832E-2</v>
      </c>
      <c r="L1063" s="193">
        <f t="shared" ca="1" si="406"/>
        <v>5.4586471042500834E-2</v>
      </c>
      <c r="M1063" s="193">
        <f t="shared" ca="1" si="406"/>
        <v>3.2275927895141727E-2</v>
      </c>
      <c r="O1063" s="473">
        <f t="shared" ca="1" si="404"/>
        <v>13165.923331191278</v>
      </c>
      <c r="P1063" s="473">
        <f t="shared" ca="1" si="390"/>
        <v>11249.899713236977</v>
      </c>
      <c r="Q1063" s="194">
        <f t="shared" ca="1" si="391"/>
        <v>12213.854832205057</v>
      </c>
      <c r="R1063" s="194">
        <f t="shared" ca="1" si="392"/>
        <v>13118.877883919855</v>
      </c>
      <c r="S1063" s="194">
        <f t="shared" ca="1" si="393"/>
        <v>14188.634321680565</v>
      </c>
      <c r="T1063" s="194">
        <f t="shared" ca="1" si="394"/>
        <v>16609.229245085564</v>
      </c>
      <c r="U1063" s="194">
        <f t="shared" ca="1" si="395"/>
        <v>17946.918741702506</v>
      </c>
      <c r="V1063" s="194">
        <f t="shared" ca="1" si="396"/>
        <v>18128.807077635862</v>
      </c>
      <c r="W1063" s="194">
        <f t="shared" ca="1" si="397"/>
        <v>19090.553327417056</v>
      </c>
      <c r="X1063" s="194">
        <f t="shared" ca="1" si="398"/>
        <v>20493.130249557871</v>
      </c>
      <c r="Y1063" s="194">
        <f t="shared" ca="1" si="399"/>
        <v>21045.27350976559</v>
      </c>
      <c r="Z1063" s="194">
        <f t="shared" ca="1" si="400"/>
        <v>373476.98950586759</v>
      </c>
      <c r="AA1063" s="194">
        <f t="shared" ca="1" si="401"/>
        <v>394522.26301563316</v>
      </c>
      <c r="AB1063" s="77">
        <f t="shared" ca="1" si="402"/>
        <v>243543.25727433234</v>
      </c>
      <c r="AC1063">
        <f t="shared" ca="1" si="403"/>
        <v>221.45460130427978</v>
      </c>
      <c r="AD1063" s="476">
        <v>221.75159570362908</v>
      </c>
    </row>
    <row r="1064" spans="2:30" x14ac:dyDescent="0.2">
      <c r="B1064">
        <v>986</v>
      </c>
      <c r="C1064" s="193">
        <f t="shared" ca="1" si="406"/>
        <v>0.30142578946486503</v>
      </c>
      <c r="D1064" s="193">
        <f t="shared" ca="1" si="406"/>
        <v>-0.1717899428759124</v>
      </c>
      <c r="E1064" s="193">
        <f t="shared" ca="1" si="406"/>
        <v>0.1067243674898678</v>
      </c>
      <c r="F1064" s="193">
        <f t="shared" ca="1" si="406"/>
        <v>0.10643896905602705</v>
      </c>
      <c r="G1064" s="193">
        <f t="shared" ca="1" si="406"/>
        <v>0.10764458039900872</v>
      </c>
      <c r="H1064" s="193">
        <f t="shared" ca="1" si="406"/>
        <v>9.9250528572752433E-2</v>
      </c>
      <c r="I1064" s="193">
        <f t="shared" ca="1" si="406"/>
        <v>6.0894041624364494E-2</v>
      </c>
      <c r="J1064" s="193">
        <f t="shared" ca="1" si="406"/>
        <v>7.6465009759547786E-2</v>
      </c>
      <c r="K1064" s="193">
        <f t="shared" ca="1" si="406"/>
        <v>4.3131487313217004E-2</v>
      </c>
      <c r="L1064" s="193">
        <f t="shared" ca="1" si="406"/>
        <v>5.6731462495323709E-2</v>
      </c>
      <c r="M1064" s="193">
        <f t="shared" ca="1" si="406"/>
        <v>3.5409785167427099E-2</v>
      </c>
      <c r="O1064" s="473">
        <f t="shared" ca="1" si="404"/>
        <v>12750.068459387283</v>
      </c>
      <c r="P1064" s="473">
        <f t="shared" ca="1" si="390"/>
        <v>10779.15389347</v>
      </c>
      <c r="Q1064" s="194">
        <f t="shared" ca="1" si="391"/>
        <v>12158.584233402264</v>
      </c>
      <c r="R1064" s="194">
        <f t="shared" ca="1" si="392"/>
        <v>13490.509639068077</v>
      </c>
      <c r="S1064" s="194">
        <f t="shared" ca="1" si="393"/>
        <v>14816.432261707576</v>
      </c>
      <c r="T1064" s="194">
        <f t="shared" ca="1" si="394"/>
        <v>16151.539055707148</v>
      </c>
      <c r="U1064" s="194">
        <f t="shared" ca="1" si="395"/>
        <v>17017.947104286897</v>
      </c>
      <c r="V1064" s="194">
        <f t="shared" ca="1" si="396"/>
        <v>18641.289122213795</v>
      </c>
      <c r="W1064" s="194">
        <f t="shared" ca="1" si="397"/>
        <v>19135.919244310055</v>
      </c>
      <c r="X1064" s="194">
        <f t="shared" ca="1" si="398"/>
        <v>20534.812549145339</v>
      </c>
      <c r="Y1064" s="194">
        <f t="shared" ca="1" si="399"/>
        <v>21109.16425995512</v>
      </c>
      <c r="Z1064" s="194">
        <f t="shared" ca="1" si="400"/>
        <v>374610.81772753387</v>
      </c>
      <c r="AA1064" s="194">
        <f t="shared" ca="1" si="401"/>
        <v>395719.98198748898</v>
      </c>
      <c r="AB1064" s="77">
        <f t="shared" ca="1" si="402"/>
        <v>243363.32450283179</v>
      </c>
      <c r="AC1064">
        <f t="shared" ca="1" si="403"/>
        <v>221.26559629219935</v>
      </c>
      <c r="AD1064" s="476">
        <v>224.17577793822016</v>
      </c>
    </row>
    <row r="1065" spans="2:30" x14ac:dyDescent="0.2">
      <c r="B1065">
        <v>987</v>
      </c>
      <c r="C1065" s="193">
        <f t="shared" ca="1" si="406"/>
        <v>0.33249779665674967</v>
      </c>
      <c r="D1065" s="193">
        <f t="shared" ca="1" si="406"/>
        <v>-0.15661746607294949</v>
      </c>
      <c r="E1065" s="193">
        <f t="shared" ca="1" si="406"/>
        <v>0.14151743890639323</v>
      </c>
      <c r="F1065" s="193">
        <f t="shared" ca="1" si="406"/>
        <v>6.8300759567527999E-2</v>
      </c>
      <c r="G1065" s="193">
        <f t="shared" ca="1" si="406"/>
        <v>7.0621150168248742E-2</v>
      </c>
      <c r="H1065" s="193">
        <f t="shared" ca="1" si="406"/>
        <v>8.6212111083260767E-2</v>
      </c>
      <c r="I1065" s="193">
        <f t="shared" ca="1" si="406"/>
        <v>3.0480229756848609E-2</v>
      </c>
      <c r="J1065" s="193">
        <f t="shared" ca="1" si="406"/>
        <v>9.6659193021923717E-2</v>
      </c>
      <c r="K1065" s="193">
        <f t="shared" ca="1" si="406"/>
        <v>0.10328500929877293</v>
      </c>
      <c r="L1065" s="193">
        <f t="shared" ca="1" si="406"/>
        <v>3.3101270500971579E-2</v>
      </c>
      <c r="M1065" s="193">
        <f t="shared" ca="1" si="406"/>
        <v>7.327316745011464E-2</v>
      </c>
      <c r="O1065" s="473">
        <f t="shared" ca="1" si="404"/>
        <v>13054.480913846177</v>
      </c>
      <c r="P1065" s="473">
        <f t="shared" ca="1" si="390"/>
        <v>10976.623679060564</v>
      </c>
      <c r="Q1065" s="194">
        <f t="shared" ca="1" si="391"/>
        <v>12540.824384593732</v>
      </c>
      <c r="R1065" s="194">
        <f t="shared" ca="1" si="392"/>
        <v>13025.500816068694</v>
      </c>
      <c r="S1065" s="194">
        <f t="shared" ca="1" si="393"/>
        <v>14321.187527234624</v>
      </c>
      <c r="T1065" s="194">
        <f t="shared" ca="1" si="394"/>
        <v>15959.962609908602</v>
      </c>
      <c r="U1065" s="194">
        <f t="shared" ca="1" si="395"/>
        <v>16530.074968810826</v>
      </c>
      <c r="V1065" s="194">
        <f t="shared" ca="1" si="396"/>
        <v>18990.994505452403</v>
      </c>
      <c r="W1065" s="194">
        <f t="shared" ca="1" si="397"/>
        <v>20239.416696909524</v>
      </c>
      <c r="X1065" s="194">
        <f t="shared" ca="1" si="398"/>
        <v>20075.621562289984</v>
      </c>
      <c r="Y1065" s="194">
        <f t="shared" ca="1" si="399"/>
        <v>21881.094724098341</v>
      </c>
      <c r="Z1065" s="194">
        <f t="shared" ca="1" si="400"/>
        <v>388309.77325416543</v>
      </c>
      <c r="AA1065" s="194">
        <f t="shared" ca="1" si="401"/>
        <v>410190.86797826376</v>
      </c>
      <c r="AB1065" s="77">
        <f t="shared" ca="1" si="402"/>
        <v>249025.37809954246</v>
      </c>
      <c r="AC1065">
        <f t="shared" ca="1" si="403"/>
        <v>227.21313158286182</v>
      </c>
      <c r="AD1065" s="476">
        <v>230.11553899402836</v>
      </c>
    </row>
    <row r="1066" spans="2:30" x14ac:dyDescent="0.2">
      <c r="B1066">
        <v>988</v>
      </c>
      <c r="C1066" s="193">
        <f t="shared" ca="1" si="406"/>
        <v>0.30258213427648323</v>
      </c>
      <c r="D1066" s="193">
        <f t="shared" ca="1" si="406"/>
        <v>-0.18231656038272159</v>
      </c>
      <c r="E1066" s="193">
        <f t="shared" ca="1" si="406"/>
        <v>9.2095202593414943E-2</v>
      </c>
      <c r="F1066" s="193">
        <f t="shared" ca="1" si="406"/>
        <v>8.2851897153951456E-2</v>
      </c>
      <c r="G1066" s="193">
        <f t="shared" ca="1" si="406"/>
        <v>6.3703458045040739E-2</v>
      </c>
      <c r="H1066" s="193">
        <f t="shared" ca="1" si="406"/>
        <v>0.1325254685976206</v>
      </c>
      <c r="I1066" s="193">
        <f t="shared" ca="1" si="406"/>
        <v>9.906080704686121E-2</v>
      </c>
      <c r="J1066" s="193">
        <f t="shared" ca="1" si="406"/>
        <v>3.0442547726005593E-2</v>
      </c>
      <c r="K1066" s="193">
        <f t="shared" ca="1" si="406"/>
        <v>6.5740283570757507E-2</v>
      </c>
      <c r="L1066" s="193">
        <f t="shared" ca="1" si="406"/>
        <v>6.9492313326703248E-2</v>
      </c>
      <c r="M1066" s="193">
        <f t="shared" ca="1" si="406"/>
        <v>1.1911516928263637E-2</v>
      </c>
      <c r="O1066" s="473">
        <f t="shared" ca="1" si="404"/>
        <v>12761.397169506705</v>
      </c>
      <c r="P1066" s="473">
        <f t="shared" ca="1" si="390"/>
        <v>10642.149966618879</v>
      </c>
      <c r="Q1066" s="194">
        <f t="shared" ca="1" si="391"/>
        <v>11997.86676943129</v>
      </c>
      <c r="R1066" s="194">
        <f t="shared" ca="1" si="392"/>
        <v>13202.918881916943</v>
      </c>
      <c r="S1066" s="194">
        <f t="shared" ca="1" si="393"/>
        <v>14228.652865336187</v>
      </c>
      <c r="T1066" s="194">
        <f t="shared" ca="1" si="394"/>
        <v>16640.455348597879</v>
      </c>
      <c r="U1066" s="194">
        <f t="shared" ca="1" si="395"/>
        <v>17630.185433109331</v>
      </c>
      <c r="V1066" s="194">
        <f t="shared" ca="1" si="396"/>
        <v>17844.311967261954</v>
      </c>
      <c r="W1066" s="194">
        <f t="shared" ca="1" si="397"/>
        <v>19550.670504968191</v>
      </c>
      <c r="X1066" s="194">
        <f t="shared" ca="1" si="398"/>
        <v>20782.786314562723</v>
      </c>
      <c r="Y1066" s="194">
        <f t="shared" ca="1" si="399"/>
        <v>20630.099051966205</v>
      </c>
      <c r="Z1066" s="194">
        <f t="shared" ca="1" si="400"/>
        <v>366109.15432203433</v>
      </c>
      <c r="AA1066" s="194">
        <f t="shared" ca="1" si="401"/>
        <v>386739.25337400055</v>
      </c>
      <c r="AB1066" s="77">
        <f t="shared" ca="1" si="402"/>
        <v>239678.76062864347</v>
      </c>
      <c r="AC1066">
        <f t="shared" ca="1" si="403"/>
        <v>217.39525608822004</v>
      </c>
      <c r="AD1066" s="476">
        <v>220.54084542178262</v>
      </c>
    </row>
    <row r="1067" spans="2:30" x14ac:dyDescent="0.2">
      <c r="B1067">
        <v>989</v>
      </c>
      <c r="C1067" s="193">
        <f t="shared" ca="1" si="406"/>
        <v>0.35242856042383458</v>
      </c>
      <c r="D1067" s="193">
        <f t="shared" ca="1" si="406"/>
        <v>-0.15468177144936807</v>
      </c>
      <c r="E1067" s="193">
        <f t="shared" ca="1" si="406"/>
        <v>0.11475865942160793</v>
      </c>
      <c r="F1067" s="193">
        <f t="shared" ca="1" si="406"/>
        <v>0.10063995010726925</v>
      </c>
      <c r="G1067" s="193">
        <f t="shared" ca="1" si="406"/>
        <v>8.3644672659063155E-2</v>
      </c>
      <c r="H1067" s="193">
        <f t="shared" ca="1" si="406"/>
        <v>6.8059129010636876E-2</v>
      </c>
      <c r="I1067" s="193">
        <f t="shared" ca="1" si="406"/>
        <v>6.2084370044910187E-2</v>
      </c>
      <c r="J1067" s="193">
        <f t="shared" ca="1" si="406"/>
        <v>5.6948603351055685E-2</v>
      </c>
      <c r="K1067" s="193">
        <f t="shared" ca="1" si="406"/>
        <v>6.1672919450319198E-2</v>
      </c>
      <c r="L1067" s="193">
        <f t="shared" ca="1" si="406"/>
        <v>8.0986976587707482E-2</v>
      </c>
      <c r="M1067" s="193">
        <f t="shared" ca="1" si="406"/>
        <v>4.2529959570638751E-2</v>
      </c>
      <c r="O1067" s="473">
        <f t="shared" ca="1" si="404"/>
        <v>13249.742606472308</v>
      </c>
      <c r="P1067" s="473">
        <f t="shared" ca="1" si="390"/>
        <v>11001.816744586475</v>
      </c>
      <c r="Q1067" s="194">
        <f t="shared" ca="1" si="391"/>
        <v>12246.849765523299</v>
      </c>
      <c r="R1067" s="194">
        <f t="shared" ca="1" si="392"/>
        <v>13419.803777097128</v>
      </c>
      <c r="S1067" s="194">
        <f t="shared" ca="1" si="393"/>
        <v>14495.396964276664</v>
      </c>
      <c r="T1067" s="194">
        <f t="shared" ca="1" si="394"/>
        <v>15693.23669866049</v>
      </c>
      <c r="U1067" s="194">
        <f t="shared" ca="1" si="395"/>
        <v>17037.041326049672</v>
      </c>
      <c r="V1067" s="194">
        <f t="shared" ca="1" si="396"/>
        <v>18303.32089176607</v>
      </c>
      <c r="W1067" s="194">
        <f t="shared" ca="1" si="397"/>
        <v>19476.055988684744</v>
      </c>
      <c r="X1067" s="194">
        <f t="shared" ca="1" si="398"/>
        <v>21006.155035716245</v>
      </c>
      <c r="Y1067" s="194">
        <f t="shared" ca="1" si="399"/>
        <v>21254.325077623671</v>
      </c>
      <c r="Z1067" s="194">
        <f t="shared" ca="1" si="400"/>
        <v>377186.89378337149</v>
      </c>
      <c r="AA1067" s="194">
        <f t="shared" ca="1" si="401"/>
        <v>398441.21886099514</v>
      </c>
      <c r="AB1067" s="77">
        <f t="shared" ca="1" si="402"/>
        <v>244768.77882621915</v>
      </c>
      <c r="AC1067">
        <f t="shared" ca="1" si="403"/>
        <v>222.74191385878271</v>
      </c>
      <c r="AD1067" s="476">
        <v>214.89830319625594</v>
      </c>
    </row>
    <row r="1068" spans="2:30" x14ac:dyDescent="0.2">
      <c r="B1068">
        <v>990</v>
      </c>
      <c r="C1068" s="193">
        <f t="shared" ca="1" si="406"/>
        <v>0.3330873106772006</v>
      </c>
      <c r="D1068" s="193">
        <f t="shared" ca="1" si="406"/>
        <v>-0.13254670078721462</v>
      </c>
      <c r="E1068" s="193">
        <f t="shared" ca="1" si="406"/>
        <v>7.4672072022452601E-2</v>
      </c>
      <c r="F1068" s="193">
        <f t="shared" ca="1" si="406"/>
        <v>9.2565254080414161E-2</v>
      </c>
      <c r="G1068" s="193">
        <f t="shared" ca="1" si="406"/>
        <v>7.6385560946179265E-2</v>
      </c>
      <c r="H1068" s="193">
        <f t="shared" ca="1" si="406"/>
        <v>0.10123340845149717</v>
      </c>
      <c r="I1068" s="193">
        <f t="shared" ca="1" si="406"/>
        <v>3.6659919054362562E-2</v>
      </c>
      <c r="J1068" s="193">
        <f t="shared" ca="1" si="406"/>
        <v>8.378749677069583E-2</v>
      </c>
      <c r="K1068" s="193">
        <f t="shared" ca="1" si="406"/>
        <v>5.9241372373511285E-2</v>
      </c>
      <c r="L1068" s="193">
        <f t="shared" ca="1" si="406"/>
        <v>6.257537143050676E-2</v>
      </c>
      <c r="M1068" s="193">
        <f t="shared" ca="1" si="406"/>
        <v>3.9225428261148637E-2</v>
      </c>
      <c r="O1068" s="473">
        <f t="shared" ca="1" si="404"/>
        <v>13060.256382704534</v>
      </c>
      <c r="P1068" s="473">
        <f t="shared" ca="1" si="390"/>
        <v>11289.904689254401</v>
      </c>
      <c r="Q1068" s="194">
        <f t="shared" ca="1" si="391"/>
        <v>11806.454520022629</v>
      </c>
      <c r="R1068" s="194">
        <f t="shared" ca="1" si="392"/>
        <v>13321.351203001901</v>
      </c>
      <c r="S1068" s="194">
        <f t="shared" ca="1" si="393"/>
        <v>14398.2952956752</v>
      </c>
      <c r="T1068" s="194">
        <f t="shared" ca="1" si="394"/>
        <v>16180.673962602215</v>
      </c>
      <c r="U1068" s="194">
        <f t="shared" ca="1" si="395"/>
        <v>16629.204214013298</v>
      </c>
      <c r="V1068" s="194">
        <f t="shared" ca="1" si="396"/>
        <v>18768.093613052704</v>
      </c>
      <c r="W1068" s="194">
        <f t="shared" ca="1" si="397"/>
        <v>19431.450021875724</v>
      </c>
      <c r="X1068" s="194">
        <f t="shared" ca="1" si="398"/>
        <v>20648.373637082375</v>
      </c>
      <c r="Y1068" s="194">
        <f t="shared" ca="1" si="399"/>
        <v>21186.954752160778</v>
      </c>
      <c r="Z1068" s="194">
        <f t="shared" ca="1" si="400"/>
        <v>375991.31576799252</v>
      </c>
      <c r="AA1068" s="194">
        <f t="shared" ca="1" si="401"/>
        <v>397178.27052015328</v>
      </c>
      <c r="AB1068" s="77">
        <f t="shared" ca="1" si="402"/>
        <v>244018.9475028913</v>
      </c>
      <c r="AC1068">
        <f t="shared" ca="1" si="403"/>
        <v>221.95427591411058</v>
      </c>
      <c r="AD1068" s="476">
        <v>225.80395136813456</v>
      </c>
    </row>
    <row r="1069" spans="2:30" x14ac:dyDescent="0.2">
      <c r="B1069">
        <v>991</v>
      </c>
      <c r="C1069" s="193">
        <f t="shared" ca="1" si="406"/>
        <v>0.33665944021882116</v>
      </c>
      <c r="D1069" s="193">
        <f t="shared" ca="1" si="406"/>
        <v>-0.13318606621750029</v>
      </c>
      <c r="E1069" s="193">
        <f t="shared" ca="1" si="406"/>
        <v>0.11646488125837187</v>
      </c>
      <c r="F1069" s="193">
        <f t="shared" ca="1" si="406"/>
        <v>5.5153854561733662E-2</v>
      </c>
      <c r="G1069" s="193">
        <f t="shared" ca="1" si="406"/>
        <v>7.5261899159553114E-2</v>
      </c>
      <c r="H1069" s="193">
        <f t="shared" ca="1" si="406"/>
        <v>0.10257224136839267</v>
      </c>
      <c r="I1069" s="193">
        <f t="shared" ca="1" si="406"/>
        <v>0.1046431203763484</v>
      </c>
      <c r="J1069" s="193">
        <f t="shared" ca="1" si="406"/>
        <v>6.8142982037906724E-2</v>
      </c>
      <c r="K1069" s="193">
        <f t="shared" ca="1" si="406"/>
        <v>7.9250413119095656E-2</v>
      </c>
      <c r="L1069" s="193">
        <f t="shared" ca="1" si="406"/>
        <v>2.3346894256570876E-2</v>
      </c>
      <c r="M1069" s="193">
        <f t="shared" ca="1" si="406"/>
        <v>3.8646777104580664E-2</v>
      </c>
      <c r="O1069" s="473">
        <f t="shared" ca="1" si="404"/>
        <v>13095.252535823791</v>
      </c>
      <c r="P1069" s="473">
        <f t="shared" ca="1" si="390"/>
        <v>11281.583348179234</v>
      </c>
      <c r="Q1069" s="194">
        <f t="shared" ca="1" si="391"/>
        <v>12265.594488719569</v>
      </c>
      <c r="R1069" s="194">
        <f t="shared" ca="1" si="392"/>
        <v>12865.204176430361</v>
      </c>
      <c r="S1069" s="194">
        <f t="shared" ca="1" si="393"/>
        <v>14383.264608899646</v>
      </c>
      <c r="T1069" s="194">
        <f t="shared" ca="1" si="394"/>
        <v>16200.345740403751</v>
      </c>
      <c r="U1069" s="194">
        <f t="shared" ca="1" si="395"/>
        <v>17719.732088320357</v>
      </c>
      <c r="V1069" s="194">
        <f t="shared" ca="1" si="396"/>
        <v>18497.175450672494</v>
      </c>
      <c r="W1069" s="194">
        <f t="shared" ca="1" si="397"/>
        <v>19798.509584855481</v>
      </c>
      <c r="X1069" s="194">
        <f t="shared" ca="1" si="398"/>
        <v>19886.070768335561</v>
      </c>
      <c r="Y1069" s="194">
        <f t="shared" ca="1" si="399"/>
        <v>21175.157642950311</v>
      </c>
      <c r="Z1069" s="194">
        <f t="shared" ca="1" si="400"/>
        <v>375781.96002686844</v>
      </c>
      <c r="AA1069" s="194">
        <f t="shared" ca="1" si="401"/>
        <v>396957.11766981875</v>
      </c>
      <c r="AB1069" s="77">
        <f t="shared" ca="1" si="402"/>
        <v>244298.65776456767</v>
      </c>
      <c r="AC1069">
        <f t="shared" ca="1" si="403"/>
        <v>222.2480892141908</v>
      </c>
      <c r="AD1069" s="476">
        <v>224.18631210206848</v>
      </c>
    </row>
    <row r="1070" spans="2:30" x14ac:dyDescent="0.2">
      <c r="B1070">
        <v>992</v>
      </c>
      <c r="C1070" s="193">
        <f t="shared" ca="1" si="406"/>
        <v>0.3392357458541071</v>
      </c>
      <c r="D1070" s="193">
        <f t="shared" ca="1" si="406"/>
        <v>-0.17483965789534117</v>
      </c>
      <c r="E1070" s="193">
        <f t="shared" ca="1" si="406"/>
        <v>9.0002592582148155E-2</v>
      </c>
      <c r="F1070" s="193">
        <f t="shared" ca="1" si="406"/>
        <v>0.1252141995221546</v>
      </c>
      <c r="G1070" s="193">
        <f t="shared" ca="1" si="406"/>
        <v>0.11211026550046041</v>
      </c>
      <c r="H1070" s="193">
        <f t="shared" ca="1" si="406"/>
        <v>6.1725292764351472E-2</v>
      </c>
      <c r="I1070" s="193">
        <f t="shared" ca="1" si="406"/>
        <v>5.7987644423973007E-2</v>
      </c>
      <c r="J1070" s="193">
        <f t="shared" ca="1" si="406"/>
        <v>9.1045399399463142E-2</v>
      </c>
      <c r="K1070" s="193">
        <f t="shared" ca="1" si="406"/>
        <v>0.10446380032069089</v>
      </c>
      <c r="L1070" s="193">
        <f t="shared" ca="1" si="406"/>
        <v>8.2567014869941557E-2</v>
      </c>
      <c r="M1070" s="193">
        <f t="shared" ca="1" si="406"/>
        <v>4.4120776992472986E-2</v>
      </c>
      <c r="O1070" s="473">
        <f t="shared" ca="1" si="404"/>
        <v>13120.492602132686</v>
      </c>
      <c r="P1070" s="473">
        <f t="shared" ca="1" si="390"/>
        <v>10739.461852492135</v>
      </c>
      <c r="Q1070" s="194">
        <f t="shared" ca="1" si="391"/>
        <v>11974.877147229914</v>
      </c>
      <c r="R1070" s="194">
        <f t="shared" ca="1" si="392"/>
        <v>13719.430921364481</v>
      </c>
      <c r="S1070" s="194">
        <f t="shared" ca="1" si="393"/>
        <v>14876.167597372689</v>
      </c>
      <c r="T1070" s="194">
        <f t="shared" ca="1" si="394"/>
        <v>15600.172196215211</v>
      </c>
      <c r="U1070" s="194">
        <f t="shared" ca="1" si="395"/>
        <v>16971.325187413298</v>
      </c>
      <c r="V1070" s="194">
        <f t="shared" ca="1" si="396"/>
        <v>18893.779687469512</v>
      </c>
      <c r="W1070" s="194">
        <f t="shared" ca="1" si="397"/>
        <v>20261.041247673911</v>
      </c>
      <c r="X1070" s="194">
        <f t="shared" ca="1" si="398"/>
        <v>21036.858947824185</v>
      </c>
      <c r="Y1070" s="194">
        <f t="shared" ca="1" si="399"/>
        <v>21286.757479505661</v>
      </c>
      <c r="Z1070" s="194">
        <f t="shared" ca="1" si="400"/>
        <v>377762.45084665745</v>
      </c>
      <c r="AA1070" s="194">
        <f t="shared" ca="1" si="401"/>
        <v>399049.20832616312</v>
      </c>
      <c r="AB1070" s="77">
        <f t="shared" ca="1" si="402"/>
        <v>245473.81852019465</v>
      </c>
      <c r="AC1070">
        <f t="shared" ca="1" si="403"/>
        <v>223.48250177262253</v>
      </c>
      <c r="AD1070" s="476">
        <v>220.49940978703023</v>
      </c>
    </row>
    <row r="1071" spans="2:30" x14ac:dyDescent="0.2">
      <c r="B1071">
        <v>993</v>
      </c>
      <c r="C1071" s="193">
        <f t="shared" ref="C1071:M1078" ca="1" si="407">C$75+_xlfn.NORM.INV(RAND(),0, $AH$80)</f>
        <v>0.31606260868176284</v>
      </c>
      <c r="D1071" s="193">
        <f t="shared" ca="1" si="407"/>
        <v>-0.18702735963372616</v>
      </c>
      <c r="E1071" s="193">
        <f t="shared" ca="1" si="407"/>
        <v>7.8876780307293726E-2</v>
      </c>
      <c r="F1071" s="193">
        <f t="shared" ca="1" si="407"/>
        <v>5.6039969686677328E-2</v>
      </c>
      <c r="G1071" s="193">
        <f t="shared" ca="1" si="407"/>
        <v>0.1125749156085017</v>
      </c>
      <c r="H1071" s="193">
        <f t="shared" ca="1" si="407"/>
        <v>5.5066576485759723E-2</v>
      </c>
      <c r="I1071" s="193">
        <f t="shared" ca="1" si="407"/>
        <v>8.0155689502072705E-2</v>
      </c>
      <c r="J1071" s="193">
        <f t="shared" ca="1" si="407"/>
        <v>0.10809614895768739</v>
      </c>
      <c r="K1071" s="193">
        <f t="shared" ca="1" si="407"/>
        <v>3.7103018875099425E-2</v>
      </c>
      <c r="L1071" s="193">
        <f t="shared" ca="1" si="407"/>
        <v>4.0892430001032737E-2</v>
      </c>
      <c r="M1071" s="193">
        <f t="shared" ca="1" si="407"/>
        <v>8.1262759853559866E-2</v>
      </c>
      <c r="O1071" s="473">
        <f t="shared" ca="1" si="404"/>
        <v>12893.46537725523</v>
      </c>
      <c r="P1071" s="473">
        <f t="shared" ca="1" si="390"/>
        <v>10580.838914367054</v>
      </c>
      <c r="Q1071" s="194">
        <f t="shared" ca="1" si="391"/>
        <v>11852.647864417924</v>
      </c>
      <c r="R1071" s="194">
        <f t="shared" ca="1" si="392"/>
        <v>12876.008337318312</v>
      </c>
      <c r="S1071" s="194">
        <f t="shared" ca="1" si="393"/>
        <v>14882.382999833924</v>
      </c>
      <c r="T1071" s="194">
        <f t="shared" ca="1" si="394"/>
        <v>15502.334157261354</v>
      </c>
      <c r="U1071" s="194">
        <f t="shared" ca="1" si="395"/>
        <v>17326.92584472958</v>
      </c>
      <c r="V1071" s="194">
        <f t="shared" ca="1" si="396"/>
        <v>19189.049807151634</v>
      </c>
      <c r="W1071" s="194">
        <f t="shared" ca="1" si="397"/>
        <v>19025.328885758208</v>
      </c>
      <c r="X1071" s="194">
        <f t="shared" ca="1" si="398"/>
        <v>20227.022372763113</v>
      </c>
      <c r="Y1071" s="194">
        <f t="shared" ca="1" si="399"/>
        <v>22043.980589028757</v>
      </c>
      <c r="Z1071" s="194">
        <f t="shared" ca="1" si="400"/>
        <v>391200.40437088831</v>
      </c>
      <c r="AA1071" s="194">
        <f t="shared" ca="1" si="401"/>
        <v>413244.38495991705</v>
      </c>
      <c r="AB1071" s="77">
        <f t="shared" ca="1" si="402"/>
        <v>249199.85643613123</v>
      </c>
      <c r="AC1071">
        <f t="shared" ca="1" si="403"/>
        <v>227.39640714650548</v>
      </c>
      <c r="AD1071" s="476">
        <v>226.77279404469911</v>
      </c>
    </row>
    <row r="1072" spans="2:30" x14ac:dyDescent="0.2">
      <c r="B1072">
        <v>994</v>
      </c>
      <c r="C1072" s="193">
        <f t="shared" ca="1" si="407"/>
        <v>0.34483466342684477</v>
      </c>
      <c r="D1072" s="193">
        <f t="shared" ca="1" si="407"/>
        <v>-0.1258045700019631</v>
      </c>
      <c r="E1072" s="193">
        <f t="shared" ca="1" si="407"/>
        <v>0.10367093890057978</v>
      </c>
      <c r="F1072" s="193">
        <f t="shared" ca="1" si="407"/>
        <v>8.2366545960045653E-2</v>
      </c>
      <c r="G1072" s="193">
        <f t="shared" ca="1" si="407"/>
        <v>9.1610766112302858E-2</v>
      </c>
      <c r="H1072" s="193">
        <f t="shared" ca="1" si="407"/>
        <v>8.5432793562083734E-2</v>
      </c>
      <c r="I1072" s="193">
        <f t="shared" ca="1" si="407"/>
        <v>7.7819400226966817E-2</v>
      </c>
      <c r="J1072" s="193">
        <f t="shared" ca="1" si="407"/>
        <v>5.9771059487259214E-2</v>
      </c>
      <c r="K1072" s="193">
        <f t="shared" ca="1" si="407"/>
        <v>8.5540758183952931E-2</v>
      </c>
      <c r="L1072" s="193">
        <f t="shared" ca="1" si="407"/>
        <v>3.9577007733913226E-2</v>
      </c>
      <c r="M1072" s="193">
        <f t="shared" ca="1" si="407"/>
        <v>5.1820560654604629E-2</v>
      </c>
      <c r="O1072" s="473">
        <f t="shared" ca="1" si="404"/>
        <v>13175.345197592796</v>
      </c>
      <c r="P1072" s="473">
        <f t="shared" ca="1" si="390"/>
        <v>11377.65352142445</v>
      </c>
      <c r="Q1072" s="194">
        <f t="shared" ca="1" si="391"/>
        <v>12125.03896251631</v>
      </c>
      <c r="R1072" s="194">
        <f t="shared" ca="1" si="392"/>
        <v>13197.001126719559</v>
      </c>
      <c r="S1072" s="194">
        <f t="shared" ca="1" si="393"/>
        <v>14601.955589786157</v>
      </c>
      <c r="T1072" s="194">
        <f t="shared" ca="1" si="394"/>
        <v>15948.511919594694</v>
      </c>
      <c r="U1072" s="194">
        <f t="shared" ca="1" si="395"/>
        <v>17289.449107426775</v>
      </c>
      <c r="V1072" s="194">
        <f t="shared" ca="1" si="396"/>
        <v>18352.197743677389</v>
      </c>
      <c r="W1072" s="194">
        <f t="shared" ca="1" si="397"/>
        <v>19913.903987808451</v>
      </c>
      <c r="X1072" s="194">
        <f t="shared" ca="1" si="398"/>
        <v>20201.460580920098</v>
      </c>
      <c r="Y1072" s="194">
        <f t="shared" ca="1" si="399"/>
        <v>21443.73493946252</v>
      </c>
      <c r="Z1072" s="194">
        <f t="shared" ca="1" si="400"/>
        <v>380548.22928464069</v>
      </c>
      <c r="AA1072" s="194">
        <f t="shared" ca="1" si="401"/>
        <v>401991.9642241032</v>
      </c>
      <c r="AB1072" s="77">
        <f t="shared" ca="1" si="402"/>
        <v>246350.34236780426</v>
      </c>
      <c r="AC1072">
        <f t="shared" ca="1" si="403"/>
        <v>224.40322009994355</v>
      </c>
      <c r="AD1072" s="476">
        <v>224.79025942808101</v>
      </c>
    </row>
    <row r="1073" spans="2:30" x14ac:dyDescent="0.2">
      <c r="B1073">
        <v>995</v>
      </c>
      <c r="C1073" s="193">
        <f t="shared" ca="1" si="407"/>
        <v>0.28204339502881121</v>
      </c>
      <c r="D1073" s="193">
        <f t="shared" ca="1" si="407"/>
        <v>-0.15819720505436277</v>
      </c>
      <c r="E1073" s="193">
        <f t="shared" ca="1" si="407"/>
        <v>9.2568024809376731E-2</v>
      </c>
      <c r="F1073" s="193">
        <f t="shared" ca="1" si="407"/>
        <v>7.6524575045548021E-2</v>
      </c>
      <c r="G1073" s="193">
        <f t="shared" ca="1" si="407"/>
        <v>7.7246961295001776E-2</v>
      </c>
      <c r="H1073" s="193">
        <f t="shared" ca="1" si="407"/>
        <v>9.6535481421905336E-2</v>
      </c>
      <c r="I1073" s="193">
        <f t="shared" ca="1" si="407"/>
        <v>6.4191481765585881E-2</v>
      </c>
      <c r="J1073" s="193">
        <f t="shared" ca="1" si="407"/>
        <v>6.7659556543224364E-2</v>
      </c>
      <c r="K1073" s="193">
        <f t="shared" ca="1" si="407"/>
        <v>5.4208423588638754E-2</v>
      </c>
      <c r="L1073" s="193">
        <f t="shared" ca="1" si="407"/>
        <v>5.6335394406931145E-2</v>
      </c>
      <c r="M1073" s="193">
        <f t="shared" ca="1" si="407"/>
        <v>4.1877966104792559E-2</v>
      </c>
      <c r="O1073" s="473">
        <f t="shared" ca="1" si="404"/>
        <v>12560.179141097264</v>
      </c>
      <c r="P1073" s="473">
        <f t="shared" ca="1" si="390"/>
        <v>10956.063376217469</v>
      </c>
      <c r="Q1073" s="194">
        <f t="shared" ca="1" si="391"/>
        <v>12003.061241432692</v>
      </c>
      <c r="R1073" s="194">
        <f t="shared" ca="1" si="392"/>
        <v>13125.771563103934</v>
      </c>
      <c r="S1073" s="194">
        <f t="shared" ca="1" si="393"/>
        <v>14409.817836519431</v>
      </c>
      <c r="T1073" s="194">
        <f t="shared" ca="1" si="394"/>
        <v>16111.646247875677</v>
      </c>
      <c r="U1073" s="194">
        <f t="shared" ca="1" si="395"/>
        <v>17070.84179470946</v>
      </c>
      <c r="V1073" s="194">
        <f t="shared" ca="1" si="396"/>
        <v>18488.803906466484</v>
      </c>
      <c r="W1073" s="194">
        <f t="shared" ca="1" si="397"/>
        <v>19339.122158438171</v>
      </c>
      <c r="X1073" s="194">
        <f t="shared" ca="1" si="398"/>
        <v>20527.116001592349</v>
      </c>
      <c r="Y1073" s="194">
        <f t="shared" ca="1" si="399"/>
        <v>21241.032719985058</v>
      </c>
      <c r="Z1073" s="194">
        <f t="shared" ca="1" si="400"/>
        <v>376951.00282609777</v>
      </c>
      <c r="AA1073" s="194">
        <f t="shared" ca="1" si="401"/>
        <v>398192.03554608283</v>
      </c>
      <c r="AB1073" s="77">
        <f t="shared" ca="1" si="402"/>
        <v>243653.14071864064</v>
      </c>
      <c r="AC1073">
        <f t="shared" ca="1" si="403"/>
        <v>221.5700250903179</v>
      </c>
      <c r="AD1073" s="476">
        <v>225.5980347753239</v>
      </c>
    </row>
    <row r="1074" spans="2:30" x14ac:dyDescent="0.2">
      <c r="B1074">
        <v>996</v>
      </c>
      <c r="C1074" s="193">
        <f t="shared" ca="1" si="407"/>
        <v>0.35007393856469626</v>
      </c>
      <c r="D1074" s="193">
        <f t="shared" ca="1" si="407"/>
        <v>-0.13998375480134984</v>
      </c>
      <c r="E1074" s="193">
        <f t="shared" ca="1" si="407"/>
        <v>0.11392112734883511</v>
      </c>
      <c r="F1074" s="193">
        <f t="shared" ca="1" si="407"/>
        <v>5.0119424472975883E-2</v>
      </c>
      <c r="G1074" s="193">
        <f t="shared" ca="1" si="407"/>
        <v>0.11493411054862104</v>
      </c>
      <c r="H1074" s="193">
        <f t="shared" ca="1" si="407"/>
        <v>8.4553973498207521E-2</v>
      </c>
      <c r="I1074" s="193">
        <f t="shared" ca="1" si="407"/>
        <v>0.10976151486481034</v>
      </c>
      <c r="J1074" s="193">
        <f t="shared" ca="1" si="407"/>
        <v>6.2317428940106903E-2</v>
      </c>
      <c r="K1074" s="193">
        <f t="shared" ca="1" si="407"/>
        <v>6.7123609609178889E-2</v>
      </c>
      <c r="L1074" s="193">
        <f t="shared" ca="1" si="407"/>
        <v>5.989580030083011E-2</v>
      </c>
      <c r="M1074" s="193">
        <f t="shared" ca="1" si="407"/>
        <v>3.7723535336141381E-2</v>
      </c>
      <c r="O1074" s="473">
        <f t="shared" ca="1" si="404"/>
        <v>13226.67437611833</v>
      </c>
      <c r="P1074" s="473">
        <f t="shared" ca="1" si="390"/>
        <v>11193.111431260431</v>
      </c>
      <c r="Q1074" s="194">
        <f t="shared" ca="1" si="391"/>
        <v>12237.648554676121</v>
      </c>
      <c r="R1074" s="194">
        <f t="shared" ca="1" si="392"/>
        <v>12803.820738627603</v>
      </c>
      <c r="S1074" s="194">
        <f t="shared" ca="1" si="393"/>
        <v>14913.940823201643</v>
      </c>
      <c r="T1074" s="194">
        <f t="shared" ca="1" si="394"/>
        <v>15935.599215697186</v>
      </c>
      <c r="U1074" s="194">
        <f t="shared" ca="1" si="395"/>
        <v>17801.836957653159</v>
      </c>
      <c r="V1074" s="194">
        <f t="shared" ca="1" si="396"/>
        <v>18396.293565419994</v>
      </c>
      <c r="W1074" s="194">
        <f t="shared" ca="1" si="397"/>
        <v>19576.047186318276</v>
      </c>
      <c r="X1074" s="194">
        <f t="shared" ca="1" si="398"/>
        <v>20596.303179437364</v>
      </c>
      <c r="Y1074" s="194">
        <f t="shared" ca="1" si="399"/>
        <v>21156.335276752099</v>
      </c>
      <c r="Z1074" s="194">
        <f t="shared" ca="1" si="400"/>
        <v>375447.93154965132</v>
      </c>
      <c r="AA1074" s="194">
        <f t="shared" ca="1" si="401"/>
        <v>396604.26682640344</v>
      </c>
      <c r="AB1074" s="77">
        <f t="shared" ca="1" si="402"/>
        <v>244519.53989645201</v>
      </c>
      <c r="AC1074">
        <f t="shared" ca="1" si="403"/>
        <v>222.48010826028781</v>
      </c>
      <c r="AD1074" s="476">
        <v>223.76837725560534</v>
      </c>
    </row>
    <row r="1075" spans="2:30" x14ac:dyDescent="0.2">
      <c r="B1075">
        <v>997</v>
      </c>
      <c r="C1075" s="193">
        <f t="shared" ca="1" si="407"/>
        <v>0.3035257895425445</v>
      </c>
      <c r="D1075" s="193">
        <f t="shared" ca="1" si="407"/>
        <v>-0.13591988678204325</v>
      </c>
      <c r="E1075" s="193">
        <f t="shared" ca="1" si="407"/>
        <v>5.9255861373271199E-2</v>
      </c>
      <c r="F1075" s="193">
        <f t="shared" ca="1" si="407"/>
        <v>9.7102043805091673E-2</v>
      </c>
      <c r="G1075" s="193">
        <f t="shared" ca="1" si="407"/>
        <v>0.10769185508936609</v>
      </c>
      <c r="H1075" s="193">
        <f t="shared" ca="1" si="407"/>
        <v>6.3995424349665833E-2</v>
      </c>
      <c r="I1075" s="193">
        <f t="shared" ca="1" si="407"/>
        <v>6.713725755297846E-2</v>
      </c>
      <c r="J1075" s="193">
        <f t="shared" ca="1" si="407"/>
        <v>7.1187302249067427E-2</v>
      </c>
      <c r="K1075" s="193">
        <f t="shared" ca="1" si="407"/>
        <v>5.2864002660021239E-2</v>
      </c>
      <c r="L1075" s="193">
        <f t="shared" ca="1" si="407"/>
        <v>3.328869556875283E-2</v>
      </c>
      <c r="M1075" s="193">
        <f t="shared" ca="1" si="407"/>
        <v>4.2319403797234284E-2</v>
      </c>
      <c r="O1075" s="473">
        <f t="shared" ca="1" si="404"/>
        <v>12770.642160148309</v>
      </c>
      <c r="P1075" s="473">
        <f t="shared" ca="1" si="390"/>
        <v>11246.002673531708</v>
      </c>
      <c r="Q1075" s="194">
        <f t="shared" ca="1" si="391"/>
        <v>11637.090492949592</v>
      </c>
      <c r="R1075" s="194">
        <f t="shared" ca="1" si="392"/>
        <v>13376.66704709532</v>
      </c>
      <c r="S1075" s="194">
        <f t="shared" ca="1" si="393"/>
        <v>14817.064632650179</v>
      </c>
      <c r="T1075" s="194">
        <f t="shared" ca="1" si="394"/>
        <v>15633.527758035505</v>
      </c>
      <c r="U1075" s="194">
        <f t="shared" ca="1" si="395"/>
        <v>17118.095388908347</v>
      </c>
      <c r="V1075" s="194">
        <f t="shared" ca="1" si="396"/>
        <v>18549.894352561856</v>
      </c>
      <c r="W1075" s="194">
        <f t="shared" ca="1" si="397"/>
        <v>19314.459179098292</v>
      </c>
      <c r="X1075" s="194">
        <f t="shared" ca="1" si="398"/>
        <v>20079.263678353043</v>
      </c>
      <c r="Y1075" s="194">
        <f t="shared" ca="1" si="399"/>
        <v>21250.032423188346</v>
      </c>
      <c r="Z1075" s="194">
        <f t="shared" ca="1" si="400"/>
        <v>377110.7147945477</v>
      </c>
      <c r="AA1075" s="194">
        <f t="shared" ca="1" si="401"/>
        <v>398360.74721773603</v>
      </c>
      <c r="AB1075" s="77">
        <f t="shared" ca="1" si="402"/>
        <v>243887.95966638293</v>
      </c>
      <c r="AC1075">
        <f t="shared" ca="1" si="403"/>
        <v>221.81668364887071</v>
      </c>
      <c r="AD1075" s="476">
        <v>222.58785419110953</v>
      </c>
    </row>
    <row r="1076" spans="2:30" x14ac:dyDescent="0.2">
      <c r="B1076">
        <v>998</v>
      </c>
      <c r="C1076" s="193">
        <f t="shared" ca="1" si="407"/>
        <v>0.32384255693388081</v>
      </c>
      <c r="D1076" s="193">
        <f t="shared" ca="1" si="407"/>
        <v>-0.18477097997147596</v>
      </c>
      <c r="E1076" s="193">
        <f t="shared" ca="1" si="407"/>
        <v>0.1569047301297733</v>
      </c>
      <c r="F1076" s="193">
        <f t="shared" ca="1" si="407"/>
        <v>6.9237720406430309E-2</v>
      </c>
      <c r="G1076" s="193">
        <f t="shared" ca="1" si="407"/>
        <v>0.12542565014497925</v>
      </c>
      <c r="H1076" s="193">
        <f t="shared" ca="1" si="407"/>
        <v>8.3773393029127591E-2</v>
      </c>
      <c r="I1076" s="193">
        <f t="shared" ca="1" si="407"/>
        <v>8.0356502718546302E-2</v>
      </c>
      <c r="J1076" s="193">
        <f t="shared" ca="1" si="407"/>
        <v>7.0373734213049988E-2</v>
      </c>
      <c r="K1076" s="193">
        <f t="shared" ca="1" si="407"/>
        <v>4.0670616782524108E-2</v>
      </c>
      <c r="L1076" s="193">
        <f t="shared" ca="1" si="407"/>
        <v>5.4795330047176301E-2</v>
      </c>
      <c r="M1076" s="193">
        <f t="shared" ca="1" si="407"/>
        <v>4.2979849453080393E-2</v>
      </c>
      <c r="O1076" s="473">
        <f t="shared" ca="1" si="404"/>
        <v>12969.685530281229</v>
      </c>
      <c r="P1076" s="473">
        <f t="shared" ca="1" si="390"/>
        <v>10610.20569567124</v>
      </c>
      <c r="Q1076" s="194">
        <f t="shared" ca="1" si="391"/>
        <v>12709.870699971863</v>
      </c>
      <c r="R1076" s="194">
        <f t="shared" ca="1" si="392"/>
        <v>13036.924924927969</v>
      </c>
      <c r="S1076" s="194">
        <f t="shared" ca="1" si="393"/>
        <v>15054.281134977888</v>
      </c>
      <c r="T1076" s="194">
        <f t="shared" ca="1" si="394"/>
        <v>15924.129968601317</v>
      </c>
      <c r="U1076" s="194">
        <f t="shared" ca="1" si="395"/>
        <v>17330.147117129745</v>
      </c>
      <c r="V1076" s="194">
        <f t="shared" ca="1" si="396"/>
        <v>18535.805685635856</v>
      </c>
      <c r="W1076" s="194">
        <f t="shared" ca="1" si="397"/>
        <v>19090.775347956842</v>
      </c>
      <c r="X1076" s="194">
        <f t="shared" ca="1" si="398"/>
        <v>20497.188878133275</v>
      </c>
      <c r="Y1076" s="194">
        <f t="shared" ca="1" si="399"/>
        <v>21263.497097787473</v>
      </c>
      <c r="Z1076" s="194">
        <f t="shared" ca="1" si="400"/>
        <v>377349.66375055077</v>
      </c>
      <c r="AA1076" s="194">
        <f t="shared" ca="1" si="401"/>
        <v>398613.16084833822</v>
      </c>
      <c r="AB1076" s="77">
        <f t="shared" ca="1" si="402"/>
        <v>244718.91657962272</v>
      </c>
      <c r="AC1076">
        <f t="shared" ca="1" si="403"/>
        <v>222.68953754933267</v>
      </c>
      <c r="AD1076" s="476">
        <v>219.55467928976623</v>
      </c>
    </row>
    <row r="1077" spans="2:30" x14ac:dyDescent="0.2">
      <c r="B1077">
        <v>999</v>
      </c>
      <c r="C1077" s="193">
        <f t="shared" ca="1" si="407"/>
        <v>0.32085074383424894</v>
      </c>
      <c r="D1077" s="193">
        <f t="shared" ca="1" si="407"/>
        <v>-0.16410931202581694</v>
      </c>
      <c r="E1077" s="193">
        <f t="shared" ca="1" si="407"/>
        <v>0.11410557412997681</v>
      </c>
      <c r="F1077" s="193">
        <f t="shared" ca="1" si="407"/>
        <v>8.900080089887813E-2</v>
      </c>
      <c r="G1077" s="193">
        <f t="shared" ca="1" si="407"/>
        <v>7.8031755451865761E-2</v>
      </c>
      <c r="H1077" s="193">
        <f t="shared" ca="1" si="407"/>
        <v>8.3339833639412553E-2</v>
      </c>
      <c r="I1077" s="193">
        <f t="shared" ca="1" si="407"/>
        <v>4.6752371406486727E-2</v>
      </c>
      <c r="J1077" s="193">
        <f t="shared" ca="1" si="407"/>
        <v>5.1692573834780514E-2</v>
      </c>
      <c r="K1077" s="193">
        <f t="shared" ca="1" si="407"/>
        <v>5.030642786469619E-2</v>
      </c>
      <c r="L1077" s="193">
        <f t="shared" ca="1" si="407"/>
        <v>5.1588530666027359E-2</v>
      </c>
      <c r="M1077" s="193">
        <f t="shared" ca="1" si="407"/>
        <v>2.9454160101622835E-2</v>
      </c>
      <c r="O1077" s="473">
        <f t="shared" ca="1" si="404"/>
        <v>12940.374737344137</v>
      </c>
      <c r="P1077" s="473">
        <f t="shared" ca="1" si="390"/>
        <v>10879.117303983992</v>
      </c>
      <c r="Q1077" s="194">
        <f t="shared" ca="1" si="391"/>
        <v>12239.674905401709</v>
      </c>
      <c r="R1077" s="194">
        <f t="shared" ca="1" si="392"/>
        <v>13277.890794115052</v>
      </c>
      <c r="S1077" s="194">
        <f t="shared" ca="1" si="393"/>
        <v>14420.315652940264</v>
      </c>
      <c r="T1077" s="194">
        <f t="shared" ca="1" si="394"/>
        <v>15917.75958147488</v>
      </c>
      <c r="U1077" s="194">
        <f t="shared" ca="1" si="395"/>
        <v>16791.098629046501</v>
      </c>
      <c r="V1077" s="194">
        <f t="shared" ca="1" si="396"/>
        <v>18212.30152285071</v>
      </c>
      <c r="W1077" s="194">
        <f t="shared" ca="1" si="397"/>
        <v>19267.541273407718</v>
      </c>
      <c r="X1077" s="194">
        <f t="shared" ca="1" si="398"/>
        <v>20434.873118158539</v>
      </c>
      <c r="Y1077" s="194">
        <f t="shared" ca="1" si="399"/>
        <v>20987.7454076459</v>
      </c>
      <c r="Z1077" s="194">
        <f t="shared" ca="1" si="400"/>
        <v>372456.07512422855</v>
      </c>
      <c r="AA1077" s="194">
        <f t="shared" ca="1" si="401"/>
        <v>393443.82053187443</v>
      </c>
      <c r="AB1077" s="77">
        <f t="shared" ca="1" si="402"/>
        <v>241967.61697845612</v>
      </c>
      <c r="AC1077">
        <f t="shared" ca="1" si="403"/>
        <v>219.79951695987197</v>
      </c>
      <c r="AD1077" s="476">
        <v>229.79799071406174</v>
      </c>
    </row>
    <row r="1078" spans="2:30" x14ac:dyDescent="0.2">
      <c r="B1078">
        <v>1000</v>
      </c>
      <c r="C1078" s="193">
        <f t="shared" ca="1" si="407"/>
        <v>0.3219690416200412</v>
      </c>
      <c r="D1078" s="193">
        <f t="shared" ca="1" si="407"/>
        <v>-0.17633640944197523</v>
      </c>
      <c r="E1078" s="193">
        <f t="shared" ca="1" si="407"/>
        <v>0.13199626020258906</v>
      </c>
      <c r="F1078" s="193">
        <f t="shared" ca="1" si="407"/>
        <v>0.10540719510870418</v>
      </c>
      <c r="G1078" s="193">
        <f t="shared" ca="1" si="407"/>
        <v>7.493370147417959E-2</v>
      </c>
      <c r="H1078" s="193">
        <f t="shared" ca="1" si="407"/>
        <v>0.10460025781155852</v>
      </c>
      <c r="I1078" s="193">
        <f t="shared" ca="1" si="407"/>
        <v>4.8011359952128345E-2</v>
      </c>
      <c r="J1078" s="193">
        <f t="shared" ca="1" si="407"/>
        <v>6.9507248642847963E-2</v>
      </c>
      <c r="K1078" s="193">
        <f t="shared" ca="1" si="407"/>
        <v>6.2291934422793273E-2</v>
      </c>
      <c r="L1078" s="193">
        <f t="shared" ca="1" si="407"/>
        <v>6.7321963252645015E-2</v>
      </c>
      <c r="M1078" s="193">
        <f t="shared" ca="1" si="407"/>
        <v>2.0724891656118127E-4</v>
      </c>
      <c r="O1078" s="473">
        <f t="shared" ca="1" si="404"/>
        <v>12951.330700751543</v>
      </c>
      <c r="P1078" s="473">
        <f t="shared" ca="1" si="390"/>
        <v>10719.981631112692</v>
      </c>
      <c r="Q1078" s="194">
        <f t="shared" ca="1" si="391"/>
        <v>12436.223766163288</v>
      </c>
      <c r="R1078" s="194">
        <f t="shared" ca="1" si="392"/>
        <v>13477.929499746362</v>
      </c>
      <c r="S1078" s="194">
        <f t="shared" ca="1" si="393"/>
        <v>14378.874465292358</v>
      </c>
      <c r="T1078" s="194">
        <f t="shared" ca="1" si="394"/>
        <v>16230.143849147842</v>
      </c>
      <c r="U1078" s="194">
        <f t="shared" ca="1" si="395"/>
        <v>16811.294237310853</v>
      </c>
      <c r="V1078" s="194">
        <f t="shared" ca="1" si="396"/>
        <v>18520.800638664594</v>
      </c>
      <c r="W1078" s="194">
        <f t="shared" ca="1" si="397"/>
        <v>19487.411623778065</v>
      </c>
      <c r="X1078" s="194">
        <f t="shared" ca="1" si="398"/>
        <v>20740.611236486056</v>
      </c>
      <c r="Y1078" s="194">
        <f t="shared" ca="1" si="399"/>
        <v>20391.481144794689</v>
      </c>
      <c r="Z1078" s="194">
        <f t="shared" ca="1" si="400"/>
        <v>361874.55515793915</v>
      </c>
      <c r="AA1078" s="194">
        <f t="shared" ca="1" si="401"/>
        <v>382266.03630273382</v>
      </c>
      <c r="AB1078" s="77">
        <f t="shared" ca="1" si="402"/>
        <v>238459.67449853203</v>
      </c>
      <c r="AC1078">
        <f t="shared" ca="1" si="403"/>
        <v>216.11470343053992</v>
      </c>
      <c r="AD1078" s="477">
        <v>218.06517853057159</v>
      </c>
    </row>
  </sheetData>
  <mergeCells count="4">
    <mergeCell ref="AG70:AH70"/>
    <mergeCell ref="AG90:AH90"/>
    <mergeCell ref="O76:Y76"/>
    <mergeCell ref="AJ90:AK90"/>
  </mergeCells>
  <phoneticPr fontId="21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6933-11AE-5743-B202-AF601CFD6E67}">
  <dimension ref="A1:V1305"/>
  <sheetViews>
    <sheetView topLeftCell="L1" workbookViewId="0">
      <selection activeCell="L5" sqref="L5"/>
    </sheetView>
  </sheetViews>
  <sheetFormatPr baseColWidth="10" defaultColWidth="11" defaultRowHeight="16" x14ac:dyDescent="0.2"/>
  <cols>
    <col min="4" max="4" width="11" style="16" bestFit="1" customWidth="1"/>
    <col min="5" max="5" width="11" bestFit="1" customWidth="1"/>
    <col min="6" max="6" width="11" customWidth="1"/>
    <col min="9" max="9" width="11" style="16" bestFit="1" customWidth="1"/>
    <col min="10" max="10" width="11" bestFit="1" customWidth="1"/>
    <col min="14" max="14" width="19.83203125" customWidth="1"/>
    <col min="15" max="15" width="18" customWidth="1"/>
    <col min="16" max="16" width="13.5" bestFit="1" customWidth="1"/>
    <col min="17" max="17" width="11.1640625" bestFit="1" customWidth="1"/>
    <col min="18" max="18" width="12.1640625" bestFit="1" customWidth="1"/>
    <col min="19" max="19" width="12.33203125" bestFit="1" customWidth="1"/>
    <col min="20" max="20" width="11" bestFit="1" customWidth="1"/>
    <col min="24" max="24" width="16.5" bestFit="1" customWidth="1"/>
    <col min="25" max="25" width="6.5" bestFit="1" customWidth="1"/>
    <col min="26" max="26" width="11" bestFit="1" customWidth="1"/>
  </cols>
  <sheetData>
    <row r="1" spans="1:22" x14ac:dyDescent="0.2">
      <c r="A1" s="411" t="s">
        <v>265</v>
      </c>
      <c r="B1" s="412"/>
      <c r="D1" s="17" t="s">
        <v>265</v>
      </c>
      <c r="E1" s="418" t="s">
        <v>266</v>
      </c>
      <c r="F1" s="18" t="s">
        <v>267</v>
      </c>
      <c r="G1" s="417" t="s">
        <v>268</v>
      </c>
      <c r="I1" s="17" t="s">
        <v>265</v>
      </c>
      <c r="J1" s="418" t="s">
        <v>266</v>
      </c>
      <c r="K1" s="417" t="s">
        <v>267</v>
      </c>
      <c r="L1" s="417" t="s">
        <v>268</v>
      </c>
      <c r="N1" s="14" t="s">
        <v>269</v>
      </c>
      <c r="O1" s="14"/>
    </row>
    <row r="2" spans="1:22" ht="17" thickBot="1" x14ac:dyDescent="0.25">
      <c r="A2" s="413" t="s">
        <v>270</v>
      </c>
      <c r="B2" s="319" t="s">
        <v>271</v>
      </c>
      <c r="D2" s="17" t="s">
        <v>270</v>
      </c>
      <c r="E2" s="418" t="s">
        <v>272</v>
      </c>
      <c r="F2" s="18"/>
      <c r="G2" s="104"/>
      <c r="I2" s="17" t="s">
        <v>270</v>
      </c>
      <c r="J2" s="418" t="s">
        <v>273</v>
      </c>
      <c r="K2" s="104"/>
      <c r="L2" s="104"/>
    </row>
    <row r="3" spans="1:22" x14ac:dyDescent="0.2">
      <c r="A3" s="413" t="s">
        <v>274</v>
      </c>
      <c r="B3" s="319"/>
      <c r="D3" s="17" t="s">
        <v>274</v>
      </c>
      <c r="E3" s="14" t="s">
        <v>275</v>
      </c>
      <c r="F3" s="14"/>
      <c r="I3" s="17" t="s">
        <v>274</v>
      </c>
      <c r="J3" s="19" t="s">
        <v>276</v>
      </c>
      <c r="N3" s="26" t="s">
        <v>277</v>
      </c>
      <c r="O3" s="26"/>
    </row>
    <row r="4" spans="1:22" x14ac:dyDescent="0.2">
      <c r="A4" s="414">
        <v>44147</v>
      </c>
      <c r="B4" s="319">
        <v>0.88</v>
      </c>
      <c r="D4" s="17">
        <v>44147</v>
      </c>
      <c r="E4">
        <v>246.82362365722659</v>
      </c>
      <c r="I4" s="17">
        <v>44147</v>
      </c>
      <c r="J4">
        <v>3537.010009765625</v>
      </c>
      <c r="N4" t="s">
        <v>278</v>
      </c>
      <c r="O4">
        <v>0.60553079898611473</v>
      </c>
    </row>
    <row r="5" spans="1:22" x14ac:dyDescent="0.2">
      <c r="A5" s="414">
        <v>44148</v>
      </c>
      <c r="B5" s="319">
        <v>0.89</v>
      </c>
      <c r="D5" s="17">
        <v>44148</v>
      </c>
      <c r="E5">
        <v>246.91267395019531</v>
      </c>
      <c r="F5" s="20">
        <f t="shared" ref="F5:F68" si="0">+(E5-E4)/E4*100</f>
        <v>3.6078512927267097E-2</v>
      </c>
      <c r="G5" s="20">
        <f t="shared" ref="G5:G68" si="1">+F5-B5</f>
        <v>-0.85392148707273297</v>
      </c>
      <c r="I5" s="17">
        <v>44148</v>
      </c>
      <c r="J5">
        <v>3585.14990234375</v>
      </c>
      <c r="K5">
        <f t="shared" ref="K5:K68" si="2">+(J5-J4)/J4*100</f>
        <v>1.3610335409063465</v>
      </c>
      <c r="L5">
        <f t="shared" ref="L5:L68" si="3">+K5-B5</f>
        <v>0.47103354090634653</v>
      </c>
      <c r="N5" t="s">
        <v>279</v>
      </c>
      <c r="O5">
        <v>0.3666675485207625</v>
      </c>
    </row>
    <row r="6" spans="1:22" x14ac:dyDescent="0.2">
      <c r="A6" s="414">
        <v>44151</v>
      </c>
      <c r="B6" s="319">
        <v>0.91</v>
      </c>
      <c r="D6" s="17">
        <v>44151</v>
      </c>
      <c r="E6">
        <v>247.2887268066406</v>
      </c>
      <c r="F6" s="20">
        <f t="shared" si="0"/>
        <v>0.15230196588496611</v>
      </c>
      <c r="G6" s="20">
        <f t="shared" si="1"/>
        <v>-0.75769803411503389</v>
      </c>
      <c r="I6" s="17">
        <v>44151</v>
      </c>
      <c r="J6">
        <v>3626.909912109375</v>
      </c>
      <c r="K6">
        <f t="shared" si="2"/>
        <v>1.1648051240012274</v>
      </c>
      <c r="L6">
        <f t="shared" si="3"/>
        <v>0.25480512400122735</v>
      </c>
      <c r="N6" t="s">
        <v>280</v>
      </c>
      <c r="O6">
        <v>0.36542083109659079</v>
      </c>
    </row>
    <row r="7" spans="1:22" x14ac:dyDescent="0.2">
      <c r="A7" s="414">
        <v>44152</v>
      </c>
      <c r="B7" s="319">
        <v>0.87</v>
      </c>
      <c r="D7" s="17">
        <v>44152</v>
      </c>
      <c r="E7">
        <v>253.5033874511719</v>
      </c>
      <c r="F7" s="20">
        <f t="shared" si="0"/>
        <v>2.5131192694403168</v>
      </c>
      <c r="G7" s="20">
        <f t="shared" si="1"/>
        <v>1.6431192694403167</v>
      </c>
      <c r="I7" s="17">
        <v>44152</v>
      </c>
      <c r="J7">
        <v>3609.530029296875</v>
      </c>
      <c r="K7">
        <f t="shared" si="2"/>
        <v>-0.47919256980915836</v>
      </c>
      <c r="L7">
        <f t="shared" si="3"/>
        <v>-1.3491925698091585</v>
      </c>
      <c r="N7" t="s">
        <v>281</v>
      </c>
      <c r="O7">
        <v>1.7968456786101141</v>
      </c>
    </row>
    <row r="8" spans="1:22" ht="17" thickBot="1" x14ac:dyDescent="0.25">
      <c r="A8" s="414">
        <v>44153</v>
      </c>
      <c r="B8" s="319">
        <v>0.88</v>
      </c>
      <c r="D8" s="17">
        <v>44153</v>
      </c>
      <c r="E8">
        <v>254.48304748535159</v>
      </c>
      <c r="F8" s="20">
        <f t="shared" si="0"/>
        <v>0.38644849839270212</v>
      </c>
      <c r="G8" s="20">
        <f t="shared" si="1"/>
        <v>-0.49355150160729788</v>
      </c>
      <c r="I8" s="17">
        <v>44153</v>
      </c>
      <c r="J8">
        <v>3567.7900390625</v>
      </c>
      <c r="K8">
        <f t="shared" si="2"/>
        <v>-1.1563829610944063</v>
      </c>
      <c r="L8">
        <f t="shared" si="3"/>
        <v>-2.0363829610944064</v>
      </c>
      <c r="N8" s="12" t="s">
        <v>282</v>
      </c>
      <c r="O8" s="12">
        <v>510</v>
      </c>
    </row>
    <row r="9" spans="1:22" x14ac:dyDescent="0.2">
      <c r="A9" s="414">
        <v>44154</v>
      </c>
      <c r="B9" s="319">
        <v>0.86</v>
      </c>
      <c r="D9" s="17">
        <v>44154</v>
      </c>
      <c r="E9">
        <v>261.89508056640619</v>
      </c>
      <c r="F9" s="20">
        <f t="shared" si="0"/>
        <v>2.91258421898663</v>
      </c>
      <c r="G9" s="20">
        <f t="shared" si="1"/>
        <v>2.0525842189866301</v>
      </c>
      <c r="I9" s="17">
        <v>44154</v>
      </c>
      <c r="J9">
        <v>3581.8701171875</v>
      </c>
      <c r="K9">
        <f t="shared" si="2"/>
        <v>0.39464424674215948</v>
      </c>
      <c r="L9">
        <f t="shared" si="3"/>
        <v>-0.46535575325784051</v>
      </c>
    </row>
    <row r="10" spans="1:22" ht="17" thickBot="1" x14ac:dyDescent="0.25">
      <c r="A10" s="414">
        <v>44155</v>
      </c>
      <c r="B10" s="319">
        <v>0.83</v>
      </c>
      <c r="D10" s="17">
        <v>44155</v>
      </c>
      <c r="E10">
        <v>255.35394287109381</v>
      </c>
      <c r="F10" s="20">
        <f t="shared" si="0"/>
        <v>-2.4976176265570644</v>
      </c>
      <c r="G10" s="20">
        <f t="shared" si="1"/>
        <v>-3.3276176265570645</v>
      </c>
      <c r="I10" s="17">
        <v>44155</v>
      </c>
      <c r="J10">
        <v>3557.5400390625</v>
      </c>
      <c r="K10">
        <f t="shared" si="2"/>
        <v>-0.67925629151802092</v>
      </c>
      <c r="L10">
        <f t="shared" si="3"/>
        <v>-1.509256291518021</v>
      </c>
      <c r="N10" t="s">
        <v>283</v>
      </c>
    </row>
    <row r="11" spans="1:22" x14ac:dyDescent="0.2">
      <c r="A11" s="414">
        <v>44158</v>
      </c>
      <c r="B11" s="319">
        <v>0.86</v>
      </c>
      <c r="D11" s="17">
        <v>44158</v>
      </c>
      <c r="E11">
        <v>254.95806884765619</v>
      </c>
      <c r="F11" s="20">
        <f t="shared" si="0"/>
        <v>-0.15502953233718281</v>
      </c>
      <c r="G11" s="20">
        <f t="shared" si="1"/>
        <v>-1.0150295323371827</v>
      </c>
      <c r="I11" s="17">
        <v>44158</v>
      </c>
      <c r="J11">
        <v>3577.590087890625</v>
      </c>
      <c r="K11">
        <f t="shared" si="2"/>
        <v>0.56359306172162393</v>
      </c>
      <c r="L11">
        <f t="shared" si="3"/>
        <v>-0.29640693827837605</v>
      </c>
      <c r="N11" s="26"/>
      <c r="O11" s="26" t="s">
        <v>284</v>
      </c>
      <c r="P11" s="26" t="s">
        <v>285</v>
      </c>
      <c r="Q11" s="26" t="s">
        <v>286</v>
      </c>
      <c r="R11" s="26" t="s">
        <v>287</v>
      </c>
      <c r="S11" s="26" t="s">
        <v>288</v>
      </c>
    </row>
    <row r="12" spans="1:22" x14ac:dyDescent="0.2">
      <c r="A12" s="414">
        <v>44159</v>
      </c>
      <c r="B12" s="319">
        <v>0.88</v>
      </c>
      <c r="D12" s="17">
        <v>44159</v>
      </c>
      <c r="E12">
        <v>258.12472534179688</v>
      </c>
      <c r="F12" s="20">
        <f t="shared" si="0"/>
        <v>1.2420303104950321</v>
      </c>
      <c r="G12" s="20">
        <f t="shared" si="1"/>
        <v>0.36203031049503209</v>
      </c>
      <c r="I12" s="17">
        <v>44159</v>
      </c>
      <c r="J12">
        <v>3635.409912109375</v>
      </c>
      <c r="K12">
        <f t="shared" si="2"/>
        <v>1.6161668273416148</v>
      </c>
      <c r="L12">
        <f t="shared" si="3"/>
        <v>0.73616682734161476</v>
      </c>
      <c r="N12" t="s">
        <v>289</v>
      </c>
      <c r="O12">
        <v>1</v>
      </c>
      <c r="P12">
        <v>949.56785575785943</v>
      </c>
      <c r="Q12">
        <v>949.56785575785943</v>
      </c>
      <c r="R12">
        <v>294.10638001178398</v>
      </c>
      <c r="S12">
        <v>2.3969662248840776E-52</v>
      </c>
    </row>
    <row r="13" spans="1:22" x14ac:dyDescent="0.2">
      <c r="A13" s="414">
        <v>44160</v>
      </c>
      <c r="B13" s="319">
        <v>0.88</v>
      </c>
      <c r="D13" s="17">
        <v>44160</v>
      </c>
      <c r="E13">
        <v>244.2507019042969</v>
      </c>
      <c r="F13" s="20">
        <f t="shared" si="0"/>
        <v>-5.3749300533409299</v>
      </c>
      <c r="G13" s="20">
        <f t="shared" si="1"/>
        <v>-6.2549300533409298</v>
      </c>
      <c r="I13" s="17">
        <v>44160</v>
      </c>
      <c r="J13">
        <v>3629.64990234375</v>
      </c>
      <c r="K13">
        <f t="shared" si="2"/>
        <v>-0.15844182375249311</v>
      </c>
      <c r="L13">
        <f t="shared" si="3"/>
        <v>-1.0384418237524931</v>
      </c>
      <c r="N13" t="s">
        <v>290</v>
      </c>
      <c r="O13">
        <v>508</v>
      </c>
      <c r="P13">
        <v>1640.1564315118394</v>
      </c>
      <c r="Q13">
        <v>3.2286543927398412</v>
      </c>
    </row>
    <row r="14" spans="1:22" ht="17" thickBot="1" x14ac:dyDescent="0.25">
      <c r="A14" s="414">
        <v>44162</v>
      </c>
      <c r="B14" s="319">
        <v>0.84</v>
      </c>
      <c r="D14" s="17">
        <v>44162</v>
      </c>
      <c r="E14">
        <v>245.0522766113281</v>
      </c>
      <c r="F14" s="20">
        <f t="shared" si="0"/>
        <v>0.32817703318014158</v>
      </c>
      <c r="G14" s="20">
        <f t="shared" si="1"/>
        <v>-0.51182296681985839</v>
      </c>
      <c r="I14" s="17">
        <v>44162</v>
      </c>
      <c r="J14">
        <v>3638.35009765625</v>
      </c>
      <c r="K14">
        <f t="shared" si="2"/>
        <v>0.23969791981540922</v>
      </c>
      <c r="L14">
        <f t="shared" si="3"/>
        <v>-0.60030208018459075</v>
      </c>
      <c r="N14" s="12" t="s">
        <v>291</v>
      </c>
      <c r="O14" s="12">
        <v>509</v>
      </c>
      <c r="P14" s="12">
        <v>2589.7242872696988</v>
      </c>
      <c r="Q14" s="12"/>
      <c r="R14" s="12"/>
      <c r="S14" s="12"/>
    </row>
    <row r="15" spans="1:22" x14ac:dyDescent="0.2">
      <c r="A15" s="414">
        <v>44165</v>
      </c>
      <c r="B15" s="319">
        <v>0.84</v>
      </c>
      <c r="D15" s="17">
        <v>44165</v>
      </c>
      <c r="E15">
        <v>243.24131774902341</v>
      </c>
      <c r="F15" s="20">
        <f t="shared" si="0"/>
        <v>-0.7390091972812024</v>
      </c>
      <c r="G15" s="20">
        <f t="shared" si="1"/>
        <v>-1.5790091972812024</v>
      </c>
      <c r="I15" s="17">
        <v>44165</v>
      </c>
      <c r="J15">
        <v>3621.6298828125</v>
      </c>
      <c r="K15">
        <f t="shared" si="2"/>
        <v>-0.45955486401709439</v>
      </c>
      <c r="L15">
        <f t="shared" si="3"/>
        <v>-1.2995548640170944</v>
      </c>
    </row>
    <row r="16" spans="1:22" x14ac:dyDescent="0.2">
      <c r="A16" s="414">
        <v>44166</v>
      </c>
      <c r="B16" s="319">
        <v>0.92</v>
      </c>
      <c r="D16" s="17">
        <v>44166</v>
      </c>
      <c r="E16">
        <v>238.837646484375</v>
      </c>
      <c r="F16" s="20">
        <f t="shared" si="0"/>
        <v>-1.8104125176595698</v>
      </c>
      <c r="G16" s="20">
        <f t="shared" si="1"/>
        <v>-2.7304125176595697</v>
      </c>
      <c r="I16" s="17">
        <v>44166</v>
      </c>
      <c r="J16">
        <v>3662.449951171875</v>
      </c>
      <c r="K16">
        <f t="shared" si="2"/>
        <v>1.1271187194776178</v>
      </c>
      <c r="L16">
        <f t="shared" si="3"/>
        <v>0.20711871947761773</v>
      </c>
      <c r="N16" s="386"/>
      <c r="O16" s="251" t="s">
        <v>292</v>
      </c>
      <c r="P16" s="251" t="s">
        <v>281</v>
      </c>
      <c r="Q16" s="251" t="s">
        <v>293</v>
      </c>
      <c r="R16" s="251" t="s">
        <v>294</v>
      </c>
      <c r="S16" s="251" t="s">
        <v>295</v>
      </c>
      <c r="T16" s="251" t="s">
        <v>296</v>
      </c>
      <c r="U16" s="251" t="s">
        <v>297</v>
      </c>
      <c r="V16" s="252" t="s">
        <v>298</v>
      </c>
    </row>
    <row r="17" spans="1:22" x14ac:dyDescent="0.2">
      <c r="A17" s="414">
        <v>44167</v>
      </c>
      <c r="B17" s="319">
        <v>0.95</v>
      </c>
      <c r="D17" s="17">
        <v>44167</v>
      </c>
      <c r="E17">
        <v>218.48176574707031</v>
      </c>
      <c r="F17" s="20">
        <f t="shared" si="0"/>
        <v>-8.5228945423544804</v>
      </c>
      <c r="G17" s="20">
        <f t="shared" si="1"/>
        <v>-9.4728945423544797</v>
      </c>
      <c r="I17" s="17">
        <v>44167</v>
      </c>
      <c r="J17">
        <v>3669.010009765625</v>
      </c>
      <c r="K17">
        <f t="shared" si="2"/>
        <v>0.17911667548251345</v>
      </c>
      <c r="L17">
        <f t="shared" si="3"/>
        <v>-0.77088332451748653</v>
      </c>
      <c r="N17" s="8" t="s">
        <v>299</v>
      </c>
      <c r="O17">
        <v>0.87466200793603033</v>
      </c>
      <c r="P17">
        <v>0.30373694813877933</v>
      </c>
      <c r="Q17">
        <v>2.879669441915877</v>
      </c>
      <c r="R17">
        <v>4.1489230109471326E-3</v>
      </c>
      <c r="S17">
        <v>0.27792680237630324</v>
      </c>
      <c r="T17">
        <v>1.4713972134957574</v>
      </c>
      <c r="U17">
        <v>0.27792680237630324</v>
      </c>
      <c r="V17" s="9">
        <v>1.4713972134957574</v>
      </c>
    </row>
    <row r="18" spans="1:22" x14ac:dyDescent="0.2">
      <c r="A18" s="414">
        <v>44168</v>
      </c>
      <c r="B18" s="319">
        <v>0.92</v>
      </c>
      <c r="D18" s="17">
        <v>44168</v>
      </c>
      <c r="E18">
        <v>218.66978454589841</v>
      </c>
      <c r="F18" s="20">
        <f t="shared" si="0"/>
        <v>8.6056975137119782E-2</v>
      </c>
      <c r="G18" s="20">
        <f t="shared" si="1"/>
        <v>-0.8339430248628803</v>
      </c>
      <c r="I18" s="17">
        <v>44168</v>
      </c>
      <c r="J18">
        <v>3666.719970703125</v>
      </c>
      <c r="K18">
        <f t="shared" si="2"/>
        <v>-6.2415721309146466E-2</v>
      </c>
      <c r="L18">
        <f t="shared" si="3"/>
        <v>-0.98241572130914645</v>
      </c>
      <c r="N18" s="124" t="s">
        <v>300</v>
      </c>
      <c r="O18" s="488">
        <v>1.2211484945597921</v>
      </c>
      <c r="P18" s="12">
        <v>7.1205945172718582E-2</v>
      </c>
      <c r="Q18" s="12">
        <v>17.149530023058464</v>
      </c>
      <c r="R18" s="12">
        <v>2.3969662248843514E-52</v>
      </c>
      <c r="S18" s="12">
        <v>1.0812541070310728</v>
      </c>
      <c r="T18" s="12">
        <v>1.3610428820885114</v>
      </c>
      <c r="U18" s="12">
        <v>1.0812541070310728</v>
      </c>
      <c r="V18" s="13">
        <v>1.3610428820885114</v>
      </c>
    </row>
    <row r="19" spans="1:22" x14ac:dyDescent="0.2">
      <c r="A19" s="414">
        <v>44169</v>
      </c>
      <c r="B19" s="319">
        <v>0.97</v>
      </c>
      <c r="D19" s="17">
        <v>44169</v>
      </c>
      <c r="E19">
        <v>223.5088806152344</v>
      </c>
      <c r="F19" s="20">
        <f t="shared" si="0"/>
        <v>2.2129696973841746</v>
      </c>
      <c r="G19" s="20">
        <f t="shared" si="1"/>
        <v>1.2429696973841746</v>
      </c>
      <c r="I19" s="17">
        <v>44169</v>
      </c>
      <c r="J19">
        <v>3699.1201171875</v>
      </c>
      <c r="K19">
        <f t="shared" si="2"/>
        <v>0.88362751296118192</v>
      </c>
      <c r="L19">
        <f t="shared" si="3"/>
        <v>-8.6372487038818058E-2</v>
      </c>
    </row>
    <row r="20" spans="1:22" x14ac:dyDescent="0.2">
      <c r="A20" s="414">
        <v>44172</v>
      </c>
      <c r="B20" s="319">
        <v>0.94</v>
      </c>
      <c r="D20" s="17">
        <v>44172</v>
      </c>
      <c r="E20">
        <v>225.32972717285159</v>
      </c>
      <c r="F20" s="20">
        <f t="shared" si="0"/>
        <v>0.81466407625732529</v>
      </c>
      <c r="G20" s="20">
        <f t="shared" si="1"/>
        <v>-0.12533592374267466</v>
      </c>
      <c r="I20" s="17">
        <v>44172</v>
      </c>
      <c r="J20">
        <v>3691.9599609375</v>
      </c>
      <c r="K20">
        <f t="shared" si="2"/>
        <v>-0.19356376714373852</v>
      </c>
      <c r="L20">
        <f t="shared" si="3"/>
        <v>-1.1335637671437384</v>
      </c>
    </row>
    <row r="21" spans="1:22" x14ac:dyDescent="0.2">
      <c r="A21" s="414">
        <v>44173</v>
      </c>
      <c r="B21" s="319">
        <v>0.92</v>
      </c>
      <c r="D21" s="17">
        <v>44173</v>
      </c>
      <c r="E21">
        <v>225.4880676269531</v>
      </c>
      <c r="F21" s="20">
        <f t="shared" si="0"/>
        <v>7.0270556880425231E-2</v>
      </c>
      <c r="G21" s="20">
        <f t="shared" si="1"/>
        <v>-0.84972944311957477</v>
      </c>
      <c r="I21" s="17">
        <v>44173</v>
      </c>
      <c r="J21">
        <v>3702.25</v>
      </c>
      <c r="K21">
        <f t="shared" si="2"/>
        <v>0.27871480653563341</v>
      </c>
      <c r="L21">
        <f t="shared" si="3"/>
        <v>-0.64128519346436663</v>
      </c>
    </row>
    <row r="22" spans="1:22" x14ac:dyDescent="0.2">
      <c r="A22" s="414">
        <v>44174</v>
      </c>
      <c r="B22" s="319">
        <v>0.95</v>
      </c>
      <c r="D22" s="17">
        <v>44174</v>
      </c>
      <c r="E22">
        <v>218.27394104003909</v>
      </c>
      <c r="F22" s="20">
        <f t="shared" si="0"/>
        <v>-3.1993385117163</v>
      </c>
      <c r="G22" s="20">
        <f t="shared" si="1"/>
        <v>-4.1493385117162997</v>
      </c>
      <c r="I22" s="17">
        <v>44174</v>
      </c>
      <c r="J22">
        <v>3672.820068359375</v>
      </c>
      <c r="K22">
        <f t="shared" si="2"/>
        <v>-0.79492016045985547</v>
      </c>
      <c r="L22">
        <f t="shared" si="3"/>
        <v>-1.7449201604598554</v>
      </c>
    </row>
    <row r="23" spans="1:22" x14ac:dyDescent="0.2">
      <c r="A23" s="414">
        <v>44175</v>
      </c>
      <c r="B23" s="319">
        <v>0.92</v>
      </c>
      <c r="D23" s="17">
        <v>44175</v>
      </c>
      <c r="E23">
        <v>220.5994873046875</v>
      </c>
      <c r="F23" s="20">
        <f t="shared" si="0"/>
        <v>1.0654255169295828</v>
      </c>
      <c r="G23" s="20">
        <f t="shared" si="1"/>
        <v>0.14542551692958272</v>
      </c>
      <c r="I23" s="17">
        <v>44175</v>
      </c>
      <c r="J23">
        <v>3668.10009765625</v>
      </c>
      <c r="K23">
        <f t="shared" si="2"/>
        <v>-0.12851080682624838</v>
      </c>
      <c r="L23">
        <f t="shared" si="3"/>
        <v>-1.0485108068262483</v>
      </c>
    </row>
    <row r="24" spans="1:22" x14ac:dyDescent="0.2">
      <c r="A24" s="414">
        <v>44176</v>
      </c>
      <c r="B24" s="319">
        <v>0.9</v>
      </c>
      <c r="D24" s="17">
        <v>44176</v>
      </c>
      <c r="E24">
        <v>220.10467529296881</v>
      </c>
      <c r="F24" s="20">
        <f t="shared" si="0"/>
        <v>-0.22430333713118245</v>
      </c>
      <c r="G24" s="20">
        <f t="shared" si="1"/>
        <v>-1.1243033371311824</v>
      </c>
      <c r="I24" s="17">
        <v>44176</v>
      </c>
      <c r="J24">
        <v>3663.4599609375</v>
      </c>
      <c r="K24">
        <f t="shared" si="2"/>
        <v>-0.12649972997505812</v>
      </c>
      <c r="L24">
        <f t="shared" si="3"/>
        <v>-1.0264997299750582</v>
      </c>
      <c r="N24" t="s">
        <v>301</v>
      </c>
    </row>
    <row r="25" spans="1:22" ht="17" thickBot="1" x14ac:dyDescent="0.25">
      <c r="A25" s="414">
        <v>44179</v>
      </c>
      <c r="B25" s="319">
        <v>0.9</v>
      </c>
      <c r="D25" s="17">
        <v>44179</v>
      </c>
      <c r="E25">
        <v>218.9666442871094</v>
      </c>
      <c r="F25" s="20">
        <f t="shared" si="0"/>
        <v>-0.51704081448730477</v>
      </c>
      <c r="G25" s="20">
        <f t="shared" si="1"/>
        <v>-1.4170408144873048</v>
      </c>
      <c r="I25" s="17">
        <v>44179</v>
      </c>
      <c r="J25">
        <v>3647.489990234375</v>
      </c>
      <c r="K25">
        <f t="shared" si="2"/>
        <v>-0.4359258971957809</v>
      </c>
      <c r="L25">
        <f t="shared" si="3"/>
        <v>-1.3359258971957808</v>
      </c>
    </row>
    <row r="26" spans="1:22" x14ac:dyDescent="0.2">
      <c r="A26" s="414">
        <v>44180</v>
      </c>
      <c r="B26" s="319">
        <v>0.92</v>
      </c>
      <c r="D26" s="17">
        <v>44180</v>
      </c>
      <c r="E26">
        <v>217.85832214355469</v>
      </c>
      <c r="F26" s="20">
        <f t="shared" si="0"/>
        <v>-0.50616026343331189</v>
      </c>
      <c r="G26" s="20">
        <f t="shared" si="1"/>
        <v>-1.4261602634333119</v>
      </c>
      <c r="I26" s="17">
        <v>44180</v>
      </c>
      <c r="J26">
        <v>3694.6201171875</v>
      </c>
      <c r="K26">
        <f t="shared" si="2"/>
        <v>1.2921249154708876</v>
      </c>
      <c r="L26">
        <f t="shared" si="3"/>
        <v>0.37212491547088755</v>
      </c>
      <c r="N26" s="26" t="s">
        <v>277</v>
      </c>
      <c r="O26" s="26"/>
    </row>
    <row r="27" spans="1:22" x14ac:dyDescent="0.2">
      <c r="A27" s="414">
        <v>44181</v>
      </c>
      <c r="B27" s="319">
        <v>0.92</v>
      </c>
      <c r="D27" s="17">
        <v>44181</v>
      </c>
      <c r="E27">
        <v>221.29219055175781</v>
      </c>
      <c r="F27" s="20">
        <f t="shared" si="0"/>
        <v>1.5761933601693792</v>
      </c>
      <c r="G27" s="20">
        <f t="shared" si="1"/>
        <v>0.65619336016937913</v>
      </c>
      <c r="I27" s="17">
        <v>44181</v>
      </c>
      <c r="J27">
        <v>3701.169921875</v>
      </c>
      <c r="K27">
        <f t="shared" si="2"/>
        <v>0.17727951669591369</v>
      </c>
      <c r="L27">
        <f t="shared" si="3"/>
        <v>-0.74272048330408635</v>
      </c>
      <c r="N27" t="s">
        <v>278</v>
      </c>
      <c r="O27">
        <v>0.72154188981315659</v>
      </c>
    </row>
    <row r="28" spans="1:22" x14ac:dyDescent="0.2">
      <c r="A28" s="414">
        <v>44182</v>
      </c>
      <c r="B28" s="319">
        <v>0.94</v>
      </c>
      <c r="D28" s="17">
        <v>44182</v>
      </c>
      <c r="E28">
        <v>223.56825256347659</v>
      </c>
      <c r="F28" s="20">
        <f t="shared" si="0"/>
        <v>1.0285324602028523</v>
      </c>
      <c r="G28" s="20">
        <f t="shared" si="1"/>
        <v>8.8532460202852326E-2</v>
      </c>
      <c r="I28" s="17">
        <v>44182</v>
      </c>
      <c r="J28">
        <v>3722.47998046875</v>
      </c>
      <c r="K28">
        <f t="shared" si="2"/>
        <v>0.57576547533798172</v>
      </c>
      <c r="L28">
        <f t="shared" si="3"/>
        <v>-0.36423452466201822</v>
      </c>
      <c r="N28" t="s">
        <v>279</v>
      </c>
      <c r="O28">
        <v>0.52062269875514144</v>
      </c>
    </row>
    <row r="29" spans="1:22" x14ac:dyDescent="0.2">
      <c r="A29" s="414">
        <v>44183</v>
      </c>
      <c r="B29" s="319">
        <v>0.95</v>
      </c>
      <c r="D29" s="17">
        <v>44183</v>
      </c>
      <c r="E29">
        <v>225.06251525878909</v>
      </c>
      <c r="F29" s="20">
        <f t="shared" si="0"/>
        <v>0.66836980572107019</v>
      </c>
      <c r="G29" s="20">
        <f t="shared" si="1"/>
        <v>-0.28163019427892977</v>
      </c>
      <c r="I29" s="17">
        <v>44183</v>
      </c>
      <c r="J29">
        <v>3709.409912109375</v>
      </c>
      <c r="K29">
        <f t="shared" si="2"/>
        <v>-0.35111185091529123</v>
      </c>
      <c r="L29">
        <f t="shared" si="3"/>
        <v>-1.3011118509152912</v>
      </c>
      <c r="N29" t="s">
        <v>280</v>
      </c>
      <c r="O29">
        <v>0.52024011511488211</v>
      </c>
    </row>
    <row r="30" spans="1:22" x14ac:dyDescent="0.2">
      <c r="A30" s="414">
        <v>44186</v>
      </c>
      <c r="B30" s="319">
        <v>0.95</v>
      </c>
      <c r="D30" s="17">
        <v>44186</v>
      </c>
      <c r="E30">
        <v>224.11253356933591</v>
      </c>
      <c r="F30" s="20">
        <f t="shared" si="0"/>
        <v>-0.42209680646323594</v>
      </c>
      <c r="G30" s="20">
        <f t="shared" si="1"/>
        <v>-1.372096806463236</v>
      </c>
      <c r="I30" s="17">
        <v>44186</v>
      </c>
      <c r="J30">
        <v>3694.919921875</v>
      </c>
      <c r="K30">
        <f t="shared" si="2"/>
        <v>-0.39062790518439072</v>
      </c>
      <c r="L30">
        <f t="shared" si="3"/>
        <v>-1.3406279051843906</v>
      </c>
      <c r="N30" t="s">
        <v>281</v>
      </c>
      <c r="O30">
        <v>1.7671951207696901</v>
      </c>
    </row>
    <row r="31" spans="1:22" ht="17" thickBot="1" x14ac:dyDescent="0.25">
      <c r="A31" s="414">
        <v>44187</v>
      </c>
      <c r="B31" s="319">
        <v>0.93</v>
      </c>
      <c r="D31" s="17">
        <v>44187</v>
      </c>
      <c r="E31">
        <v>228.76361083984381</v>
      </c>
      <c r="F31" s="20">
        <f t="shared" si="0"/>
        <v>2.0753311724392907</v>
      </c>
      <c r="G31" s="20">
        <f t="shared" si="1"/>
        <v>1.1453311724392905</v>
      </c>
      <c r="I31" s="17">
        <v>44187</v>
      </c>
      <c r="J31">
        <v>3687.260009765625</v>
      </c>
      <c r="K31">
        <f t="shared" si="2"/>
        <v>-0.20730928602880117</v>
      </c>
      <c r="L31">
        <f t="shared" si="3"/>
        <v>-1.1373092860288012</v>
      </c>
      <c r="N31" s="12" t="s">
        <v>282</v>
      </c>
      <c r="O31" s="12">
        <v>1255</v>
      </c>
    </row>
    <row r="32" spans="1:22" x14ac:dyDescent="0.2">
      <c r="A32" s="414">
        <v>44188</v>
      </c>
      <c r="B32" s="319">
        <v>0.96</v>
      </c>
      <c r="D32" s="17">
        <v>44188</v>
      </c>
      <c r="E32">
        <v>225.06251525878909</v>
      </c>
      <c r="F32" s="20">
        <f t="shared" si="0"/>
        <v>-1.6178690166093912</v>
      </c>
      <c r="G32" s="20">
        <f t="shared" si="1"/>
        <v>-2.5778690166093909</v>
      </c>
      <c r="I32" s="17">
        <v>44188</v>
      </c>
      <c r="J32">
        <v>3690.010009765625</v>
      </c>
      <c r="K32">
        <f t="shared" si="2"/>
        <v>7.4581125082491803E-2</v>
      </c>
      <c r="L32">
        <f t="shared" si="3"/>
        <v>-0.88541887491750815</v>
      </c>
    </row>
    <row r="33" spans="1:22" ht="17" thickBot="1" x14ac:dyDescent="0.25">
      <c r="A33" s="414">
        <v>44189</v>
      </c>
      <c r="B33" s="319">
        <v>0.94</v>
      </c>
      <c r="D33" s="17">
        <v>44189</v>
      </c>
      <c r="E33">
        <v>223.4297180175781</v>
      </c>
      <c r="F33" s="20">
        <f t="shared" si="0"/>
        <v>-0.72548608964647687</v>
      </c>
      <c r="G33" s="20">
        <f t="shared" si="1"/>
        <v>-1.6654860896464769</v>
      </c>
      <c r="I33" s="17">
        <v>44189</v>
      </c>
      <c r="J33">
        <v>3703.06005859375</v>
      </c>
      <c r="K33">
        <f t="shared" si="2"/>
        <v>0.35365890047961923</v>
      </c>
      <c r="L33">
        <f t="shared" si="3"/>
        <v>-0.58634109952038072</v>
      </c>
      <c r="N33" t="s">
        <v>283</v>
      </c>
    </row>
    <row r="34" spans="1:22" x14ac:dyDescent="0.2">
      <c r="A34" s="414">
        <v>44193</v>
      </c>
      <c r="B34" s="319">
        <v>0.94</v>
      </c>
      <c r="D34" s="17">
        <v>44193</v>
      </c>
      <c r="E34">
        <v>222.30157470703119</v>
      </c>
      <c r="F34" s="20">
        <f t="shared" si="0"/>
        <v>-0.5049208854384124</v>
      </c>
      <c r="G34" s="20">
        <f t="shared" si="1"/>
        <v>-1.4449208854384124</v>
      </c>
      <c r="I34" s="17">
        <v>44193</v>
      </c>
      <c r="J34">
        <v>3735.360107421875</v>
      </c>
      <c r="K34">
        <f t="shared" si="2"/>
        <v>0.87225290211444906</v>
      </c>
      <c r="L34">
        <f t="shared" si="3"/>
        <v>-6.7747097885550889E-2</v>
      </c>
      <c r="N34" s="26"/>
      <c r="O34" s="26" t="s">
        <v>284</v>
      </c>
      <c r="P34" s="26" t="s">
        <v>285</v>
      </c>
      <c r="Q34" s="26" t="s">
        <v>286</v>
      </c>
      <c r="R34" s="26" t="s">
        <v>287</v>
      </c>
      <c r="S34" s="26" t="s">
        <v>288</v>
      </c>
    </row>
    <row r="35" spans="1:22" x14ac:dyDescent="0.2">
      <c r="A35" s="414">
        <v>44194</v>
      </c>
      <c r="B35" s="319">
        <v>0.94</v>
      </c>
      <c r="D35" s="17">
        <v>44194</v>
      </c>
      <c r="E35">
        <v>220.144287109375</v>
      </c>
      <c r="F35" s="20">
        <f t="shared" si="0"/>
        <v>-0.97043289076978367</v>
      </c>
      <c r="G35" s="20">
        <f t="shared" si="1"/>
        <v>-1.9104328907697836</v>
      </c>
      <c r="I35" s="17">
        <v>44194</v>
      </c>
      <c r="J35">
        <v>3727.0400390625</v>
      </c>
      <c r="K35">
        <f t="shared" si="2"/>
        <v>-0.22273805256001047</v>
      </c>
      <c r="L35">
        <f t="shared" si="3"/>
        <v>-1.1627380525600104</v>
      </c>
      <c r="N35" t="s">
        <v>289</v>
      </c>
      <c r="O35">
        <v>1</v>
      </c>
      <c r="P35">
        <v>4249.7727898534504</v>
      </c>
      <c r="Q35">
        <v>4249.7727898534504</v>
      </c>
      <c r="R35">
        <v>1360.8075306156115</v>
      </c>
      <c r="S35">
        <v>2.7461913633763642E-202</v>
      </c>
    </row>
    <row r="36" spans="1:22" x14ac:dyDescent="0.2">
      <c r="A36" s="414">
        <v>44195</v>
      </c>
      <c r="B36" s="319">
        <v>0.93</v>
      </c>
      <c r="D36" s="17">
        <v>44195</v>
      </c>
      <c r="E36">
        <v>220.0848693847656</v>
      </c>
      <c r="F36" s="20">
        <f t="shared" si="0"/>
        <v>-2.6990355002890772E-2</v>
      </c>
      <c r="G36" s="20">
        <f t="shared" si="1"/>
        <v>-0.95699035500289087</v>
      </c>
      <c r="I36" s="17">
        <v>44195</v>
      </c>
      <c r="J36">
        <v>3732.0400390625</v>
      </c>
      <c r="K36">
        <f t="shared" si="2"/>
        <v>0.1341547165470672</v>
      </c>
      <c r="L36">
        <f t="shared" si="3"/>
        <v>-0.79584528345293282</v>
      </c>
      <c r="N36" t="s">
        <v>290</v>
      </c>
      <c r="O36">
        <v>1253</v>
      </c>
      <c r="P36">
        <v>3913.0921793748662</v>
      </c>
      <c r="Q36">
        <v>3.1229785948721998</v>
      </c>
    </row>
    <row r="37" spans="1:22" ht="17" thickBot="1" x14ac:dyDescent="0.25">
      <c r="A37" s="414">
        <v>44196</v>
      </c>
      <c r="B37" s="319">
        <v>0.93</v>
      </c>
      <c r="D37" s="17">
        <v>44196</v>
      </c>
      <c r="E37">
        <v>220.21354675292969</v>
      </c>
      <c r="F37" s="20">
        <f t="shared" si="0"/>
        <v>5.8467157930393393E-2</v>
      </c>
      <c r="G37" s="20">
        <f t="shared" si="1"/>
        <v>-0.87153284206960668</v>
      </c>
      <c r="I37" s="17">
        <v>44196</v>
      </c>
      <c r="J37">
        <v>3756.070068359375</v>
      </c>
      <c r="K37">
        <f t="shared" si="2"/>
        <v>0.64388455229197961</v>
      </c>
      <c r="L37">
        <f t="shared" si="3"/>
        <v>-0.28611544770802044</v>
      </c>
      <c r="N37" s="12" t="s">
        <v>291</v>
      </c>
      <c r="O37" s="12">
        <v>1254</v>
      </c>
      <c r="P37" s="12">
        <v>8162.8649692283161</v>
      </c>
      <c r="Q37" s="12"/>
      <c r="R37" s="12"/>
      <c r="S37" s="12"/>
    </row>
    <row r="38" spans="1:22" ht="17" thickBot="1" x14ac:dyDescent="0.25">
      <c r="A38" s="414">
        <v>44200</v>
      </c>
      <c r="B38" s="319">
        <v>0.93</v>
      </c>
      <c r="D38" s="17">
        <v>44200</v>
      </c>
      <c r="E38">
        <v>218.01664733886719</v>
      </c>
      <c r="F38" s="20">
        <f t="shared" si="0"/>
        <v>-0.99762228366782923</v>
      </c>
      <c r="G38" s="20">
        <f t="shared" si="1"/>
        <v>-1.9276222836678292</v>
      </c>
      <c r="I38" s="17">
        <v>44200</v>
      </c>
      <c r="J38">
        <v>3700.64990234375</v>
      </c>
      <c r="K38">
        <f t="shared" si="2"/>
        <v>-1.475482752105105</v>
      </c>
      <c r="L38">
        <f t="shared" si="3"/>
        <v>-2.405482752105105</v>
      </c>
    </row>
    <row r="39" spans="1:22" x14ac:dyDescent="0.2">
      <c r="A39" s="414">
        <v>44201</v>
      </c>
      <c r="B39" s="319">
        <v>0.96</v>
      </c>
      <c r="D39" s="17">
        <v>44201</v>
      </c>
      <c r="E39">
        <v>219.21406555175781</v>
      </c>
      <c r="F39" s="20">
        <f t="shared" si="0"/>
        <v>0.54923246802775405</v>
      </c>
      <c r="G39" s="20">
        <f t="shared" si="1"/>
        <v>-0.41076753197224591</v>
      </c>
      <c r="I39" s="17">
        <v>44201</v>
      </c>
      <c r="J39">
        <v>3726.860107421875</v>
      </c>
      <c r="K39">
        <f t="shared" si="2"/>
        <v>0.70825951575492641</v>
      </c>
      <c r="L39">
        <f t="shared" si="3"/>
        <v>-0.25174048424507356</v>
      </c>
      <c r="N39" s="26"/>
      <c r="O39" s="26" t="s">
        <v>292</v>
      </c>
      <c r="P39" s="26" t="s">
        <v>281</v>
      </c>
      <c r="Q39" s="26" t="s">
        <v>293</v>
      </c>
      <c r="R39" s="26" t="s">
        <v>294</v>
      </c>
      <c r="S39" s="26" t="s">
        <v>295</v>
      </c>
      <c r="T39" s="26" t="s">
        <v>296</v>
      </c>
      <c r="U39" s="26" t="s">
        <v>297</v>
      </c>
      <c r="V39" s="26" t="s">
        <v>298</v>
      </c>
    </row>
    <row r="40" spans="1:22" x14ac:dyDescent="0.2">
      <c r="A40" s="414">
        <v>44202</v>
      </c>
      <c r="B40" s="319">
        <v>1.04</v>
      </c>
      <c r="D40" s="17">
        <v>44202</v>
      </c>
      <c r="E40">
        <v>213.89994812011719</v>
      </c>
      <c r="F40" s="20">
        <f t="shared" si="0"/>
        <v>-2.4241680926199183</v>
      </c>
      <c r="G40" s="20">
        <f t="shared" si="1"/>
        <v>-3.4641680926199183</v>
      </c>
      <c r="I40" s="17">
        <v>44202</v>
      </c>
      <c r="J40">
        <v>3748.139892578125</v>
      </c>
      <c r="K40">
        <f t="shared" si="2"/>
        <v>0.57098427477522595</v>
      </c>
      <c r="L40">
        <f t="shared" si="3"/>
        <v>-0.46901572522477408</v>
      </c>
      <c r="N40" t="s">
        <v>299</v>
      </c>
      <c r="O40">
        <v>0.35615179907699357</v>
      </c>
      <c r="P40">
        <v>0.10933971862852758</v>
      </c>
      <c r="Q40">
        <v>3.2572957342883706</v>
      </c>
      <c r="R40">
        <v>1.1549279317412068E-3</v>
      </c>
      <c r="S40">
        <v>0.14164268182550918</v>
      </c>
      <c r="T40">
        <v>0.57066091632847793</v>
      </c>
      <c r="U40">
        <v>0.14164268182550918</v>
      </c>
      <c r="V40">
        <v>0.57066091632847793</v>
      </c>
    </row>
    <row r="41" spans="1:22" ht="17" thickBot="1" x14ac:dyDescent="0.25">
      <c r="A41" s="414">
        <v>44203</v>
      </c>
      <c r="B41" s="319">
        <v>1.08</v>
      </c>
      <c r="D41" s="17">
        <v>44203</v>
      </c>
      <c r="E41">
        <v>215.71092224121091</v>
      </c>
      <c r="F41" s="20">
        <f t="shared" si="0"/>
        <v>0.84664542325029213</v>
      </c>
      <c r="G41" s="20">
        <f t="shared" si="1"/>
        <v>-0.23335457674970794</v>
      </c>
      <c r="I41" s="17">
        <v>44203</v>
      </c>
      <c r="J41">
        <v>3803.7900390625</v>
      </c>
      <c r="K41">
        <f t="shared" si="2"/>
        <v>1.4847403800101104</v>
      </c>
      <c r="L41">
        <f t="shared" si="3"/>
        <v>0.40474038001011037</v>
      </c>
      <c r="N41" s="12" t="s">
        <v>300</v>
      </c>
      <c r="O41" s="12">
        <v>1.1217757857336124</v>
      </c>
      <c r="P41" s="12">
        <v>3.0409390055947415E-2</v>
      </c>
      <c r="Q41" s="12">
        <v>36.889124828540169</v>
      </c>
      <c r="R41" s="12">
        <v>2.7461913633715202E-202</v>
      </c>
      <c r="S41" s="12">
        <v>1.062116848442773</v>
      </c>
      <c r="T41" s="12">
        <v>1.1814347230244517</v>
      </c>
      <c r="U41" s="12">
        <v>1.062116848442773</v>
      </c>
      <c r="V41" s="12">
        <v>1.1814347230244517</v>
      </c>
    </row>
    <row r="42" spans="1:22" x14ac:dyDescent="0.2">
      <c r="A42" s="414">
        <v>44204</v>
      </c>
      <c r="B42" s="319">
        <v>1.1299999999999999</v>
      </c>
      <c r="D42" s="17">
        <v>44204</v>
      </c>
      <c r="E42">
        <v>219.72865295410159</v>
      </c>
      <c r="F42" s="20">
        <f t="shared" si="0"/>
        <v>1.8625532129513591</v>
      </c>
      <c r="G42" s="20">
        <f t="shared" si="1"/>
        <v>0.73255321295135922</v>
      </c>
      <c r="I42" s="17">
        <v>44204</v>
      </c>
      <c r="J42">
        <v>3824.679931640625</v>
      </c>
      <c r="K42">
        <f t="shared" si="2"/>
        <v>0.54918626852689334</v>
      </c>
      <c r="L42">
        <f t="shared" si="3"/>
        <v>-0.58081373147310655</v>
      </c>
    </row>
    <row r="43" spans="1:22" x14ac:dyDescent="0.2">
      <c r="A43" s="414">
        <v>44207</v>
      </c>
      <c r="B43" s="319">
        <v>1.1499999999999999</v>
      </c>
      <c r="D43" s="17">
        <v>44207</v>
      </c>
      <c r="E43">
        <v>215.97810363769531</v>
      </c>
      <c r="F43" s="20">
        <f t="shared" si="0"/>
        <v>-1.7069004274056685</v>
      </c>
      <c r="G43" s="20">
        <f t="shared" si="1"/>
        <v>-2.8569004274056686</v>
      </c>
      <c r="I43" s="17">
        <v>44207</v>
      </c>
      <c r="J43">
        <v>3799.610107421875</v>
      </c>
      <c r="K43">
        <f t="shared" si="2"/>
        <v>-0.65547508985924774</v>
      </c>
      <c r="L43">
        <f t="shared" si="3"/>
        <v>-1.8054750898592475</v>
      </c>
    </row>
    <row r="44" spans="1:22" x14ac:dyDescent="0.2">
      <c r="A44" s="414">
        <v>44208</v>
      </c>
      <c r="B44" s="319">
        <v>1.1499999999999999</v>
      </c>
      <c r="D44" s="17">
        <v>44208</v>
      </c>
      <c r="E44">
        <v>213.27650451660159</v>
      </c>
      <c r="F44" s="20">
        <f t="shared" si="0"/>
        <v>-1.2508671368027529</v>
      </c>
      <c r="G44" s="20">
        <f t="shared" si="1"/>
        <v>-2.400867136802753</v>
      </c>
      <c r="I44" s="17">
        <v>44208</v>
      </c>
      <c r="J44">
        <v>3801.18994140625</v>
      </c>
      <c r="K44">
        <f t="shared" si="2"/>
        <v>4.1578844663274009E-2</v>
      </c>
      <c r="L44">
        <f t="shared" si="3"/>
        <v>-1.1084211553367258</v>
      </c>
    </row>
    <row r="45" spans="1:22" x14ac:dyDescent="0.2">
      <c r="A45" s="414">
        <v>44209</v>
      </c>
      <c r="B45" s="319">
        <v>1.1000000000000001</v>
      </c>
      <c r="D45" s="17">
        <v>44209</v>
      </c>
      <c r="E45">
        <v>215.90882873535159</v>
      </c>
      <c r="F45" s="20">
        <f t="shared" si="0"/>
        <v>1.2342307581963854</v>
      </c>
      <c r="G45" s="20">
        <f t="shared" si="1"/>
        <v>0.1342307581963853</v>
      </c>
      <c r="I45" s="17">
        <v>44209</v>
      </c>
      <c r="J45">
        <v>3809.840087890625</v>
      </c>
      <c r="K45">
        <f t="shared" si="2"/>
        <v>0.22756417379066513</v>
      </c>
      <c r="L45">
        <f t="shared" si="3"/>
        <v>-0.87243582620933502</v>
      </c>
    </row>
    <row r="46" spans="1:22" x14ac:dyDescent="0.2">
      <c r="A46" s="414">
        <v>44210</v>
      </c>
      <c r="B46" s="319">
        <v>1.1499999999999999</v>
      </c>
      <c r="D46" s="17">
        <v>44210</v>
      </c>
      <c r="E46">
        <v>213.35569763183591</v>
      </c>
      <c r="F46" s="20">
        <f t="shared" si="0"/>
        <v>-1.1825042627808242</v>
      </c>
      <c r="G46" s="20">
        <f t="shared" si="1"/>
        <v>-2.3325042627808239</v>
      </c>
      <c r="I46" s="17">
        <v>44210</v>
      </c>
      <c r="J46">
        <v>3795.5400390625</v>
      </c>
      <c r="K46">
        <f t="shared" si="2"/>
        <v>-0.37534511943367255</v>
      </c>
      <c r="L46">
        <f t="shared" si="3"/>
        <v>-1.5253451194336725</v>
      </c>
    </row>
    <row r="47" spans="1:22" x14ac:dyDescent="0.2">
      <c r="A47" s="414">
        <v>44211</v>
      </c>
      <c r="B47" s="319">
        <v>1.1100000000000001</v>
      </c>
      <c r="D47" s="17">
        <v>44211</v>
      </c>
      <c r="E47">
        <v>210.92131042480469</v>
      </c>
      <c r="F47" s="20">
        <f t="shared" si="0"/>
        <v>-1.1409993893071333</v>
      </c>
      <c r="G47" s="20">
        <f t="shared" si="1"/>
        <v>-2.2509993893071334</v>
      </c>
      <c r="I47" s="17">
        <v>44211</v>
      </c>
      <c r="J47">
        <v>3768.25</v>
      </c>
      <c r="K47">
        <f t="shared" si="2"/>
        <v>-0.71900279753709706</v>
      </c>
      <c r="L47">
        <f t="shared" si="3"/>
        <v>-1.8290027975370973</v>
      </c>
    </row>
    <row r="48" spans="1:22" x14ac:dyDescent="0.2">
      <c r="A48" s="414">
        <v>44215</v>
      </c>
      <c r="B48" s="319">
        <v>1.1000000000000001</v>
      </c>
      <c r="D48" s="17">
        <v>44215</v>
      </c>
      <c r="E48">
        <v>214.50358581542969</v>
      </c>
      <c r="F48" s="20">
        <f t="shared" si="0"/>
        <v>1.6983942416298012</v>
      </c>
      <c r="G48" s="20">
        <f t="shared" si="1"/>
        <v>0.59839424162980115</v>
      </c>
      <c r="I48" s="17">
        <v>44215</v>
      </c>
      <c r="J48">
        <v>3798.909912109375</v>
      </c>
      <c r="K48">
        <f t="shared" si="2"/>
        <v>0.81363795155244467</v>
      </c>
      <c r="L48">
        <f t="shared" si="3"/>
        <v>-0.28636204844755542</v>
      </c>
    </row>
    <row r="49" spans="1:12" x14ac:dyDescent="0.2">
      <c r="A49" s="414">
        <v>44216</v>
      </c>
      <c r="B49" s="319">
        <v>1.1000000000000001</v>
      </c>
      <c r="D49" s="17">
        <v>44216</v>
      </c>
      <c r="E49">
        <v>221.11405944824219</v>
      </c>
      <c r="F49" s="20">
        <f t="shared" si="0"/>
        <v>3.0817543714632833</v>
      </c>
      <c r="G49" s="20">
        <f t="shared" si="1"/>
        <v>1.9817543714632833</v>
      </c>
      <c r="I49" s="17">
        <v>44216</v>
      </c>
      <c r="J49">
        <v>3851.85009765625</v>
      </c>
      <c r="K49">
        <f t="shared" si="2"/>
        <v>1.3935625421946252</v>
      </c>
      <c r="L49">
        <f t="shared" si="3"/>
        <v>0.29356254219462508</v>
      </c>
    </row>
    <row r="50" spans="1:12" x14ac:dyDescent="0.2">
      <c r="A50" s="414">
        <v>44217</v>
      </c>
      <c r="B50" s="319">
        <v>1.1200000000000001</v>
      </c>
      <c r="D50" s="17">
        <v>44217</v>
      </c>
      <c r="E50">
        <v>219.85728454589841</v>
      </c>
      <c r="F50" s="20">
        <f t="shared" si="0"/>
        <v>-0.56838308042459018</v>
      </c>
      <c r="G50" s="20">
        <f t="shared" si="1"/>
        <v>-1.6883830804245903</v>
      </c>
      <c r="I50" s="17">
        <v>44217</v>
      </c>
      <c r="J50">
        <v>3853.070068359375</v>
      </c>
      <c r="K50">
        <f t="shared" si="2"/>
        <v>3.1672330755221245E-2</v>
      </c>
      <c r="L50">
        <f t="shared" si="3"/>
        <v>-1.0883276692447788</v>
      </c>
    </row>
    <row r="51" spans="1:12" x14ac:dyDescent="0.2">
      <c r="A51" s="414">
        <v>44218</v>
      </c>
      <c r="B51" s="319">
        <v>1.1000000000000001</v>
      </c>
      <c r="D51" s="17">
        <v>44218</v>
      </c>
      <c r="E51">
        <v>223.41981506347659</v>
      </c>
      <c r="F51" s="20">
        <f t="shared" si="0"/>
        <v>1.620383206740849</v>
      </c>
      <c r="G51" s="20">
        <f t="shared" si="1"/>
        <v>0.52038320674084892</v>
      </c>
      <c r="I51" s="17">
        <v>44218</v>
      </c>
      <c r="J51">
        <v>3841.469970703125</v>
      </c>
      <c r="K51">
        <f t="shared" si="2"/>
        <v>-0.30106116552376333</v>
      </c>
      <c r="L51">
        <f t="shared" si="3"/>
        <v>-1.4010611655237635</v>
      </c>
    </row>
    <row r="52" spans="1:12" x14ac:dyDescent="0.2">
      <c r="A52" s="414">
        <v>44221</v>
      </c>
      <c r="B52" s="319">
        <v>1.05</v>
      </c>
      <c r="D52" s="17">
        <v>44221</v>
      </c>
      <c r="E52">
        <v>223.56825256347659</v>
      </c>
      <c r="F52" s="20">
        <f t="shared" si="0"/>
        <v>6.6438825024462078E-2</v>
      </c>
      <c r="G52" s="20">
        <f t="shared" si="1"/>
        <v>-0.98356117497553797</v>
      </c>
      <c r="I52" s="17">
        <v>44221</v>
      </c>
      <c r="J52">
        <v>3855.360107421875</v>
      </c>
      <c r="K52">
        <f t="shared" si="2"/>
        <v>0.36158389430824089</v>
      </c>
      <c r="L52">
        <f t="shared" si="3"/>
        <v>-0.68841610569175915</v>
      </c>
    </row>
    <row r="53" spans="1:12" x14ac:dyDescent="0.2">
      <c r="A53" s="414">
        <v>44222</v>
      </c>
      <c r="B53" s="319">
        <v>1.05</v>
      </c>
      <c r="D53" s="17">
        <v>44222</v>
      </c>
      <c r="E53">
        <v>223.90470886230469</v>
      </c>
      <c r="F53" s="20">
        <f t="shared" si="0"/>
        <v>0.15049377314096432</v>
      </c>
      <c r="G53" s="20">
        <f t="shared" si="1"/>
        <v>-0.8995062268590357</v>
      </c>
      <c r="I53" s="17">
        <v>44222</v>
      </c>
      <c r="J53">
        <v>3849.6201171875</v>
      </c>
      <c r="K53">
        <f t="shared" si="2"/>
        <v>-0.14888337468982629</v>
      </c>
      <c r="L53">
        <f t="shared" si="3"/>
        <v>-1.1988833746898264</v>
      </c>
    </row>
    <row r="54" spans="1:12" x14ac:dyDescent="0.2">
      <c r="A54" s="414">
        <v>44223</v>
      </c>
      <c r="B54" s="319">
        <v>1.04</v>
      </c>
      <c r="D54" s="17">
        <v>44223</v>
      </c>
      <c r="E54">
        <v>222.44012451171881</v>
      </c>
      <c r="F54" s="20">
        <f t="shared" si="0"/>
        <v>-0.65411056249226107</v>
      </c>
      <c r="G54" s="20">
        <f t="shared" si="1"/>
        <v>-1.694110562492261</v>
      </c>
      <c r="I54" s="17">
        <v>44223</v>
      </c>
      <c r="J54">
        <v>3750.77001953125</v>
      </c>
      <c r="K54">
        <f t="shared" si="2"/>
        <v>-2.5677883699462023</v>
      </c>
      <c r="L54">
        <f t="shared" si="3"/>
        <v>-3.6077883699462023</v>
      </c>
    </row>
    <row r="55" spans="1:12" x14ac:dyDescent="0.2">
      <c r="A55" s="414">
        <v>44224</v>
      </c>
      <c r="B55" s="319">
        <v>1.07</v>
      </c>
      <c r="D55" s="17">
        <v>44224</v>
      </c>
      <c r="E55">
        <v>224.1422119140625</v>
      </c>
      <c r="F55" s="20">
        <f t="shared" si="0"/>
        <v>0.76518901708042431</v>
      </c>
      <c r="G55" s="20">
        <f t="shared" si="1"/>
        <v>-0.30481098291957576</v>
      </c>
      <c r="I55" s="17">
        <v>44224</v>
      </c>
      <c r="J55">
        <v>3787.3798828125</v>
      </c>
      <c r="K55">
        <f t="shared" si="2"/>
        <v>0.97606259756297442</v>
      </c>
      <c r="L55">
        <f t="shared" si="3"/>
        <v>-9.3937402437025641E-2</v>
      </c>
    </row>
    <row r="56" spans="1:12" x14ac:dyDescent="0.2">
      <c r="A56" s="414">
        <v>44225</v>
      </c>
      <c r="B56" s="319">
        <v>1.1100000000000001</v>
      </c>
      <c r="D56" s="17">
        <v>44225</v>
      </c>
      <c r="E56">
        <v>223.21199035644531</v>
      </c>
      <c r="F56" s="20">
        <f t="shared" si="0"/>
        <v>-0.41501399922556315</v>
      </c>
      <c r="G56" s="20">
        <f t="shared" si="1"/>
        <v>-1.5250139992255631</v>
      </c>
      <c r="I56" s="17">
        <v>44225</v>
      </c>
      <c r="J56">
        <v>3714.239990234375</v>
      </c>
      <c r="K56">
        <f t="shared" si="2"/>
        <v>-1.9311475173124562</v>
      </c>
      <c r="L56">
        <f t="shared" si="3"/>
        <v>-3.0411475173124565</v>
      </c>
    </row>
    <row r="57" spans="1:12" x14ac:dyDescent="0.2">
      <c r="A57" s="414">
        <v>44228</v>
      </c>
      <c r="B57" s="319">
        <v>1.0900000000000001</v>
      </c>
      <c r="D57" s="17">
        <v>44228</v>
      </c>
      <c r="E57">
        <v>226.0818176269531</v>
      </c>
      <c r="F57" s="20">
        <f t="shared" si="0"/>
        <v>1.2856958382589492</v>
      </c>
      <c r="G57" s="20">
        <f t="shared" si="1"/>
        <v>0.1956958382589491</v>
      </c>
      <c r="I57" s="17">
        <v>44228</v>
      </c>
      <c r="J57">
        <v>3773.860107421875</v>
      </c>
      <c r="K57">
        <f t="shared" si="2"/>
        <v>1.6051767614439438</v>
      </c>
      <c r="L57">
        <f t="shared" si="3"/>
        <v>0.51517676144394375</v>
      </c>
    </row>
    <row r="58" spans="1:12" x14ac:dyDescent="0.2">
      <c r="A58" s="414">
        <v>44229</v>
      </c>
      <c r="B58" s="319">
        <v>1.1200000000000001</v>
      </c>
      <c r="D58" s="17">
        <v>44229</v>
      </c>
      <c r="E58">
        <v>231.76206970214841</v>
      </c>
      <c r="F58" s="20">
        <f t="shared" si="0"/>
        <v>2.5124762950057433</v>
      </c>
      <c r="G58" s="20">
        <f t="shared" si="1"/>
        <v>1.3924762950057432</v>
      </c>
      <c r="I58" s="17">
        <v>44229</v>
      </c>
      <c r="J58">
        <v>3826.31005859375</v>
      </c>
      <c r="K58">
        <f t="shared" si="2"/>
        <v>1.3898223484416956</v>
      </c>
      <c r="L58">
        <f t="shared" si="3"/>
        <v>0.2698223484416955</v>
      </c>
    </row>
    <row r="59" spans="1:12" x14ac:dyDescent="0.2">
      <c r="A59" s="414">
        <v>44230</v>
      </c>
      <c r="B59" s="319">
        <v>1.1499999999999999</v>
      </c>
      <c r="D59" s="17">
        <v>44230</v>
      </c>
      <c r="E59">
        <v>232.3756103515625</v>
      </c>
      <c r="F59" s="20">
        <f t="shared" si="0"/>
        <v>0.26472867203964368</v>
      </c>
      <c r="G59" s="20">
        <f t="shared" si="1"/>
        <v>-0.88527132796035624</v>
      </c>
      <c r="I59" s="17">
        <v>44230</v>
      </c>
      <c r="J59">
        <v>3830.169921875</v>
      </c>
      <c r="K59">
        <f t="shared" si="2"/>
        <v>0.1008769080953304</v>
      </c>
      <c r="L59">
        <f t="shared" si="3"/>
        <v>-1.0491230919046695</v>
      </c>
    </row>
    <row r="60" spans="1:12" x14ac:dyDescent="0.2">
      <c r="A60" s="414">
        <v>44231</v>
      </c>
      <c r="B60" s="319">
        <v>1.1499999999999999</v>
      </c>
      <c r="D60" s="17">
        <v>44231</v>
      </c>
      <c r="E60">
        <v>235.5027160644531</v>
      </c>
      <c r="F60" s="20">
        <f t="shared" si="0"/>
        <v>1.3457116726491127</v>
      </c>
      <c r="G60" s="20">
        <f t="shared" si="1"/>
        <v>0.19571167264911282</v>
      </c>
      <c r="I60" s="17">
        <v>44231</v>
      </c>
      <c r="J60">
        <v>3871.739990234375</v>
      </c>
      <c r="K60">
        <f t="shared" si="2"/>
        <v>1.085332223042079</v>
      </c>
      <c r="L60">
        <f t="shared" si="3"/>
        <v>-6.4667776957920919E-2</v>
      </c>
    </row>
    <row r="61" spans="1:12" x14ac:dyDescent="0.2">
      <c r="A61" s="414">
        <v>44232</v>
      </c>
      <c r="B61" s="319">
        <v>1.19</v>
      </c>
      <c r="D61" s="17">
        <v>44232</v>
      </c>
      <c r="E61">
        <v>236.40324401855469</v>
      </c>
      <c r="F61" s="20">
        <f t="shared" si="0"/>
        <v>0.38238537930710392</v>
      </c>
      <c r="G61" s="20">
        <f t="shared" si="1"/>
        <v>-0.80761462069289602</v>
      </c>
      <c r="I61" s="17">
        <v>44232</v>
      </c>
      <c r="J61">
        <v>3886.830078125</v>
      </c>
      <c r="K61">
        <f t="shared" si="2"/>
        <v>0.38974951646253303</v>
      </c>
      <c r="L61">
        <f t="shared" si="3"/>
        <v>-0.80025048353746686</v>
      </c>
    </row>
    <row r="62" spans="1:12" x14ac:dyDescent="0.2">
      <c r="A62" s="414">
        <v>44235</v>
      </c>
      <c r="B62" s="319">
        <v>1.19</v>
      </c>
      <c r="D62" s="17">
        <v>44235</v>
      </c>
      <c r="E62">
        <v>236.44282531738281</v>
      </c>
      <c r="F62" s="20">
        <f t="shared" si="0"/>
        <v>1.6743128459361736E-2</v>
      </c>
      <c r="G62" s="20">
        <f t="shared" si="1"/>
        <v>-1.1732568715406382</v>
      </c>
      <c r="I62" s="17">
        <v>44235</v>
      </c>
      <c r="J62">
        <v>3915.590087890625</v>
      </c>
      <c r="K62">
        <f t="shared" si="2"/>
        <v>0.73993483603735977</v>
      </c>
      <c r="L62">
        <f t="shared" si="3"/>
        <v>-0.45006516396264018</v>
      </c>
    </row>
    <row r="63" spans="1:12" x14ac:dyDescent="0.2">
      <c r="A63" s="414">
        <v>44236</v>
      </c>
      <c r="B63" s="319">
        <v>1.18</v>
      </c>
      <c r="D63" s="17">
        <v>44236</v>
      </c>
      <c r="E63">
        <v>234.23603820800781</v>
      </c>
      <c r="F63" s="20">
        <f t="shared" si="0"/>
        <v>-0.93332800706165542</v>
      </c>
      <c r="G63" s="20">
        <f t="shared" si="1"/>
        <v>-2.1133280070616554</v>
      </c>
      <c r="I63" s="17">
        <v>44236</v>
      </c>
      <c r="J63">
        <v>3911.22998046875</v>
      </c>
      <c r="K63">
        <f t="shared" si="2"/>
        <v>-0.11135249921484611</v>
      </c>
      <c r="L63">
        <f t="shared" si="3"/>
        <v>-1.291352499214846</v>
      </c>
    </row>
    <row r="64" spans="1:12" x14ac:dyDescent="0.2">
      <c r="A64" s="414">
        <v>44237</v>
      </c>
      <c r="B64" s="319">
        <v>1.1499999999999999</v>
      </c>
      <c r="D64" s="17">
        <v>44237</v>
      </c>
      <c r="E64">
        <v>234.25584411621091</v>
      </c>
      <c r="F64" s="20">
        <f t="shared" si="0"/>
        <v>8.4555341503464165E-3</v>
      </c>
      <c r="G64" s="20">
        <f t="shared" si="1"/>
        <v>-1.1415444658496534</v>
      </c>
      <c r="I64" s="17">
        <v>44237</v>
      </c>
      <c r="J64">
        <v>3909.8798828125</v>
      </c>
      <c r="K64">
        <f t="shared" si="2"/>
        <v>-3.4518493235935838E-2</v>
      </c>
      <c r="L64">
        <f t="shared" si="3"/>
        <v>-1.1845184932359358</v>
      </c>
    </row>
    <row r="65" spans="1:12" x14ac:dyDescent="0.2">
      <c r="A65" s="414">
        <v>44238</v>
      </c>
      <c r="B65" s="319">
        <v>1.1599999999999999</v>
      </c>
      <c r="D65" s="17">
        <v>44238</v>
      </c>
      <c r="E65">
        <v>238.72877502441409</v>
      </c>
      <c r="F65" s="20">
        <f t="shared" si="0"/>
        <v>1.9094212676223461</v>
      </c>
      <c r="G65" s="20">
        <f t="shared" si="1"/>
        <v>0.74942126762234618</v>
      </c>
      <c r="I65" s="17">
        <v>44238</v>
      </c>
      <c r="J65">
        <v>3916.3798828125</v>
      </c>
      <c r="K65">
        <f t="shared" si="2"/>
        <v>0.16624551635392809</v>
      </c>
      <c r="L65">
        <f t="shared" si="3"/>
        <v>-0.99375448364607188</v>
      </c>
    </row>
    <row r="66" spans="1:12" x14ac:dyDescent="0.2">
      <c r="A66" s="414">
        <v>44239</v>
      </c>
      <c r="B66" s="319">
        <v>1.2</v>
      </c>
      <c r="D66" s="17">
        <v>44239</v>
      </c>
      <c r="E66">
        <v>237.86781311035159</v>
      </c>
      <c r="F66" s="20">
        <f t="shared" si="0"/>
        <v>-0.36064438146363043</v>
      </c>
      <c r="G66" s="20">
        <f t="shared" si="1"/>
        <v>-1.5606443814636304</v>
      </c>
      <c r="I66" s="17">
        <v>44239</v>
      </c>
      <c r="J66">
        <v>3934.830078125</v>
      </c>
      <c r="K66">
        <f t="shared" si="2"/>
        <v>0.47110331133787309</v>
      </c>
      <c r="L66">
        <f t="shared" si="3"/>
        <v>-0.72889668866212687</v>
      </c>
    </row>
    <row r="67" spans="1:12" x14ac:dyDescent="0.2">
      <c r="A67" s="414">
        <v>44243</v>
      </c>
      <c r="B67" s="319">
        <v>1.3</v>
      </c>
      <c r="D67" s="17">
        <v>44243</v>
      </c>
      <c r="E67">
        <v>246.00227355957031</v>
      </c>
      <c r="F67" s="20">
        <f t="shared" si="0"/>
        <v>3.4197398726850801</v>
      </c>
      <c r="G67" s="20">
        <f t="shared" si="1"/>
        <v>2.1197398726850798</v>
      </c>
      <c r="I67" s="17">
        <v>44243</v>
      </c>
      <c r="J67">
        <v>3932.590087890625</v>
      </c>
      <c r="K67">
        <f t="shared" si="2"/>
        <v>-5.6927241835113392E-2</v>
      </c>
      <c r="L67">
        <f t="shared" si="3"/>
        <v>-1.3569272418351135</v>
      </c>
    </row>
    <row r="68" spans="1:12" x14ac:dyDescent="0.2">
      <c r="A68" s="414">
        <v>44244</v>
      </c>
      <c r="B68" s="319">
        <v>1.29</v>
      </c>
      <c r="D68" s="17">
        <v>44244</v>
      </c>
      <c r="E68">
        <v>245.0819396972656</v>
      </c>
      <c r="F68" s="20">
        <f t="shared" si="0"/>
        <v>-0.37411599859944134</v>
      </c>
      <c r="G68" s="20">
        <f t="shared" si="1"/>
        <v>-1.6641159985994414</v>
      </c>
      <c r="I68" s="17">
        <v>44244</v>
      </c>
      <c r="J68">
        <v>3931.330078125</v>
      </c>
      <c r="K68">
        <f t="shared" si="2"/>
        <v>-3.2040200922665907E-2</v>
      </c>
      <c r="L68">
        <f t="shared" si="3"/>
        <v>-1.3220402009226659</v>
      </c>
    </row>
    <row r="69" spans="1:12" x14ac:dyDescent="0.2">
      <c r="A69" s="414">
        <v>44245</v>
      </c>
      <c r="B69" s="319">
        <v>1.29</v>
      </c>
      <c r="D69" s="17">
        <v>44245</v>
      </c>
      <c r="E69">
        <v>244.438720703125</v>
      </c>
      <c r="F69" s="20">
        <f t="shared" ref="F69:F132" si="4">+(E69-E68)/E68*100</f>
        <v>-0.26245058894797585</v>
      </c>
      <c r="G69" s="20">
        <f t="shared" ref="G69:G132" si="5">+F69-B69</f>
        <v>-1.5524505889479758</v>
      </c>
      <c r="I69" s="17">
        <v>44245</v>
      </c>
      <c r="J69">
        <v>3913.969970703125</v>
      </c>
      <c r="K69">
        <f t="shared" ref="K69:K132" si="6">+(J69-J68)/J68*100</f>
        <v>-0.44158356273545701</v>
      </c>
      <c r="L69">
        <f t="shared" ref="L69:L132" si="7">+K69-B69</f>
        <v>-1.731583562735457</v>
      </c>
    </row>
    <row r="70" spans="1:12" x14ac:dyDescent="0.2">
      <c r="A70" s="414">
        <v>44246</v>
      </c>
      <c r="B70" s="319">
        <v>1.34</v>
      </c>
      <c r="D70" s="17">
        <v>44246</v>
      </c>
      <c r="E70">
        <v>243.99342346191409</v>
      </c>
      <c r="F70" s="20">
        <f t="shared" si="4"/>
        <v>-0.18217131881970949</v>
      </c>
      <c r="G70" s="20">
        <f t="shared" si="5"/>
        <v>-1.5221713188197095</v>
      </c>
      <c r="I70" s="17">
        <v>44246</v>
      </c>
      <c r="J70">
        <v>3906.7099609375</v>
      </c>
      <c r="K70">
        <f t="shared" si="6"/>
        <v>-0.1854896644575118</v>
      </c>
      <c r="L70">
        <f t="shared" si="7"/>
        <v>-1.525489664457512</v>
      </c>
    </row>
    <row r="71" spans="1:12" x14ac:dyDescent="0.2">
      <c r="A71" s="414">
        <v>44249</v>
      </c>
      <c r="B71" s="319">
        <v>1.37</v>
      </c>
      <c r="D71" s="17">
        <v>44249</v>
      </c>
      <c r="E71">
        <v>238.44178771972659</v>
      </c>
      <c r="F71" s="20">
        <f t="shared" si="4"/>
        <v>-2.2753218768841439</v>
      </c>
      <c r="G71" s="20">
        <f t="shared" si="5"/>
        <v>-3.645321876884144</v>
      </c>
      <c r="I71" s="17">
        <v>44249</v>
      </c>
      <c r="J71">
        <v>3876.5</v>
      </c>
      <c r="K71">
        <f t="shared" si="6"/>
        <v>-0.77328394581538018</v>
      </c>
      <c r="L71">
        <f t="shared" si="7"/>
        <v>-2.1432839458153801</v>
      </c>
    </row>
    <row r="72" spans="1:12" x14ac:dyDescent="0.2">
      <c r="A72" s="414">
        <v>44250</v>
      </c>
      <c r="B72" s="319">
        <v>1.37</v>
      </c>
      <c r="D72" s="17">
        <v>44250</v>
      </c>
      <c r="E72">
        <v>233.18708801269531</v>
      </c>
      <c r="F72" s="20">
        <f t="shared" si="4"/>
        <v>-2.2037662765755845</v>
      </c>
      <c r="G72" s="20">
        <f t="shared" si="5"/>
        <v>-3.5737662765755847</v>
      </c>
      <c r="I72" s="17">
        <v>44250</v>
      </c>
      <c r="J72">
        <v>3881.3701171875</v>
      </c>
      <c r="K72">
        <f t="shared" si="6"/>
        <v>0.12563181187927255</v>
      </c>
      <c r="L72">
        <f t="shared" si="7"/>
        <v>-1.2443681881207276</v>
      </c>
    </row>
    <row r="73" spans="1:12" x14ac:dyDescent="0.2">
      <c r="A73" s="414">
        <v>44251</v>
      </c>
      <c r="B73" s="319">
        <v>1.38</v>
      </c>
      <c r="D73" s="17">
        <v>44251</v>
      </c>
      <c r="E73">
        <v>237.966796875</v>
      </c>
      <c r="F73" s="20">
        <f t="shared" si="4"/>
        <v>2.0497313564996649</v>
      </c>
      <c r="G73" s="20">
        <f t="shared" si="5"/>
        <v>0.66973135649966498</v>
      </c>
      <c r="I73" s="17">
        <v>44251</v>
      </c>
      <c r="J73">
        <v>3925.429931640625</v>
      </c>
      <c r="K73">
        <f t="shared" si="6"/>
        <v>1.1351613765978961</v>
      </c>
      <c r="L73">
        <f t="shared" si="7"/>
        <v>-0.24483862340210383</v>
      </c>
    </row>
    <row r="74" spans="1:12" x14ac:dyDescent="0.2">
      <c r="A74" s="414">
        <v>44252</v>
      </c>
      <c r="B74" s="319">
        <v>1.54</v>
      </c>
      <c r="D74" s="17">
        <v>44252</v>
      </c>
      <c r="E74">
        <v>228.67454528808591</v>
      </c>
      <c r="F74" s="20">
        <f t="shared" si="4"/>
        <v>-3.9048521511995458</v>
      </c>
      <c r="G74" s="20">
        <f t="shared" si="5"/>
        <v>-5.4448521511995462</v>
      </c>
      <c r="I74" s="17">
        <v>44252</v>
      </c>
      <c r="J74">
        <v>3829.340087890625</v>
      </c>
      <c r="K74">
        <f t="shared" si="6"/>
        <v>-2.4478807525126158</v>
      </c>
      <c r="L74">
        <f t="shared" si="7"/>
        <v>-3.9878807525126159</v>
      </c>
    </row>
    <row r="75" spans="1:12" x14ac:dyDescent="0.2">
      <c r="A75" s="414">
        <v>44253</v>
      </c>
      <c r="B75" s="319">
        <v>1.44</v>
      </c>
      <c r="D75" s="17">
        <v>44253</v>
      </c>
      <c r="E75">
        <v>214.24632263183591</v>
      </c>
      <c r="F75" s="20">
        <f t="shared" si="4"/>
        <v>-6.3095009713797472</v>
      </c>
      <c r="G75" s="20">
        <f t="shared" si="5"/>
        <v>-7.7495009713797476</v>
      </c>
      <c r="I75" s="17">
        <v>44253</v>
      </c>
      <c r="J75">
        <v>3811.14990234375</v>
      </c>
      <c r="K75">
        <f t="shared" si="6"/>
        <v>-0.47502141699028316</v>
      </c>
      <c r="L75">
        <f t="shared" si="7"/>
        <v>-1.9150214169902831</v>
      </c>
    </row>
    <row r="76" spans="1:12" x14ac:dyDescent="0.2">
      <c r="A76" s="414">
        <v>44256</v>
      </c>
      <c r="B76" s="319">
        <v>1.45</v>
      </c>
      <c r="D76" s="17">
        <v>44256</v>
      </c>
      <c r="E76">
        <v>215.27546691894531</v>
      </c>
      <c r="F76" s="20">
        <f t="shared" si="4"/>
        <v>0.48035563666495246</v>
      </c>
      <c r="G76" s="20">
        <f t="shared" si="5"/>
        <v>-0.96964436333504755</v>
      </c>
      <c r="I76" s="17">
        <v>44256</v>
      </c>
      <c r="J76">
        <v>3901.820068359375</v>
      </c>
      <c r="K76">
        <f t="shared" si="6"/>
        <v>2.3790763506800245</v>
      </c>
      <c r="L76">
        <f t="shared" si="7"/>
        <v>0.92907635068002459</v>
      </c>
    </row>
    <row r="77" spans="1:12" x14ac:dyDescent="0.2">
      <c r="A77" s="414">
        <v>44257</v>
      </c>
      <c r="B77" s="319">
        <v>1.42</v>
      </c>
      <c r="D77" s="17">
        <v>44257</v>
      </c>
      <c r="E77">
        <v>211.24784851074219</v>
      </c>
      <c r="F77" s="20">
        <f t="shared" si="4"/>
        <v>-1.8709137951699755</v>
      </c>
      <c r="G77" s="20">
        <f t="shared" si="5"/>
        <v>-3.2909137951699754</v>
      </c>
      <c r="I77" s="17">
        <v>44257</v>
      </c>
      <c r="J77">
        <v>3870.2900390625</v>
      </c>
      <c r="K77">
        <f t="shared" si="6"/>
        <v>-0.80808516908706784</v>
      </c>
      <c r="L77">
        <f t="shared" si="7"/>
        <v>-2.228085169087068</v>
      </c>
    </row>
    <row r="78" spans="1:12" x14ac:dyDescent="0.2">
      <c r="A78" s="414">
        <v>44258</v>
      </c>
      <c r="B78" s="319">
        <v>1.47</v>
      </c>
      <c r="D78" s="17">
        <v>44258</v>
      </c>
      <c r="E78">
        <v>203.85563659667969</v>
      </c>
      <c r="F78" s="20">
        <f t="shared" si="4"/>
        <v>-3.4993075509058253</v>
      </c>
      <c r="G78" s="20">
        <f t="shared" si="5"/>
        <v>-4.9693075509058255</v>
      </c>
      <c r="I78" s="17">
        <v>44258</v>
      </c>
      <c r="J78">
        <v>3819.719970703125</v>
      </c>
      <c r="K78">
        <f t="shared" si="6"/>
        <v>-1.3066221871998147</v>
      </c>
      <c r="L78">
        <f t="shared" si="7"/>
        <v>-2.7766221871998145</v>
      </c>
    </row>
    <row r="79" spans="1:12" x14ac:dyDescent="0.2">
      <c r="A79" s="414">
        <v>44259</v>
      </c>
      <c r="B79" s="319">
        <v>1.54</v>
      </c>
      <c r="D79" s="17">
        <v>44259</v>
      </c>
      <c r="E79">
        <v>203.19258117675781</v>
      </c>
      <c r="F79" s="20">
        <f t="shared" si="4"/>
        <v>-0.32525733945424518</v>
      </c>
      <c r="G79" s="20">
        <f t="shared" si="5"/>
        <v>-1.8652573394542453</v>
      </c>
      <c r="I79" s="17">
        <v>44259</v>
      </c>
      <c r="J79">
        <v>3768.469970703125</v>
      </c>
      <c r="K79">
        <f t="shared" si="6"/>
        <v>-1.3417213930100227</v>
      </c>
      <c r="L79">
        <f t="shared" si="7"/>
        <v>-2.8817213930100225</v>
      </c>
    </row>
    <row r="80" spans="1:12" x14ac:dyDescent="0.2">
      <c r="A80" s="414">
        <v>44260</v>
      </c>
      <c r="B80" s="319">
        <v>1.56</v>
      </c>
      <c r="D80" s="17">
        <v>44260</v>
      </c>
      <c r="E80">
        <v>208.56605529785159</v>
      </c>
      <c r="F80" s="20">
        <f t="shared" si="4"/>
        <v>2.6445227921089196</v>
      </c>
      <c r="G80" s="20">
        <f t="shared" si="5"/>
        <v>1.0845227921089196</v>
      </c>
      <c r="I80" s="17">
        <v>44260</v>
      </c>
      <c r="J80">
        <v>3841.93994140625</v>
      </c>
      <c r="K80">
        <f t="shared" si="6"/>
        <v>1.949596819778211</v>
      </c>
      <c r="L80">
        <f t="shared" si="7"/>
        <v>0.38959681977821092</v>
      </c>
    </row>
    <row r="81" spans="1:12" x14ac:dyDescent="0.2">
      <c r="A81" s="414">
        <v>44263</v>
      </c>
      <c r="B81" s="319">
        <v>1.59</v>
      </c>
      <c r="D81" s="17">
        <v>44263</v>
      </c>
      <c r="E81">
        <v>205.55772399902341</v>
      </c>
      <c r="F81" s="20">
        <f t="shared" si="4"/>
        <v>-1.4423877819101516</v>
      </c>
      <c r="G81" s="20">
        <f t="shared" si="5"/>
        <v>-3.0323877819101517</v>
      </c>
      <c r="I81" s="17">
        <v>44263</v>
      </c>
      <c r="J81">
        <v>3821.35009765625</v>
      </c>
      <c r="K81">
        <f t="shared" si="6"/>
        <v>-0.53592310301611801</v>
      </c>
      <c r="L81">
        <f t="shared" si="7"/>
        <v>-2.1259231030161181</v>
      </c>
    </row>
    <row r="82" spans="1:12" x14ac:dyDescent="0.2">
      <c r="A82" s="414">
        <v>44264</v>
      </c>
      <c r="B82" s="319">
        <v>1.55</v>
      </c>
      <c r="D82" s="17">
        <v>44264</v>
      </c>
      <c r="E82">
        <v>209.32804870605469</v>
      </c>
      <c r="F82" s="20">
        <f t="shared" si="4"/>
        <v>1.8341926704000631</v>
      </c>
      <c r="G82" s="20">
        <f t="shared" si="5"/>
        <v>0.28419267040006302</v>
      </c>
      <c r="I82" s="17">
        <v>44264</v>
      </c>
      <c r="J82">
        <v>3875.43994140625</v>
      </c>
      <c r="K82">
        <f t="shared" si="6"/>
        <v>1.4154642303822134</v>
      </c>
      <c r="L82">
        <f t="shared" si="7"/>
        <v>-0.13453576961778668</v>
      </c>
    </row>
    <row r="83" spans="1:12" x14ac:dyDescent="0.2">
      <c r="A83" s="414">
        <v>44265</v>
      </c>
      <c r="B83" s="319">
        <v>1.53</v>
      </c>
      <c r="D83" s="17">
        <v>44265</v>
      </c>
      <c r="E83">
        <v>209.75358581542969</v>
      </c>
      <c r="F83" s="20">
        <f t="shared" si="4"/>
        <v>0.20328719061082595</v>
      </c>
      <c r="G83" s="20">
        <f t="shared" si="5"/>
        <v>-1.326712809389174</v>
      </c>
      <c r="I83" s="17">
        <v>44265</v>
      </c>
      <c r="J83">
        <v>3898.81005859375</v>
      </c>
      <c r="K83">
        <f t="shared" si="6"/>
        <v>0.603031334270139</v>
      </c>
      <c r="L83">
        <f t="shared" si="7"/>
        <v>-0.92696866572986103</v>
      </c>
    </row>
    <row r="84" spans="1:12" x14ac:dyDescent="0.2">
      <c r="A84" s="414">
        <v>44266</v>
      </c>
      <c r="B84" s="319">
        <v>1.54</v>
      </c>
      <c r="D84" s="17">
        <v>44266</v>
      </c>
      <c r="E84">
        <v>213.70204162597659</v>
      </c>
      <c r="F84" s="20">
        <f t="shared" si="4"/>
        <v>1.8824258928385154</v>
      </c>
      <c r="G84" s="20">
        <f t="shared" si="5"/>
        <v>0.34242589283851532</v>
      </c>
      <c r="I84" s="17">
        <v>44266</v>
      </c>
      <c r="J84">
        <v>3939.340087890625</v>
      </c>
      <c r="K84">
        <f t="shared" si="6"/>
        <v>1.0395487004435824</v>
      </c>
      <c r="L84">
        <f t="shared" si="7"/>
        <v>-0.50045129955641765</v>
      </c>
    </row>
    <row r="85" spans="1:12" x14ac:dyDescent="0.2">
      <c r="A85" s="414">
        <v>44267</v>
      </c>
      <c r="B85" s="319">
        <v>1.64</v>
      </c>
      <c r="D85" s="17">
        <v>44267</v>
      </c>
      <c r="E85">
        <v>210.00096130371091</v>
      </c>
      <c r="F85" s="20">
        <f t="shared" si="4"/>
        <v>-1.73188814393423</v>
      </c>
      <c r="G85" s="20">
        <f t="shared" si="5"/>
        <v>-3.3718881439342301</v>
      </c>
      <c r="I85" s="17">
        <v>44267</v>
      </c>
      <c r="J85">
        <v>3943.340087890625</v>
      </c>
      <c r="K85">
        <f t="shared" si="6"/>
        <v>0.1015398495879003</v>
      </c>
      <c r="L85">
        <f t="shared" si="7"/>
        <v>-1.5384601504120996</v>
      </c>
    </row>
    <row r="86" spans="1:12" x14ac:dyDescent="0.2">
      <c r="A86" s="414">
        <v>44270</v>
      </c>
      <c r="B86" s="319">
        <v>1.62</v>
      </c>
      <c r="D86" s="17">
        <v>44270</v>
      </c>
      <c r="E86">
        <v>210.58482360839841</v>
      </c>
      <c r="F86" s="20">
        <f t="shared" si="4"/>
        <v>0.27802839618581432</v>
      </c>
      <c r="G86" s="20">
        <f t="shared" si="5"/>
        <v>-1.3419716038141858</v>
      </c>
      <c r="I86" s="17">
        <v>44270</v>
      </c>
      <c r="J86">
        <v>3968.93994140625</v>
      </c>
      <c r="K86">
        <f t="shared" si="6"/>
        <v>0.64919213014972021</v>
      </c>
      <c r="L86">
        <f t="shared" si="7"/>
        <v>-0.97080786985027989</v>
      </c>
    </row>
    <row r="87" spans="1:12" x14ac:dyDescent="0.2">
      <c r="A87" s="414">
        <v>44271</v>
      </c>
      <c r="B87" s="319">
        <v>1.62</v>
      </c>
      <c r="D87" s="17">
        <v>44271</v>
      </c>
      <c r="E87">
        <v>212.24732971191409</v>
      </c>
      <c r="F87" s="20">
        <f t="shared" si="4"/>
        <v>0.78947099559617973</v>
      </c>
      <c r="G87" s="20">
        <f t="shared" si="5"/>
        <v>-0.83052900440382038</v>
      </c>
      <c r="I87" s="17">
        <v>44271</v>
      </c>
      <c r="J87">
        <v>3962.7099609375</v>
      </c>
      <c r="K87">
        <f t="shared" si="6"/>
        <v>-0.15696837343783621</v>
      </c>
      <c r="L87">
        <f t="shared" si="7"/>
        <v>-1.7769683734378363</v>
      </c>
    </row>
    <row r="88" spans="1:12" x14ac:dyDescent="0.2">
      <c r="A88" s="414">
        <v>44272</v>
      </c>
      <c r="B88" s="319">
        <v>1.63</v>
      </c>
      <c r="D88" s="17">
        <v>44272</v>
      </c>
      <c r="E88">
        <v>210.90150451660159</v>
      </c>
      <c r="F88" s="20">
        <f t="shared" si="4"/>
        <v>-0.63408345214010708</v>
      </c>
      <c r="G88" s="20">
        <f t="shared" si="5"/>
        <v>-2.264083452140107</v>
      </c>
      <c r="I88" s="17">
        <v>44272</v>
      </c>
      <c r="J88">
        <v>3974.1201171875</v>
      </c>
      <c r="K88">
        <f t="shared" si="6"/>
        <v>0.28793821305308398</v>
      </c>
      <c r="L88">
        <f t="shared" si="7"/>
        <v>-1.3420617869469158</v>
      </c>
    </row>
    <row r="89" spans="1:12" x14ac:dyDescent="0.2">
      <c r="A89" s="414">
        <v>44273</v>
      </c>
      <c r="B89" s="319">
        <v>1.71</v>
      </c>
      <c r="D89" s="17">
        <v>44273</v>
      </c>
      <c r="E89">
        <v>207.29937744140619</v>
      </c>
      <c r="F89" s="20">
        <f t="shared" si="4"/>
        <v>-1.7079665142511338</v>
      </c>
      <c r="G89" s="20">
        <f t="shared" si="5"/>
        <v>-3.417966514251134</v>
      </c>
      <c r="I89" s="17">
        <v>44273</v>
      </c>
      <c r="J89">
        <v>3915.4599609375</v>
      </c>
      <c r="K89">
        <f t="shared" si="6"/>
        <v>-1.4760539319459225</v>
      </c>
      <c r="L89">
        <f t="shared" si="7"/>
        <v>-3.1860539319459225</v>
      </c>
    </row>
    <row r="90" spans="1:12" x14ac:dyDescent="0.2">
      <c r="A90" s="414">
        <v>44274</v>
      </c>
      <c r="B90" s="319">
        <v>1.74</v>
      </c>
      <c r="D90" s="17">
        <v>44274</v>
      </c>
      <c r="E90">
        <v>209.9910583496094</v>
      </c>
      <c r="F90" s="20">
        <f t="shared" si="4"/>
        <v>1.2984510331990853</v>
      </c>
      <c r="G90" s="20">
        <f t="shared" si="5"/>
        <v>-0.44154896680091471</v>
      </c>
      <c r="I90" s="17">
        <v>44274</v>
      </c>
      <c r="J90">
        <v>3913.10009765625</v>
      </c>
      <c r="K90">
        <f t="shared" si="6"/>
        <v>-6.0270397470364244E-2</v>
      </c>
      <c r="L90">
        <f t="shared" si="7"/>
        <v>-1.8002703974703642</v>
      </c>
    </row>
    <row r="91" spans="1:12" x14ac:dyDescent="0.2">
      <c r="A91" s="414">
        <v>44277</v>
      </c>
      <c r="B91" s="319">
        <v>1.69</v>
      </c>
      <c r="D91" s="17">
        <v>44277</v>
      </c>
      <c r="E91">
        <v>212.9301452636719</v>
      </c>
      <c r="F91" s="20">
        <f t="shared" si="4"/>
        <v>1.3996247921991423</v>
      </c>
      <c r="G91" s="20">
        <f t="shared" si="5"/>
        <v>-0.29037520780085768</v>
      </c>
      <c r="I91" s="17">
        <v>44277</v>
      </c>
      <c r="J91">
        <v>3940.590087890625</v>
      </c>
      <c r="K91">
        <f t="shared" si="6"/>
        <v>0.70251180773116739</v>
      </c>
      <c r="L91">
        <f t="shared" si="7"/>
        <v>-0.98748819226883255</v>
      </c>
    </row>
    <row r="92" spans="1:12" x14ac:dyDescent="0.2">
      <c r="A92" s="414">
        <v>44278</v>
      </c>
      <c r="B92" s="319">
        <v>1.63</v>
      </c>
      <c r="D92" s="17">
        <v>44278</v>
      </c>
      <c r="E92">
        <v>212.76191711425781</v>
      </c>
      <c r="F92" s="20">
        <f t="shared" si="4"/>
        <v>-7.9006262455592474E-2</v>
      </c>
      <c r="G92" s="20">
        <f t="shared" si="5"/>
        <v>-1.7090062624555924</v>
      </c>
      <c r="I92" s="17">
        <v>44278</v>
      </c>
      <c r="J92">
        <v>3910.52001953125</v>
      </c>
      <c r="K92">
        <f t="shared" si="6"/>
        <v>-0.76308541839405919</v>
      </c>
      <c r="L92">
        <f t="shared" si="7"/>
        <v>-2.3930854183940591</v>
      </c>
    </row>
    <row r="93" spans="1:12" x14ac:dyDescent="0.2">
      <c r="A93" s="414">
        <v>44279</v>
      </c>
      <c r="B93" s="319">
        <v>1.62</v>
      </c>
      <c r="D93" s="17">
        <v>44279</v>
      </c>
      <c r="E93">
        <v>207.3488464355469</v>
      </c>
      <c r="F93" s="20">
        <f t="shared" si="4"/>
        <v>-2.5441915320794801</v>
      </c>
      <c r="G93" s="20">
        <f t="shared" si="5"/>
        <v>-4.1641915320794798</v>
      </c>
      <c r="I93" s="17">
        <v>44279</v>
      </c>
      <c r="J93">
        <v>3889.139892578125</v>
      </c>
      <c r="K93">
        <f t="shared" si="6"/>
        <v>-0.546733601831498</v>
      </c>
      <c r="L93">
        <f t="shared" si="7"/>
        <v>-2.1667336018314982</v>
      </c>
    </row>
    <row r="94" spans="1:12" x14ac:dyDescent="0.2">
      <c r="A94" s="414">
        <v>44280</v>
      </c>
      <c r="B94" s="319">
        <v>1.63</v>
      </c>
      <c r="D94" s="17">
        <v>44280</v>
      </c>
      <c r="E94">
        <v>203.30143737792969</v>
      </c>
      <c r="F94" s="20">
        <f t="shared" si="4"/>
        <v>-1.9519805039645244</v>
      </c>
      <c r="G94" s="20">
        <f t="shared" si="5"/>
        <v>-3.5819805039645241</v>
      </c>
      <c r="I94" s="17">
        <v>44280</v>
      </c>
      <c r="J94">
        <v>3909.52001953125</v>
      </c>
      <c r="K94">
        <f t="shared" si="6"/>
        <v>0.52402658469595298</v>
      </c>
      <c r="L94">
        <f t="shared" si="7"/>
        <v>-1.1059734153040468</v>
      </c>
    </row>
    <row r="95" spans="1:12" x14ac:dyDescent="0.2">
      <c r="A95" s="414">
        <v>44281</v>
      </c>
      <c r="B95" s="319">
        <v>1.67</v>
      </c>
      <c r="D95" s="17">
        <v>44281</v>
      </c>
      <c r="E95">
        <v>206.91343688964841</v>
      </c>
      <c r="F95" s="20">
        <f t="shared" si="4"/>
        <v>1.7766719007520595</v>
      </c>
      <c r="G95" s="20">
        <f t="shared" si="5"/>
        <v>0.10667190075205957</v>
      </c>
      <c r="I95" s="17">
        <v>44281</v>
      </c>
      <c r="J95">
        <v>3974.5400390625</v>
      </c>
      <c r="K95">
        <f t="shared" si="6"/>
        <v>1.6631202604519693</v>
      </c>
      <c r="L95">
        <f t="shared" si="7"/>
        <v>-6.8797395480306722E-3</v>
      </c>
    </row>
    <row r="96" spans="1:12" x14ac:dyDescent="0.2">
      <c r="A96" s="414">
        <v>44284</v>
      </c>
      <c r="B96" s="319">
        <v>1.73</v>
      </c>
      <c r="D96" s="17">
        <v>44284</v>
      </c>
      <c r="E96">
        <v>208.5759582519531</v>
      </c>
      <c r="F96" s="20">
        <f t="shared" si="4"/>
        <v>0.80348641794169584</v>
      </c>
      <c r="G96" s="20">
        <f t="shared" si="5"/>
        <v>-0.92651358205830414</v>
      </c>
      <c r="I96" s="17">
        <v>44284</v>
      </c>
      <c r="J96">
        <v>3971.090087890625</v>
      </c>
      <c r="K96">
        <f t="shared" si="6"/>
        <v>-8.6801268523357539E-2</v>
      </c>
      <c r="L96">
        <f t="shared" si="7"/>
        <v>-1.8168012685233574</v>
      </c>
    </row>
    <row r="97" spans="1:12" x14ac:dyDescent="0.2">
      <c r="A97" s="414">
        <v>44285</v>
      </c>
      <c r="B97" s="319">
        <v>1.73</v>
      </c>
      <c r="D97" s="17">
        <v>44285</v>
      </c>
      <c r="E97">
        <v>207.81396484375</v>
      </c>
      <c r="F97" s="20">
        <f t="shared" si="4"/>
        <v>-0.36533137116533482</v>
      </c>
      <c r="G97" s="20">
        <f t="shared" si="5"/>
        <v>-2.0953313711653347</v>
      </c>
      <c r="I97" s="17">
        <v>44285</v>
      </c>
      <c r="J97">
        <v>3958.550048828125</v>
      </c>
      <c r="K97">
        <f t="shared" si="6"/>
        <v>-0.3157832933767829</v>
      </c>
      <c r="L97">
        <f t="shared" si="7"/>
        <v>-2.045783293376783</v>
      </c>
    </row>
    <row r="98" spans="1:12" x14ac:dyDescent="0.2">
      <c r="A98" s="414">
        <v>44286</v>
      </c>
      <c r="B98" s="319">
        <v>1.74</v>
      </c>
      <c r="D98" s="17">
        <v>44286</v>
      </c>
      <c r="E98">
        <v>209.66448974609381</v>
      </c>
      <c r="F98" s="20">
        <f t="shared" si="4"/>
        <v>0.89047187167386432</v>
      </c>
      <c r="G98" s="20">
        <f t="shared" si="5"/>
        <v>-0.84952812832613567</v>
      </c>
      <c r="I98" s="17">
        <v>44286</v>
      </c>
      <c r="J98">
        <v>3972.889892578125</v>
      </c>
      <c r="K98">
        <f t="shared" si="6"/>
        <v>0.36224990395776646</v>
      </c>
      <c r="L98">
        <f t="shared" si="7"/>
        <v>-1.3777500960422335</v>
      </c>
    </row>
    <row r="99" spans="1:12" x14ac:dyDescent="0.2">
      <c r="A99" s="414">
        <v>44287</v>
      </c>
      <c r="B99" s="319">
        <v>1.69</v>
      </c>
      <c r="D99" s="17">
        <v>44287</v>
      </c>
      <c r="E99">
        <v>216.44322204589841</v>
      </c>
      <c r="F99" s="20">
        <f t="shared" si="4"/>
        <v>3.2331332349191451</v>
      </c>
      <c r="G99" s="20">
        <f t="shared" si="5"/>
        <v>1.5431332349191451</v>
      </c>
      <c r="I99" s="17">
        <v>44287</v>
      </c>
      <c r="J99">
        <v>4019.8701171875</v>
      </c>
      <c r="K99">
        <f t="shared" si="6"/>
        <v>1.1825201774944776</v>
      </c>
      <c r="L99">
        <f t="shared" si="7"/>
        <v>-0.50747982250552237</v>
      </c>
    </row>
    <row r="100" spans="1:12" x14ac:dyDescent="0.2">
      <c r="A100" s="414">
        <v>44291</v>
      </c>
      <c r="B100" s="319">
        <v>1.73</v>
      </c>
      <c r="D100" s="17">
        <v>44291</v>
      </c>
      <c r="E100">
        <v>217.9968566894531</v>
      </c>
      <c r="F100" s="20">
        <f t="shared" si="4"/>
        <v>0.71780240049523358</v>
      </c>
      <c r="G100" s="20">
        <f t="shared" si="5"/>
        <v>-1.0121975995047663</v>
      </c>
      <c r="I100" s="17">
        <v>44291</v>
      </c>
      <c r="J100">
        <v>4077.909912109375</v>
      </c>
      <c r="K100">
        <f t="shared" si="6"/>
        <v>1.4438226417743694</v>
      </c>
      <c r="L100">
        <f t="shared" si="7"/>
        <v>-0.28617735822563062</v>
      </c>
    </row>
    <row r="101" spans="1:12" x14ac:dyDescent="0.2">
      <c r="A101" s="414">
        <v>44292</v>
      </c>
      <c r="B101" s="319">
        <v>1.67</v>
      </c>
      <c r="D101" s="17">
        <v>44292</v>
      </c>
      <c r="E101">
        <v>218.7885437011719</v>
      </c>
      <c r="F101" s="20">
        <f t="shared" si="4"/>
        <v>0.36316441610284439</v>
      </c>
      <c r="G101" s="20">
        <f t="shared" si="5"/>
        <v>-1.3068355838971555</v>
      </c>
      <c r="I101" s="17">
        <v>44292</v>
      </c>
      <c r="J101">
        <v>4073.93994140625</v>
      </c>
      <c r="K101">
        <f t="shared" si="6"/>
        <v>-9.7353075195117753E-2</v>
      </c>
      <c r="L101">
        <f t="shared" si="7"/>
        <v>-1.7673530751951176</v>
      </c>
    </row>
    <row r="102" spans="1:12" x14ac:dyDescent="0.2">
      <c r="A102" s="414">
        <v>44293</v>
      </c>
      <c r="B102" s="319">
        <v>1.68</v>
      </c>
      <c r="D102" s="17">
        <v>44293</v>
      </c>
      <c r="E102">
        <v>218.49165344238281</v>
      </c>
      <c r="F102" s="20">
        <f t="shared" si="4"/>
        <v>-0.13569735131771465</v>
      </c>
      <c r="G102" s="20">
        <f t="shared" si="5"/>
        <v>-1.8156973513177146</v>
      </c>
      <c r="I102" s="17">
        <v>44293</v>
      </c>
      <c r="J102">
        <v>4079.949951171875</v>
      </c>
      <c r="K102">
        <f t="shared" si="6"/>
        <v>0.14752327849856456</v>
      </c>
      <c r="L102">
        <f t="shared" si="7"/>
        <v>-1.5324767215014354</v>
      </c>
    </row>
    <row r="103" spans="1:12" x14ac:dyDescent="0.2">
      <c r="A103" s="414">
        <v>44294</v>
      </c>
      <c r="B103" s="319">
        <v>1.64</v>
      </c>
      <c r="D103" s="17">
        <v>44294</v>
      </c>
      <c r="E103">
        <v>222.11357116699219</v>
      </c>
      <c r="F103" s="20">
        <f t="shared" si="4"/>
        <v>1.6576915719869776</v>
      </c>
      <c r="G103" s="20">
        <f t="shared" si="5"/>
        <v>1.7691571986977683E-2</v>
      </c>
      <c r="I103" s="17">
        <v>44294</v>
      </c>
      <c r="J103">
        <v>4097.169921875</v>
      </c>
      <c r="K103">
        <f t="shared" si="6"/>
        <v>0.42206328286402012</v>
      </c>
      <c r="L103">
        <f t="shared" si="7"/>
        <v>-1.2179367171359798</v>
      </c>
    </row>
    <row r="104" spans="1:12" x14ac:dyDescent="0.2">
      <c r="A104" s="414">
        <v>44295</v>
      </c>
      <c r="B104" s="319">
        <v>1.67</v>
      </c>
      <c r="D104" s="17">
        <v>44295</v>
      </c>
      <c r="E104">
        <v>228.87245178222659</v>
      </c>
      <c r="F104" s="20">
        <f t="shared" si="4"/>
        <v>3.0429840822976355</v>
      </c>
      <c r="G104" s="20">
        <f t="shared" si="5"/>
        <v>1.3729840822976356</v>
      </c>
      <c r="I104" s="17">
        <v>44295</v>
      </c>
      <c r="J104">
        <v>4128.7998046875</v>
      </c>
      <c r="K104">
        <f t="shared" si="6"/>
        <v>0.77199343487382444</v>
      </c>
      <c r="L104">
        <f t="shared" si="7"/>
        <v>-0.89800656512617549</v>
      </c>
    </row>
    <row r="105" spans="1:12" x14ac:dyDescent="0.2">
      <c r="A105" s="414">
        <v>44298</v>
      </c>
      <c r="B105" s="319">
        <v>1.69</v>
      </c>
      <c r="D105" s="17">
        <v>44298</v>
      </c>
      <c r="E105">
        <v>226.37867736816409</v>
      </c>
      <c r="F105" s="20">
        <f t="shared" si="4"/>
        <v>-1.0895913399116028</v>
      </c>
      <c r="G105" s="20">
        <f t="shared" si="5"/>
        <v>-2.7795913399116028</v>
      </c>
      <c r="I105" s="17">
        <v>44298</v>
      </c>
      <c r="J105">
        <v>4127.990234375</v>
      </c>
      <c r="K105">
        <f t="shared" si="6"/>
        <v>-1.9607884876880696E-2</v>
      </c>
      <c r="L105">
        <f t="shared" si="7"/>
        <v>-1.7096078848768805</v>
      </c>
    </row>
    <row r="106" spans="1:12" x14ac:dyDescent="0.2">
      <c r="A106" s="414">
        <v>44299</v>
      </c>
      <c r="B106" s="319">
        <v>1.64</v>
      </c>
      <c r="D106" s="17">
        <v>44299</v>
      </c>
      <c r="E106">
        <v>229.58497619628909</v>
      </c>
      <c r="F106" s="20">
        <f t="shared" si="4"/>
        <v>1.4163431226831196</v>
      </c>
      <c r="G106" s="20">
        <f t="shared" si="5"/>
        <v>-0.22365687731688033</v>
      </c>
      <c r="I106" s="17">
        <v>44299</v>
      </c>
      <c r="J106">
        <v>4141.58984375</v>
      </c>
      <c r="K106">
        <f t="shared" si="6"/>
        <v>0.32944868090413626</v>
      </c>
      <c r="L106">
        <f t="shared" si="7"/>
        <v>-1.3105513190958638</v>
      </c>
    </row>
    <row r="107" spans="1:12" x14ac:dyDescent="0.2">
      <c r="A107" s="414">
        <v>44300</v>
      </c>
      <c r="B107" s="319">
        <v>1.64</v>
      </c>
      <c r="D107" s="17">
        <v>44300</v>
      </c>
      <c r="E107">
        <v>225.64640808105469</v>
      </c>
      <c r="F107" s="20">
        <f t="shared" si="4"/>
        <v>-1.7155164856549812</v>
      </c>
      <c r="G107" s="20">
        <f t="shared" si="5"/>
        <v>-3.3555164856549808</v>
      </c>
      <c r="I107" s="17">
        <v>44300</v>
      </c>
      <c r="J107">
        <v>4124.66015625</v>
      </c>
      <c r="K107">
        <f t="shared" si="6"/>
        <v>-0.40877267278285151</v>
      </c>
      <c r="L107">
        <f t="shared" si="7"/>
        <v>-2.0487726727828512</v>
      </c>
    </row>
    <row r="108" spans="1:12" x14ac:dyDescent="0.2">
      <c r="A108" s="414">
        <v>44301</v>
      </c>
      <c r="B108" s="319">
        <v>1.56</v>
      </c>
      <c r="D108" s="17">
        <v>44301</v>
      </c>
      <c r="E108">
        <v>230.57456970214841</v>
      </c>
      <c r="F108" s="20">
        <f t="shared" si="4"/>
        <v>2.184019529937951</v>
      </c>
      <c r="G108" s="20">
        <f t="shared" si="5"/>
        <v>0.62401952993795096</v>
      </c>
      <c r="I108" s="17">
        <v>44301</v>
      </c>
      <c r="J108">
        <v>4170.419921875</v>
      </c>
      <c r="K108">
        <f t="shared" si="6"/>
        <v>1.1094190525166372</v>
      </c>
      <c r="L108">
        <f t="shared" si="7"/>
        <v>-0.45058094748336286</v>
      </c>
    </row>
    <row r="109" spans="1:12" x14ac:dyDescent="0.2">
      <c r="A109" s="414">
        <v>44302</v>
      </c>
      <c r="B109" s="319">
        <v>1.59</v>
      </c>
      <c r="D109" s="17">
        <v>44302</v>
      </c>
      <c r="E109">
        <v>229.49591064453119</v>
      </c>
      <c r="F109" s="20">
        <f t="shared" si="4"/>
        <v>-0.46781354032693456</v>
      </c>
      <c r="G109" s="20">
        <f t="shared" si="5"/>
        <v>-2.0578135403269346</v>
      </c>
      <c r="I109" s="17">
        <v>44302</v>
      </c>
      <c r="J109">
        <v>4185.47021484375</v>
      </c>
      <c r="K109">
        <f t="shared" si="6"/>
        <v>0.36088195555097635</v>
      </c>
      <c r="L109">
        <f t="shared" si="7"/>
        <v>-1.2291180444490237</v>
      </c>
    </row>
    <row r="110" spans="1:12" x14ac:dyDescent="0.2">
      <c r="A110" s="414">
        <v>44305</v>
      </c>
      <c r="B110" s="319">
        <v>1.61</v>
      </c>
      <c r="D110" s="17">
        <v>44305</v>
      </c>
      <c r="E110">
        <v>228.1005859375</v>
      </c>
      <c r="F110" s="20">
        <f t="shared" si="4"/>
        <v>-0.60799545539285338</v>
      </c>
      <c r="G110" s="20">
        <f t="shared" si="5"/>
        <v>-2.2179954553928534</v>
      </c>
      <c r="I110" s="17">
        <v>44305</v>
      </c>
      <c r="J110">
        <v>4163.259765625</v>
      </c>
      <c r="K110">
        <f t="shared" si="6"/>
        <v>-0.5306560094486098</v>
      </c>
      <c r="L110">
        <f t="shared" si="7"/>
        <v>-2.1406560094486098</v>
      </c>
    </row>
    <row r="111" spans="1:12" x14ac:dyDescent="0.2">
      <c r="A111" s="414">
        <v>44306</v>
      </c>
      <c r="B111" s="319">
        <v>1.58</v>
      </c>
      <c r="D111" s="17">
        <v>44306</v>
      </c>
      <c r="E111">
        <v>225.5870361328125</v>
      </c>
      <c r="F111" s="20">
        <f t="shared" si="4"/>
        <v>-1.1019479824467515</v>
      </c>
      <c r="G111" s="20">
        <f t="shared" si="5"/>
        <v>-2.6819479824467516</v>
      </c>
      <c r="I111" s="17">
        <v>44306</v>
      </c>
      <c r="J111">
        <v>4134.93994140625</v>
      </c>
      <c r="K111">
        <f t="shared" si="6"/>
        <v>-0.6802319771775891</v>
      </c>
      <c r="L111">
        <f t="shared" si="7"/>
        <v>-2.2602319771775892</v>
      </c>
    </row>
    <row r="112" spans="1:12" x14ac:dyDescent="0.2">
      <c r="A112" s="414">
        <v>44307</v>
      </c>
      <c r="B112" s="319">
        <v>1.57</v>
      </c>
      <c r="D112" s="17">
        <v>44307</v>
      </c>
      <c r="E112">
        <v>228.1599426269531</v>
      </c>
      <c r="F112" s="20">
        <f t="shared" si="4"/>
        <v>1.1405382765992895</v>
      </c>
      <c r="G112" s="20">
        <f t="shared" si="5"/>
        <v>-0.42946172340071054</v>
      </c>
      <c r="I112" s="17">
        <v>44307</v>
      </c>
      <c r="J112">
        <v>4173.419921875</v>
      </c>
      <c r="K112">
        <f t="shared" si="6"/>
        <v>0.93060554721535715</v>
      </c>
      <c r="L112">
        <f t="shared" si="7"/>
        <v>-0.63939445278464291</v>
      </c>
    </row>
    <row r="113" spans="1:12" x14ac:dyDescent="0.2">
      <c r="A113" s="414">
        <v>44308</v>
      </c>
      <c r="B113" s="319">
        <v>1.57</v>
      </c>
      <c r="D113" s="17">
        <v>44308</v>
      </c>
      <c r="E113">
        <v>228.9417419433594</v>
      </c>
      <c r="F113" s="20">
        <f t="shared" si="4"/>
        <v>0.34265406425200906</v>
      </c>
      <c r="G113" s="20">
        <f t="shared" si="5"/>
        <v>-1.227345935747991</v>
      </c>
      <c r="I113" s="17">
        <v>44308</v>
      </c>
      <c r="J113">
        <v>4134.97998046875</v>
      </c>
      <c r="K113">
        <f t="shared" si="6"/>
        <v>-0.92106574765618165</v>
      </c>
      <c r="L113">
        <f t="shared" si="7"/>
        <v>-2.4910657476561817</v>
      </c>
    </row>
    <row r="114" spans="1:12" x14ac:dyDescent="0.2">
      <c r="A114" s="414">
        <v>44309</v>
      </c>
      <c r="B114" s="319">
        <v>1.58</v>
      </c>
      <c r="D114" s="17">
        <v>44309</v>
      </c>
      <c r="E114">
        <v>231.0792541503906</v>
      </c>
      <c r="F114" s="20">
        <f t="shared" si="4"/>
        <v>0.9336489662772014</v>
      </c>
      <c r="G114" s="20">
        <f t="shared" si="5"/>
        <v>-0.64635103372279867</v>
      </c>
      <c r="I114" s="17">
        <v>44309</v>
      </c>
      <c r="J114">
        <v>4180.169921875</v>
      </c>
      <c r="K114">
        <f t="shared" si="6"/>
        <v>1.0928696540177003</v>
      </c>
      <c r="L114">
        <f t="shared" si="7"/>
        <v>-0.48713034598229976</v>
      </c>
    </row>
    <row r="115" spans="1:12" x14ac:dyDescent="0.2">
      <c r="A115" s="414">
        <v>44312</v>
      </c>
      <c r="B115" s="319">
        <v>1.58</v>
      </c>
      <c r="D115" s="17">
        <v>44312</v>
      </c>
      <c r="E115">
        <v>233.0089416503906</v>
      </c>
      <c r="F115" s="20">
        <f t="shared" si="4"/>
        <v>0.83507604656890766</v>
      </c>
      <c r="G115" s="20">
        <f t="shared" si="5"/>
        <v>-0.74492395343109241</v>
      </c>
      <c r="I115" s="17">
        <v>44312</v>
      </c>
      <c r="J115">
        <v>4187.6201171875</v>
      </c>
      <c r="K115">
        <f t="shared" si="6"/>
        <v>0.17822709248044735</v>
      </c>
      <c r="L115">
        <f t="shared" si="7"/>
        <v>-1.4017729075195526</v>
      </c>
    </row>
    <row r="116" spans="1:12" x14ac:dyDescent="0.2">
      <c r="A116" s="414">
        <v>44313</v>
      </c>
      <c r="B116" s="319">
        <v>1.63</v>
      </c>
      <c r="D116" s="17">
        <v>44313</v>
      </c>
      <c r="E116">
        <v>231.77195739746091</v>
      </c>
      <c r="F116" s="20">
        <f t="shared" si="4"/>
        <v>-0.53087415623116885</v>
      </c>
      <c r="G116" s="20">
        <f t="shared" si="5"/>
        <v>-2.1608741562311686</v>
      </c>
      <c r="I116" s="17">
        <v>44313</v>
      </c>
      <c r="J116">
        <v>4186.72021484375</v>
      </c>
      <c r="K116">
        <f t="shared" si="6"/>
        <v>-2.148958880144063E-2</v>
      </c>
      <c r="L116">
        <f t="shared" si="7"/>
        <v>-1.6514895888014405</v>
      </c>
    </row>
    <row r="117" spans="1:12" x14ac:dyDescent="0.2">
      <c r="A117" s="414">
        <v>44314</v>
      </c>
      <c r="B117" s="319">
        <v>1.63</v>
      </c>
      <c r="D117" s="17">
        <v>44314</v>
      </c>
      <c r="E117">
        <v>234.41416931152341</v>
      </c>
      <c r="F117" s="20">
        <f t="shared" si="4"/>
        <v>1.1400050048036767</v>
      </c>
      <c r="G117" s="20">
        <f t="shared" si="5"/>
        <v>-0.48999499519632317</v>
      </c>
      <c r="I117" s="17">
        <v>44314</v>
      </c>
      <c r="J117">
        <v>4183.18017578125</v>
      </c>
      <c r="K117">
        <f t="shared" si="6"/>
        <v>-8.4553991688984059E-2</v>
      </c>
      <c r="L117">
        <f t="shared" si="7"/>
        <v>-1.714553991688984</v>
      </c>
    </row>
    <row r="118" spans="1:12" x14ac:dyDescent="0.2">
      <c r="A118" s="414">
        <v>44315</v>
      </c>
      <c r="B118" s="319">
        <v>1.65</v>
      </c>
      <c r="D118" s="17">
        <v>44315</v>
      </c>
      <c r="E118">
        <v>231.92039489746091</v>
      </c>
      <c r="F118" s="20">
        <f t="shared" si="4"/>
        <v>-1.0638326264093756</v>
      </c>
      <c r="G118" s="20">
        <f t="shared" si="5"/>
        <v>-2.7138326264093755</v>
      </c>
      <c r="I118" s="17">
        <v>44315</v>
      </c>
      <c r="J118">
        <v>4211.47021484375</v>
      </c>
      <c r="K118">
        <f t="shared" si="6"/>
        <v>0.6762806734045721</v>
      </c>
      <c r="L118">
        <f t="shared" si="7"/>
        <v>-0.97371932659542781</v>
      </c>
    </row>
    <row r="119" spans="1:12" x14ac:dyDescent="0.2">
      <c r="A119" s="414">
        <v>44316</v>
      </c>
      <c r="B119" s="319">
        <v>1.65</v>
      </c>
      <c r="D119" s="17">
        <v>44316</v>
      </c>
      <c r="E119">
        <v>227.92247009277341</v>
      </c>
      <c r="F119" s="20">
        <f t="shared" si="4"/>
        <v>-1.7238349419226819</v>
      </c>
      <c r="G119" s="20">
        <f t="shared" si="5"/>
        <v>-3.3738349419226816</v>
      </c>
      <c r="I119" s="17">
        <v>44316</v>
      </c>
      <c r="J119">
        <v>4181.169921875</v>
      </c>
      <c r="K119">
        <f t="shared" si="6"/>
        <v>-0.71947066993264186</v>
      </c>
      <c r="L119">
        <f t="shared" si="7"/>
        <v>-2.3694706699326415</v>
      </c>
    </row>
    <row r="120" spans="1:12" x14ac:dyDescent="0.2">
      <c r="A120" s="414">
        <v>44319</v>
      </c>
      <c r="B120" s="319">
        <v>1.63</v>
      </c>
      <c r="D120" s="17">
        <v>44319</v>
      </c>
      <c r="E120">
        <v>221.43072509765619</v>
      </c>
      <c r="F120" s="20">
        <f t="shared" si="4"/>
        <v>-2.8482250971020191</v>
      </c>
      <c r="G120" s="20">
        <f t="shared" si="5"/>
        <v>-4.478225097102019</v>
      </c>
      <c r="I120" s="17">
        <v>44319</v>
      </c>
      <c r="J120">
        <v>4192.66015625</v>
      </c>
      <c r="K120">
        <f t="shared" si="6"/>
        <v>0.27480907472536609</v>
      </c>
      <c r="L120">
        <f t="shared" si="7"/>
        <v>-1.3551909252746337</v>
      </c>
    </row>
    <row r="121" spans="1:12" x14ac:dyDescent="0.2">
      <c r="A121" s="414">
        <v>44320</v>
      </c>
      <c r="B121" s="319">
        <v>1.61</v>
      </c>
      <c r="D121" s="17">
        <v>44320</v>
      </c>
      <c r="E121">
        <v>214.9192199707031</v>
      </c>
      <c r="F121" s="20">
        <f t="shared" si="4"/>
        <v>-2.9406511332523384</v>
      </c>
      <c r="G121" s="20">
        <f t="shared" si="5"/>
        <v>-4.5506511332523383</v>
      </c>
      <c r="I121" s="17">
        <v>44320</v>
      </c>
      <c r="J121">
        <v>4164.66015625</v>
      </c>
      <c r="K121">
        <f t="shared" si="6"/>
        <v>-0.6678337608227175</v>
      </c>
      <c r="L121">
        <f t="shared" si="7"/>
        <v>-2.2778337608227175</v>
      </c>
    </row>
    <row r="122" spans="1:12" x14ac:dyDescent="0.2">
      <c r="A122" s="414">
        <v>44321</v>
      </c>
      <c r="B122" s="319">
        <v>1.59</v>
      </c>
      <c r="D122" s="17">
        <v>44321</v>
      </c>
      <c r="E122">
        <v>213.15777587890619</v>
      </c>
      <c r="F122" s="20">
        <f t="shared" si="4"/>
        <v>-0.81958425683706471</v>
      </c>
      <c r="G122" s="20">
        <f t="shared" si="5"/>
        <v>-2.4095842568370647</v>
      </c>
      <c r="I122" s="17">
        <v>44321</v>
      </c>
      <c r="J122">
        <v>4167.58984375</v>
      </c>
      <c r="K122">
        <f t="shared" si="6"/>
        <v>7.0346376176777636E-2</v>
      </c>
      <c r="L122">
        <f t="shared" si="7"/>
        <v>-1.5196536238232223</v>
      </c>
    </row>
    <row r="123" spans="1:12" x14ac:dyDescent="0.2">
      <c r="A123" s="414">
        <v>44322</v>
      </c>
      <c r="B123" s="319">
        <v>1.58</v>
      </c>
      <c r="D123" s="17">
        <v>44322</v>
      </c>
      <c r="E123">
        <v>215.7801818847656</v>
      </c>
      <c r="F123" s="20">
        <f t="shared" si="4"/>
        <v>1.2302652319609388</v>
      </c>
      <c r="G123" s="20">
        <f t="shared" si="5"/>
        <v>-0.34973476803906123</v>
      </c>
      <c r="I123" s="17">
        <v>44322</v>
      </c>
      <c r="J123">
        <v>4201.6201171875</v>
      </c>
      <c r="K123">
        <f t="shared" si="6"/>
        <v>0.81654564660517404</v>
      </c>
      <c r="L123">
        <f t="shared" si="7"/>
        <v>-0.76345435339482604</v>
      </c>
    </row>
    <row r="124" spans="1:12" x14ac:dyDescent="0.2">
      <c r="A124" s="414">
        <v>44323</v>
      </c>
      <c r="B124" s="319">
        <v>1.6</v>
      </c>
      <c r="D124" s="17">
        <v>44323</v>
      </c>
      <c r="E124">
        <v>214.24632263183591</v>
      </c>
      <c r="F124" s="20">
        <f t="shared" si="4"/>
        <v>-0.71084343313271636</v>
      </c>
      <c r="G124" s="20">
        <f t="shared" si="5"/>
        <v>-2.3108434331327166</v>
      </c>
      <c r="I124" s="17">
        <v>44323</v>
      </c>
      <c r="J124">
        <v>4232.60009765625</v>
      </c>
      <c r="K124">
        <f t="shared" si="6"/>
        <v>0.7373341616968343</v>
      </c>
      <c r="L124">
        <f t="shared" si="7"/>
        <v>-0.86266583830316579</v>
      </c>
    </row>
    <row r="125" spans="1:12" x14ac:dyDescent="0.2">
      <c r="A125" s="414">
        <v>44326</v>
      </c>
      <c r="B125" s="319">
        <v>1.63</v>
      </c>
      <c r="D125" s="17">
        <v>44326</v>
      </c>
      <c r="E125">
        <v>211.6634826660156</v>
      </c>
      <c r="F125" s="20">
        <f t="shared" si="4"/>
        <v>-1.2055469303240753</v>
      </c>
      <c r="G125" s="20">
        <f t="shared" si="5"/>
        <v>-2.8355469303240755</v>
      </c>
      <c r="I125" s="17">
        <v>44326</v>
      </c>
      <c r="J125">
        <v>4188.43017578125</v>
      </c>
      <c r="K125">
        <f t="shared" si="6"/>
        <v>-1.0435647322188208</v>
      </c>
      <c r="L125">
        <f t="shared" si="7"/>
        <v>-2.6735647322188205</v>
      </c>
    </row>
    <row r="126" spans="1:12" x14ac:dyDescent="0.2">
      <c r="A126" s="414">
        <v>44327</v>
      </c>
      <c r="B126" s="319">
        <v>1.64</v>
      </c>
      <c r="D126" s="17">
        <v>44327</v>
      </c>
      <c r="E126">
        <v>213.31608581542969</v>
      </c>
      <c r="F126" s="20">
        <f t="shared" si="4"/>
        <v>0.78076913816151183</v>
      </c>
      <c r="G126" s="20">
        <f t="shared" si="5"/>
        <v>-0.85923086183848807</v>
      </c>
      <c r="I126" s="17">
        <v>44327</v>
      </c>
      <c r="J126">
        <v>4152.10009765625</v>
      </c>
      <c r="K126">
        <f t="shared" si="6"/>
        <v>-0.86739128027181456</v>
      </c>
      <c r="L126">
        <f t="shared" si="7"/>
        <v>-2.5073912802718143</v>
      </c>
    </row>
    <row r="127" spans="1:12" x14ac:dyDescent="0.2">
      <c r="A127" s="414">
        <v>44328</v>
      </c>
      <c r="B127" s="319">
        <v>1.69</v>
      </c>
      <c r="D127" s="17">
        <v>44328</v>
      </c>
      <c r="E127">
        <v>208.34832763671881</v>
      </c>
      <c r="F127" s="20">
        <f t="shared" si="4"/>
        <v>-2.3288249265032923</v>
      </c>
      <c r="G127" s="20">
        <f t="shared" si="5"/>
        <v>-4.0188249265032923</v>
      </c>
      <c r="I127" s="17">
        <v>44328</v>
      </c>
      <c r="J127">
        <v>4063.0400390625</v>
      </c>
      <c r="K127">
        <f t="shared" si="6"/>
        <v>-2.1449400664502773</v>
      </c>
      <c r="L127">
        <f t="shared" si="7"/>
        <v>-3.8349400664502773</v>
      </c>
    </row>
    <row r="128" spans="1:12" x14ac:dyDescent="0.2">
      <c r="A128" s="414">
        <v>44329</v>
      </c>
      <c r="B128" s="319">
        <v>1.66</v>
      </c>
      <c r="D128" s="17">
        <v>44329</v>
      </c>
      <c r="E128">
        <v>209.65461730957031</v>
      </c>
      <c r="F128" s="20">
        <f t="shared" si="4"/>
        <v>0.62697391799044533</v>
      </c>
      <c r="G128" s="20">
        <f t="shared" si="5"/>
        <v>-1.0330260820095547</v>
      </c>
      <c r="I128" s="17">
        <v>44329</v>
      </c>
      <c r="J128">
        <v>4112.5</v>
      </c>
      <c r="K128">
        <f t="shared" si="6"/>
        <v>1.2173141406923551</v>
      </c>
      <c r="L128">
        <f t="shared" si="7"/>
        <v>-0.44268585930764481</v>
      </c>
    </row>
    <row r="129" spans="1:12" x14ac:dyDescent="0.2">
      <c r="A129" s="414">
        <v>44330</v>
      </c>
      <c r="B129" s="319">
        <v>1.63</v>
      </c>
      <c r="D129" s="17">
        <v>44330</v>
      </c>
      <c r="E129">
        <v>215.39427185058591</v>
      </c>
      <c r="F129" s="20">
        <f t="shared" si="4"/>
        <v>2.7376714210594173</v>
      </c>
      <c r="G129" s="20">
        <f t="shared" si="5"/>
        <v>1.1076714210594174</v>
      </c>
      <c r="I129" s="17">
        <v>44330</v>
      </c>
      <c r="J129">
        <v>4173.85009765625</v>
      </c>
      <c r="K129">
        <f t="shared" si="6"/>
        <v>1.4917956876899696</v>
      </c>
      <c r="L129">
        <f t="shared" si="7"/>
        <v>-0.13820431231003028</v>
      </c>
    </row>
    <row r="130" spans="1:12" x14ac:dyDescent="0.2">
      <c r="A130" s="414">
        <v>44333</v>
      </c>
      <c r="B130" s="319">
        <v>1.64</v>
      </c>
      <c r="D130" s="17">
        <v>44333</v>
      </c>
      <c r="E130">
        <v>212.8213195800781</v>
      </c>
      <c r="F130" s="20">
        <f t="shared" si="4"/>
        <v>-1.1945314276011068</v>
      </c>
      <c r="G130" s="20">
        <f t="shared" si="5"/>
        <v>-2.8345314276011067</v>
      </c>
      <c r="I130" s="17">
        <v>44333</v>
      </c>
      <c r="J130">
        <v>4163.2900390625</v>
      </c>
      <c r="K130">
        <f t="shared" si="6"/>
        <v>-0.25300521932207892</v>
      </c>
      <c r="L130">
        <f t="shared" si="7"/>
        <v>-1.8930052193220788</v>
      </c>
    </row>
    <row r="131" spans="1:12" x14ac:dyDescent="0.2">
      <c r="A131" s="414">
        <v>44334</v>
      </c>
      <c r="B131" s="319">
        <v>1.64</v>
      </c>
      <c r="D131" s="17">
        <v>44334</v>
      </c>
      <c r="E131">
        <v>212.09889221191409</v>
      </c>
      <c r="F131" s="20">
        <f t="shared" si="4"/>
        <v>-0.33945253679915205</v>
      </c>
      <c r="G131" s="20">
        <f t="shared" si="5"/>
        <v>-1.979452536799152</v>
      </c>
      <c r="I131" s="17">
        <v>44334</v>
      </c>
      <c r="J131">
        <v>4127.830078125</v>
      </c>
      <c r="K131">
        <f t="shared" si="6"/>
        <v>-0.85172929593646474</v>
      </c>
      <c r="L131">
        <f t="shared" si="7"/>
        <v>-2.4917292959364645</v>
      </c>
    </row>
    <row r="132" spans="1:12" x14ac:dyDescent="0.2">
      <c r="A132" s="414">
        <v>44335</v>
      </c>
      <c r="B132" s="319">
        <v>1.68</v>
      </c>
      <c r="D132" s="17">
        <v>44335</v>
      </c>
      <c r="E132">
        <v>219.0359191894531</v>
      </c>
      <c r="F132" s="20">
        <f t="shared" si="4"/>
        <v>3.2706568644441685</v>
      </c>
      <c r="G132" s="20">
        <f t="shared" si="5"/>
        <v>1.5906568644441685</v>
      </c>
      <c r="I132" s="17">
        <v>44335</v>
      </c>
      <c r="J132">
        <v>4115.68017578125</v>
      </c>
      <c r="K132">
        <f t="shared" si="6"/>
        <v>-0.29434114568177422</v>
      </c>
      <c r="L132">
        <f t="shared" si="7"/>
        <v>-1.9743411456817741</v>
      </c>
    </row>
    <row r="133" spans="1:12" x14ac:dyDescent="0.2">
      <c r="A133" s="414">
        <v>44336</v>
      </c>
      <c r="B133" s="319">
        <v>1.63</v>
      </c>
      <c r="D133" s="17">
        <v>44336</v>
      </c>
      <c r="E133">
        <v>221.45050048828119</v>
      </c>
      <c r="F133" s="20">
        <f t="shared" ref="F133:F196" si="8">+(E133-E132)/E132*100</f>
        <v>1.1023677339147406</v>
      </c>
      <c r="G133" s="20">
        <f t="shared" ref="G133:G196" si="9">+F133-B133</f>
        <v>-0.52763226608525926</v>
      </c>
      <c r="I133" s="17">
        <v>44336</v>
      </c>
      <c r="J133">
        <v>4159.1201171875</v>
      </c>
      <c r="K133">
        <f t="shared" ref="K133:K196" si="10">+(J133-J132)/J132*100</f>
        <v>1.0554741756143409</v>
      </c>
      <c r="L133">
        <f t="shared" ref="L133:L196" si="11">+K133-B133</f>
        <v>-0.57452582438565902</v>
      </c>
    </row>
    <row r="134" spans="1:12" x14ac:dyDescent="0.2">
      <c r="A134" s="414">
        <v>44337</v>
      </c>
      <c r="B134" s="319">
        <v>1.63</v>
      </c>
      <c r="D134" s="17">
        <v>44337</v>
      </c>
      <c r="E134">
        <v>220.26304626464841</v>
      </c>
      <c r="F134" s="20">
        <f t="shared" si="8"/>
        <v>-0.53621654546480568</v>
      </c>
      <c r="G134" s="20">
        <f t="shared" si="9"/>
        <v>-2.1662165454648057</v>
      </c>
      <c r="I134" s="17">
        <v>44337</v>
      </c>
      <c r="J134">
        <v>4155.85986328125</v>
      </c>
      <c r="K134">
        <f t="shared" si="10"/>
        <v>-7.8388068014122764E-2</v>
      </c>
      <c r="L134">
        <f t="shared" si="11"/>
        <v>-1.7083880680141226</v>
      </c>
    </row>
    <row r="135" spans="1:12" x14ac:dyDescent="0.2">
      <c r="A135" s="414">
        <v>44340</v>
      </c>
      <c r="B135" s="319">
        <v>1.61</v>
      </c>
      <c r="D135" s="17">
        <v>44340</v>
      </c>
      <c r="E135">
        <v>224.62713623046881</v>
      </c>
      <c r="F135" s="20">
        <f t="shared" si="8"/>
        <v>1.9813082765489844</v>
      </c>
      <c r="G135" s="20">
        <f t="shared" si="9"/>
        <v>0.37130827654898435</v>
      </c>
      <c r="I135" s="17">
        <v>44340</v>
      </c>
      <c r="J135">
        <v>4197.0498046875</v>
      </c>
      <c r="K135">
        <f t="shared" si="10"/>
        <v>0.99112921901386186</v>
      </c>
      <c r="L135">
        <f t="shared" si="11"/>
        <v>-0.61887078098613824</v>
      </c>
    </row>
    <row r="136" spans="1:12" x14ac:dyDescent="0.2">
      <c r="A136" s="414">
        <v>44341</v>
      </c>
      <c r="B136" s="319">
        <v>1.56</v>
      </c>
      <c r="D136" s="17">
        <v>44341</v>
      </c>
      <c r="E136">
        <v>225.33961486816409</v>
      </c>
      <c r="F136" s="20">
        <f t="shared" si="8"/>
        <v>0.31718279886018608</v>
      </c>
      <c r="G136" s="20">
        <f t="shared" si="9"/>
        <v>-1.242817201139814</v>
      </c>
      <c r="I136" s="17">
        <v>44341</v>
      </c>
      <c r="J136">
        <v>4188.1298828125</v>
      </c>
      <c r="K136">
        <f t="shared" si="10"/>
        <v>-0.21252837802967534</v>
      </c>
      <c r="L136">
        <f t="shared" si="11"/>
        <v>-1.7725283780296754</v>
      </c>
    </row>
    <row r="137" spans="1:12" x14ac:dyDescent="0.2">
      <c r="A137" s="414">
        <v>44342</v>
      </c>
      <c r="B137" s="319">
        <v>1.58</v>
      </c>
      <c r="D137" s="17">
        <v>44342</v>
      </c>
      <c r="E137">
        <v>227.28912353515619</v>
      </c>
      <c r="F137" s="20">
        <f t="shared" si="8"/>
        <v>0.86514245093241626</v>
      </c>
      <c r="G137" s="20">
        <f t="shared" si="9"/>
        <v>-0.71485754906758381</v>
      </c>
      <c r="I137" s="17">
        <v>44342</v>
      </c>
      <c r="J137">
        <v>4195.990234375</v>
      </c>
      <c r="K137">
        <f t="shared" si="10"/>
        <v>0.18768165702686979</v>
      </c>
      <c r="L137">
        <f t="shared" si="11"/>
        <v>-1.3923183429731303</v>
      </c>
    </row>
    <row r="138" spans="1:12" x14ac:dyDescent="0.2">
      <c r="A138" s="414">
        <v>44343</v>
      </c>
      <c r="B138" s="319">
        <v>1.61</v>
      </c>
      <c r="D138" s="17">
        <v>44343</v>
      </c>
      <c r="E138">
        <v>223.47920227050781</v>
      </c>
      <c r="F138" s="20">
        <f t="shared" si="8"/>
        <v>-1.6762444262138558</v>
      </c>
      <c r="G138" s="20">
        <f t="shared" si="9"/>
        <v>-3.2862444262138562</v>
      </c>
      <c r="I138" s="17">
        <v>44343</v>
      </c>
      <c r="J138">
        <v>4200.8798828125</v>
      </c>
      <c r="K138">
        <f t="shared" si="10"/>
        <v>0.11653145418314639</v>
      </c>
      <c r="L138">
        <f t="shared" si="11"/>
        <v>-1.4934685458168537</v>
      </c>
    </row>
    <row r="139" spans="1:12" x14ac:dyDescent="0.2">
      <c r="A139" s="414">
        <v>44344</v>
      </c>
      <c r="B139" s="319">
        <v>1.58</v>
      </c>
      <c r="D139" s="17">
        <v>44344</v>
      </c>
      <c r="E139">
        <v>235.62147521972659</v>
      </c>
      <c r="F139" s="20">
        <f t="shared" si="8"/>
        <v>5.4332899105847465</v>
      </c>
      <c r="G139" s="20">
        <f t="shared" si="9"/>
        <v>3.8532899105847465</v>
      </c>
      <c r="I139" s="17">
        <v>44344</v>
      </c>
      <c r="J139">
        <v>4204.10986328125</v>
      </c>
      <c r="K139">
        <f t="shared" si="10"/>
        <v>7.6888189114027214E-2</v>
      </c>
      <c r="L139">
        <f t="shared" si="11"/>
        <v>-1.5031118108859729</v>
      </c>
    </row>
    <row r="140" spans="1:12" x14ac:dyDescent="0.2">
      <c r="A140" s="414">
        <v>44348</v>
      </c>
      <c r="B140" s="319">
        <v>1.62</v>
      </c>
      <c r="D140" s="17">
        <v>44348</v>
      </c>
      <c r="E140">
        <v>233.74125671386719</v>
      </c>
      <c r="F140" s="20">
        <f t="shared" si="8"/>
        <v>-0.79798265591284634</v>
      </c>
      <c r="G140" s="20">
        <f t="shared" si="9"/>
        <v>-2.4179826559128466</v>
      </c>
      <c r="I140" s="17">
        <v>44348</v>
      </c>
      <c r="J140">
        <v>4202.0400390625</v>
      </c>
      <c r="K140">
        <f t="shared" si="10"/>
        <v>-4.9233352268642436E-2</v>
      </c>
      <c r="L140">
        <f t="shared" si="11"/>
        <v>-1.6692333522686424</v>
      </c>
    </row>
    <row r="141" spans="1:12" x14ac:dyDescent="0.2">
      <c r="A141" s="414">
        <v>44349</v>
      </c>
      <c r="B141" s="319">
        <v>1.59</v>
      </c>
      <c r="D141" s="17">
        <v>44349</v>
      </c>
      <c r="E141">
        <v>232.1777038574219</v>
      </c>
      <c r="F141" s="20">
        <f t="shared" si="8"/>
        <v>-0.66892463847719319</v>
      </c>
      <c r="G141" s="20">
        <f t="shared" si="9"/>
        <v>-2.2589246384771933</v>
      </c>
      <c r="I141" s="17">
        <v>44349</v>
      </c>
      <c r="J141">
        <v>4208.1201171875</v>
      </c>
      <c r="K141">
        <f t="shared" si="10"/>
        <v>0.14469348384306449</v>
      </c>
      <c r="L141">
        <f t="shared" si="11"/>
        <v>-1.4453065161569356</v>
      </c>
    </row>
    <row r="142" spans="1:12" x14ac:dyDescent="0.2">
      <c r="A142" s="414">
        <v>44350</v>
      </c>
      <c r="B142" s="319">
        <v>1.63</v>
      </c>
      <c r="D142" s="17">
        <v>44350</v>
      </c>
      <c r="E142">
        <v>228.43705749511719</v>
      </c>
      <c r="F142" s="20">
        <f t="shared" si="8"/>
        <v>-1.6111135135533128</v>
      </c>
      <c r="G142" s="20">
        <f t="shared" si="9"/>
        <v>-3.2411135135533127</v>
      </c>
      <c r="I142" s="17">
        <v>44350</v>
      </c>
      <c r="J142" s="24">
        <v>4192.85009765625</v>
      </c>
      <c r="K142">
        <f t="shared" si="10"/>
        <v>-0.36287033416374359</v>
      </c>
      <c r="L142">
        <f t="shared" si="11"/>
        <v>-1.9928703341637435</v>
      </c>
    </row>
    <row r="143" spans="1:12" x14ac:dyDescent="0.2">
      <c r="A143" s="414">
        <v>44351</v>
      </c>
      <c r="B143" s="319">
        <v>1.56</v>
      </c>
      <c r="D143" s="17">
        <v>44351</v>
      </c>
      <c r="E143">
        <v>235.00791931152341</v>
      </c>
      <c r="F143" s="20">
        <f t="shared" si="8"/>
        <v>2.8764430291905128</v>
      </c>
      <c r="G143" s="20">
        <f t="shared" si="9"/>
        <v>1.3164430291905127</v>
      </c>
      <c r="I143" s="17">
        <v>44351</v>
      </c>
      <c r="J143">
        <v>4229.89013671875</v>
      </c>
      <c r="K143">
        <f t="shared" si="10"/>
        <v>0.88340957105060625</v>
      </c>
      <c r="L143">
        <f t="shared" si="11"/>
        <v>-0.67659042894939381</v>
      </c>
    </row>
    <row r="144" spans="1:12" x14ac:dyDescent="0.2">
      <c r="A144" s="414">
        <v>44354</v>
      </c>
      <c r="B144" s="319">
        <v>1.57</v>
      </c>
      <c r="D144" s="17">
        <v>44354</v>
      </c>
      <c r="E144">
        <v>235.66102600097659</v>
      </c>
      <c r="F144" s="20">
        <f t="shared" si="8"/>
        <v>0.2779083749034994</v>
      </c>
      <c r="G144" s="20">
        <f t="shared" si="9"/>
        <v>-1.2920916250965007</v>
      </c>
      <c r="I144" s="17">
        <v>44354</v>
      </c>
      <c r="J144">
        <v>4226.52001953125</v>
      </c>
      <c r="K144">
        <f t="shared" si="10"/>
        <v>-7.9673870445115119E-2</v>
      </c>
      <c r="L144">
        <f t="shared" si="11"/>
        <v>-1.6496738704451153</v>
      </c>
    </row>
    <row r="145" spans="1:12" x14ac:dyDescent="0.2">
      <c r="A145" s="414">
        <v>44355</v>
      </c>
      <c r="B145" s="319">
        <v>1.53</v>
      </c>
      <c r="D145" s="17">
        <v>44355</v>
      </c>
      <c r="E145">
        <v>233.9589538574219</v>
      </c>
      <c r="F145" s="20">
        <f t="shared" si="8"/>
        <v>-0.72225440601605206</v>
      </c>
      <c r="G145" s="20">
        <f t="shared" si="9"/>
        <v>-2.2522544060160521</v>
      </c>
      <c r="I145" s="17">
        <v>44355</v>
      </c>
      <c r="J145">
        <v>4227.259765625</v>
      </c>
      <c r="K145">
        <f t="shared" si="10"/>
        <v>1.7502486450591638E-2</v>
      </c>
      <c r="L145">
        <f t="shared" si="11"/>
        <v>-1.5124975135494083</v>
      </c>
    </row>
    <row r="146" spans="1:12" x14ac:dyDescent="0.2">
      <c r="A146" s="414">
        <v>44356</v>
      </c>
      <c r="B146" s="319">
        <v>1.5</v>
      </c>
      <c r="D146" s="17">
        <v>44356</v>
      </c>
      <c r="E146">
        <v>233.63238525390619</v>
      </c>
      <c r="F146" s="20">
        <f t="shared" si="8"/>
        <v>-0.13958371677227027</v>
      </c>
      <c r="G146" s="20">
        <f t="shared" si="9"/>
        <v>-1.6395837167722702</v>
      </c>
      <c r="I146" s="17">
        <v>44356</v>
      </c>
      <c r="J146">
        <v>4219.5498046875</v>
      </c>
      <c r="K146">
        <f t="shared" si="10"/>
        <v>-0.18238673194856486</v>
      </c>
      <c r="L146">
        <f t="shared" si="11"/>
        <v>-1.6823867319485648</v>
      </c>
    </row>
    <row r="147" spans="1:12" x14ac:dyDescent="0.2">
      <c r="A147" s="414">
        <v>44357</v>
      </c>
      <c r="B147" s="319">
        <v>1.45</v>
      </c>
      <c r="D147" s="17">
        <v>44357</v>
      </c>
      <c r="E147">
        <v>237.68971252441409</v>
      </c>
      <c r="F147" s="20">
        <f t="shared" si="8"/>
        <v>1.7366287923219588</v>
      </c>
      <c r="G147" s="20">
        <f t="shared" si="9"/>
        <v>0.28662879232195881</v>
      </c>
      <c r="I147" s="17">
        <v>44357</v>
      </c>
      <c r="J147">
        <v>4239.18017578125</v>
      </c>
      <c r="K147">
        <f t="shared" si="10"/>
        <v>0.46522430122622582</v>
      </c>
      <c r="L147">
        <f t="shared" si="11"/>
        <v>-0.98477569877377413</v>
      </c>
    </row>
    <row r="148" spans="1:12" x14ac:dyDescent="0.2">
      <c r="A148" s="414">
        <v>44358</v>
      </c>
      <c r="B148" s="319">
        <v>1.47</v>
      </c>
      <c r="D148" s="17">
        <v>44358</v>
      </c>
      <c r="E148">
        <v>237.80845642089841</v>
      </c>
      <c r="F148" s="20">
        <f t="shared" si="8"/>
        <v>4.9957524548783938E-2</v>
      </c>
      <c r="G148" s="20">
        <f t="shared" si="9"/>
        <v>-1.420042475451216</v>
      </c>
      <c r="I148" s="17">
        <v>44358</v>
      </c>
      <c r="J148">
        <v>4247.43994140625</v>
      </c>
      <c r="K148">
        <f t="shared" si="10"/>
        <v>0.19484346695591406</v>
      </c>
      <c r="L148">
        <f t="shared" si="11"/>
        <v>-1.2751565330440859</v>
      </c>
    </row>
    <row r="149" spans="1:12" x14ac:dyDescent="0.2">
      <c r="A149" s="414">
        <v>44361</v>
      </c>
      <c r="B149" s="319">
        <v>1.51</v>
      </c>
      <c r="D149" s="17">
        <v>44361</v>
      </c>
      <c r="E149">
        <v>243.696533203125</v>
      </c>
      <c r="F149" s="20">
        <f t="shared" si="8"/>
        <v>2.4759745178301205</v>
      </c>
      <c r="G149" s="20">
        <f t="shared" si="9"/>
        <v>0.96597451783012045</v>
      </c>
      <c r="I149" s="17">
        <v>44361</v>
      </c>
      <c r="J149">
        <v>4255.14990234375</v>
      </c>
      <c r="K149">
        <f t="shared" si="10"/>
        <v>0.18152018730952021</v>
      </c>
      <c r="L149">
        <f t="shared" si="11"/>
        <v>-1.3284798126904798</v>
      </c>
    </row>
    <row r="150" spans="1:12" x14ac:dyDescent="0.2">
      <c r="A150" s="414">
        <v>44362</v>
      </c>
      <c r="B150" s="319">
        <v>1.51</v>
      </c>
      <c r="D150" s="17">
        <v>44362</v>
      </c>
      <c r="E150">
        <v>240.05482482910159</v>
      </c>
      <c r="F150" s="20">
        <f t="shared" si="8"/>
        <v>-1.4943619944679254</v>
      </c>
      <c r="G150" s="20">
        <f t="shared" si="9"/>
        <v>-3.0043619944679252</v>
      </c>
      <c r="I150" s="17">
        <v>44362</v>
      </c>
      <c r="J150">
        <v>4246.58984375</v>
      </c>
      <c r="K150">
        <f t="shared" si="10"/>
        <v>-0.20116937805258264</v>
      </c>
      <c r="L150">
        <f t="shared" si="11"/>
        <v>-1.7111693780525827</v>
      </c>
    </row>
    <row r="151" spans="1:12" x14ac:dyDescent="0.2">
      <c r="A151" s="414">
        <v>44363</v>
      </c>
      <c r="B151" s="319">
        <v>1.57</v>
      </c>
      <c r="D151" s="17">
        <v>44363</v>
      </c>
      <c r="E151">
        <v>239.86680603027341</v>
      </c>
      <c r="F151" s="20">
        <f t="shared" si="8"/>
        <v>-7.8323274261217227E-2</v>
      </c>
      <c r="G151" s="20">
        <f t="shared" si="9"/>
        <v>-1.6483232742612173</v>
      </c>
      <c r="I151" s="17">
        <v>44363</v>
      </c>
      <c r="J151">
        <v>4223.7001953125</v>
      </c>
      <c r="K151">
        <f t="shared" si="10"/>
        <v>-0.53901246128557201</v>
      </c>
      <c r="L151">
        <f t="shared" si="11"/>
        <v>-2.1090124612855723</v>
      </c>
    </row>
    <row r="152" spans="1:12" x14ac:dyDescent="0.2">
      <c r="A152" s="414">
        <v>44364</v>
      </c>
      <c r="B152" s="319">
        <v>1.52</v>
      </c>
      <c r="D152" s="17">
        <v>44364</v>
      </c>
      <c r="E152">
        <v>241.88555908203119</v>
      </c>
      <c r="F152" s="20">
        <f t="shared" si="8"/>
        <v>0.84161417962225205</v>
      </c>
      <c r="G152" s="20">
        <f t="shared" si="9"/>
        <v>-0.67838582037774797</v>
      </c>
      <c r="I152" s="17">
        <v>44364</v>
      </c>
      <c r="J152">
        <v>4221.85986328125</v>
      </c>
      <c r="K152">
        <f t="shared" si="10"/>
        <v>-4.3571559205182624E-2</v>
      </c>
      <c r="L152">
        <f t="shared" si="11"/>
        <v>-1.5635715592051826</v>
      </c>
    </row>
    <row r="153" spans="1:12" x14ac:dyDescent="0.2">
      <c r="A153" s="414">
        <v>44365</v>
      </c>
      <c r="B153" s="319">
        <v>1.45</v>
      </c>
      <c r="D153" s="17">
        <v>44365</v>
      </c>
      <c r="E153">
        <v>240.25276184082031</v>
      </c>
      <c r="F153" s="20">
        <f t="shared" si="8"/>
        <v>-0.67502882247598195</v>
      </c>
      <c r="G153" s="20">
        <f t="shared" si="9"/>
        <v>-2.1250288224759819</v>
      </c>
      <c r="I153" s="17">
        <v>44365</v>
      </c>
      <c r="J153">
        <v>4166.4501953125</v>
      </c>
      <c r="K153">
        <f t="shared" si="10"/>
        <v>-1.3124468779900558</v>
      </c>
      <c r="L153">
        <f t="shared" si="11"/>
        <v>-2.7624468779900555</v>
      </c>
    </row>
    <row r="154" spans="1:12" x14ac:dyDescent="0.2">
      <c r="A154" s="414">
        <v>44368</v>
      </c>
      <c r="B154" s="319">
        <v>1.5</v>
      </c>
      <c r="D154" s="17">
        <v>44368</v>
      </c>
      <c r="E154">
        <v>241.9350280761719</v>
      </c>
      <c r="F154" s="20">
        <f t="shared" si="8"/>
        <v>0.7002068248714568</v>
      </c>
      <c r="G154" s="20">
        <f t="shared" si="9"/>
        <v>-0.7997931751285432</v>
      </c>
      <c r="I154" s="17">
        <v>44368</v>
      </c>
      <c r="J154">
        <v>4224.7900390625</v>
      </c>
      <c r="K154">
        <f t="shared" si="10"/>
        <v>1.400228996272072</v>
      </c>
      <c r="L154">
        <f t="shared" si="11"/>
        <v>-9.977100372792802E-2</v>
      </c>
    </row>
    <row r="155" spans="1:12" x14ac:dyDescent="0.2">
      <c r="A155" s="414">
        <v>44369</v>
      </c>
      <c r="B155" s="319">
        <v>1.48</v>
      </c>
      <c r="D155" s="17">
        <v>44369</v>
      </c>
      <c r="E155">
        <v>240.5793151855469</v>
      </c>
      <c r="F155" s="20">
        <f t="shared" si="8"/>
        <v>-0.56036238382073444</v>
      </c>
      <c r="G155" s="20">
        <f t="shared" si="9"/>
        <v>-2.0403623838207343</v>
      </c>
      <c r="I155" s="17">
        <v>44369</v>
      </c>
      <c r="J155">
        <v>4246.43994140625</v>
      </c>
      <c r="K155">
        <f t="shared" si="10"/>
        <v>0.51244919022186985</v>
      </c>
      <c r="L155">
        <f t="shared" si="11"/>
        <v>-0.96755080977813013</v>
      </c>
    </row>
    <row r="156" spans="1:12" x14ac:dyDescent="0.2">
      <c r="A156" s="414">
        <v>44370</v>
      </c>
      <c r="B156" s="319">
        <v>1.5</v>
      </c>
      <c r="D156" s="17">
        <v>44370</v>
      </c>
      <c r="E156">
        <v>239.32252502441409</v>
      </c>
      <c r="F156" s="20">
        <f t="shared" si="8"/>
        <v>-0.52240158725346464</v>
      </c>
      <c r="G156" s="20">
        <f t="shared" si="9"/>
        <v>-2.0224015872534649</v>
      </c>
      <c r="I156" s="17">
        <v>44370</v>
      </c>
      <c r="J156">
        <v>4241.83984375</v>
      </c>
      <c r="K156">
        <f t="shared" si="10"/>
        <v>-0.10832833431588891</v>
      </c>
      <c r="L156">
        <f t="shared" si="11"/>
        <v>-1.608328334315889</v>
      </c>
    </row>
    <row r="157" spans="1:12" x14ac:dyDescent="0.2">
      <c r="A157" s="414">
        <v>44371</v>
      </c>
      <c r="B157" s="319">
        <v>1.49</v>
      </c>
      <c r="D157" s="17">
        <v>44371</v>
      </c>
      <c r="E157">
        <v>241.23243713378909</v>
      </c>
      <c r="F157" s="20">
        <f t="shared" si="8"/>
        <v>0.79804945613880829</v>
      </c>
      <c r="G157" s="20">
        <f t="shared" si="9"/>
        <v>-0.6919505438611917</v>
      </c>
      <c r="I157" s="17">
        <v>44371</v>
      </c>
      <c r="J157">
        <v>4266.490234375</v>
      </c>
      <c r="K157">
        <f t="shared" si="10"/>
        <v>0.58112497248853723</v>
      </c>
      <c r="L157">
        <f t="shared" si="11"/>
        <v>-0.90887502751146276</v>
      </c>
    </row>
    <row r="158" spans="1:12" x14ac:dyDescent="0.2">
      <c r="A158" s="414">
        <v>44372</v>
      </c>
      <c r="B158" s="319">
        <v>1.54</v>
      </c>
      <c r="D158" s="17">
        <v>44372</v>
      </c>
      <c r="E158">
        <v>239.35221862792969</v>
      </c>
      <c r="F158" s="20">
        <f t="shared" si="8"/>
        <v>-0.77942192525983645</v>
      </c>
      <c r="G158" s="20">
        <f t="shared" si="9"/>
        <v>-2.3194219252598365</v>
      </c>
      <c r="I158" s="17">
        <v>44372</v>
      </c>
      <c r="J158">
        <v>4280.7001953125</v>
      </c>
      <c r="K158">
        <f t="shared" si="10"/>
        <v>0.33305973193166405</v>
      </c>
      <c r="L158">
        <f t="shared" si="11"/>
        <v>-1.2069402680683359</v>
      </c>
    </row>
    <row r="159" spans="1:12" x14ac:dyDescent="0.2">
      <c r="A159" s="414">
        <v>44375</v>
      </c>
      <c r="B159" s="319">
        <v>1.49</v>
      </c>
      <c r="D159" s="17">
        <v>44375</v>
      </c>
      <c r="E159">
        <v>242.02410888671881</v>
      </c>
      <c r="F159" s="20">
        <f t="shared" si="8"/>
        <v>1.1163006025620104</v>
      </c>
      <c r="G159" s="20">
        <f t="shared" si="9"/>
        <v>-0.37369939743798963</v>
      </c>
      <c r="I159" s="17">
        <v>44375</v>
      </c>
      <c r="J159">
        <v>4290.60986328125</v>
      </c>
      <c r="K159">
        <f t="shared" si="10"/>
        <v>0.2314964262061939</v>
      </c>
      <c r="L159">
        <f t="shared" si="11"/>
        <v>-1.2585035737938062</v>
      </c>
    </row>
    <row r="160" spans="1:12" x14ac:dyDescent="0.2">
      <c r="A160" s="414">
        <v>44376</v>
      </c>
      <c r="B160" s="319">
        <v>1.49</v>
      </c>
      <c r="D160" s="17">
        <v>44376</v>
      </c>
      <c r="E160">
        <v>243.25120544433591</v>
      </c>
      <c r="F160" s="20">
        <f t="shared" si="8"/>
        <v>0.50701418270336618</v>
      </c>
      <c r="G160" s="20">
        <f t="shared" si="9"/>
        <v>-0.98298581729663381</v>
      </c>
      <c r="I160" s="17">
        <v>44376</v>
      </c>
      <c r="J160">
        <v>4291.7998046875</v>
      </c>
      <c r="K160">
        <f t="shared" si="10"/>
        <v>2.7733619326087842E-2</v>
      </c>
      <c r="L160">
        <f t="shared" si="11"/>
        <v>-1.4622663806739122</v>
      </c>
    </row>
    <row r="161" spans="1:12" x14ac:dyDescent="0.2">
      <c r="A161" s="414">
        <v>44377</v>
      </c>
      <c r="B161" s="319">
        <v>1.45</v>
      </c>
      <c r="D161" s="17">
        <v>44377</v>
      </c>
      <c r="E161">
        <v>241.72724914550781</v>
      </c>
      <c r="F161" s="20">
        <f t="shared" si="8"/>
        <v>-0.62649485993064447</v>
      </c>
      <c r="G161" s="20">
        <f t="shared" si="9"/>
        <v>-2.0764948599306443</v>
      </c>
      <c r="I161" s="17">
        <v>44377</v>
      </c>
      <c r="J161">
        <v>4297.5</v>
      </c>
      <c r="K161">
        <f t="shared" si="10"/>
        <v>0.13281596467463958</v>
      </c>
      <c r="L161">
        <f t="shared" si="11"/>
        <v>-1.3171840353253603</v>
      </c>
    </row>
    <row r="162" spans="1:12" x14ac:dyDescent="0.2">
      <c r="A162" s="414">
        <v>44378</v>
      </c>
      <c r="B162" s="319">
        <v>1.48</v>
      </c>
      <c r="D162" s="17">
        <v>44378</v>
      </c>
      <c r="E162">
        <v>242.4298400878906</v>
      </c>
      <c r="F162" s="20">
        <f t="shared" si="8"/>
        <v>0.29065442347373061</v>
      </c>
      <c r="G162" s="20">
        <f t="shared" si="9"/>
        <v>-1.1893455765262693</v>
      </c>
      <c r="I162" s="17">
        <v>44378</v>
      </c>
      <c r="J162">
        <v>4319.93994140625</v>
      </c>
      <c r="K162">
        <f t="shared" si="10"/>
        <v>0.52216268542757416</v>
      </c>
      <c r="L162">
        <f t="shared" si="11"/>
        <v>-0.95783731457242582</v>
      </c>
    </row>
    <row r="163" spans="1:12" x14ac:dyDescent="0.2">
      <c r="A163" s="414">
        <v>44379</v>
      </c>
      <c r="B163" s="319">
        <v>1.44</v>
      </c>
      <c r="D163" s="17">
        <v>44379</v>
      </c>
      <c r="E163">
        <v>245.61631774902341</v>
      </c>
      <c r="F163" s="20">
        <f t="shared" si="8"/>
        <v>1.3143916854367375</v>
      </c>
      <c r="G163" s="20">
        <f t="shared" si="9"/>
        <v>-0.12560831456326249</v>
      </c>
      <c r="I163" s="17">
        <v>44379</v>
      </c>
      <c r="J163">
        <v>4352.33984375</v>
      </c>
      <c r="K163">
        <f t="shared" si="10"/>
        <v>0.75000816639138301</v>
      </c>
      <c r="L163">
        <f t="shared" si="11"/>
        <v>-0.68999183360861693</v>
      </c>
    </row>
    <row r="164" spans="1:12" x14ac:dyDescent="0.2">
      <c r="A164" s="414">
        <v>44383</v>
      </c>
      <c r="B164" s="319">
        <v>1.37</v>
      </c>
      <c r="D164" s="17">
        <v>44383</v>
      </c>
      <c r="E164">
        <v>247.64497375488281</v>
      </c>
      <c r="F164" s="20">
        <f t="shared" si="8"/>
        <v>0.82594512630562777</v>
      </c>
      <c r="G164" s="20">
        <f t="shared" si="9"/>
        <v>-0.54405487369437233</v>
      </c>
      <c r="I164" s="17">
        <v>44383</v>
      </c>
      <c r="J164">
        <v>4343.5400390625</v>
      </c>
      <c r="K164">
        <f t="shared" si="10"/>
        <v>-0.20218560598241428</v>
      </c>
      <c r="L164">
        <f t="shared" si="11"/>
        <v>-1.5721856059824144</v>
      </c>
    </row>
    <row r="165" spans="1:12" x14ac:dyDescent="0.2">
      <c r="A165" s="414">
        <v>44384</v>
      </c>
      <c r="B165" s="319">
        <v>1.33</v>
      </c>
      <c r="D165" s="17">
        <v>44384</v>
      </c>
      <c r="E165">
        <v>245.8538513183594</v>
      </c>
      <c r="F165" s="20">
        <f t="shared" si="8"/>
        <v>-0.723262180275966</v>
      </c>
      <c r="G165" s="20">
        <f t="shared" si="9"/>
        <v>-2.0532621802759659</v>
      </c>
      <c r="I165" s="17">
        <v>44384</v>
      </c>
      <c r="J165">
        <v>4358.1298828125</v>
      </c>
      <c r="K165">
        <f t="shared" si="10"/>
        <v>0.33589753101824837</v>
      </c>
      <c r="L165">
        <f t="shared" si="11"/>
        <v>-0.9941024689817517</v>
      </c>
    </row>
    <row r="166" spans="1:12" x14ac:dyDescent="0.2">
      <c r="A166" s="414">
        <v>44385</v>
      </c>
      <c r="B166" s="319">
        <v>1.3</v>
      </c>
      <c r="D166" s="17">
        <v>44385</v>
      </c>
      <c r="E166">
        <v>243.24131774902341</v>
      </c>
      <c r="F166" s="20">
        <f t="shared" si="8"/>
        <v>-1.0626368288829406</v>
      </c>
      <c r="G166" s="20">
        <f t="shared" si="9"/>
        <v>-2.3626368288829407</v>
      </c>
      <c r="I166" s="17">
        <v>44385</v>
      </c>
      <c r="J166">
        <v>4320.81982421875</v>
      </c>
      <c r="K166">
        <f t="shared" si="10"/>
        <v>-0.85610249343170375</v>
      </c>
      <c r="L166">
        <f t="shared" si="11"/>
        <v>-2.1561024934317037</v>
      </c>
    </row>
    <row r="167" spans="1:12" x14ac:dyDescent="0.2">
      <c r="A167" s="414">
        <v>44386</v>
      </c>
      <c r="B167" s="319">
        <v>1.37</v>
      </c>
      <c r="D167" s="17">
        <v>44386</v>
      </c>
      <c r="E167">
        <v>242.5090026855469</v>
      </c>
      <c r="F167" s="20">
        <f t="shared" si="8"/>
        <v>-0.30106524263781081</v>
      </c>
      <c r="G167" s="20">
        <f t="shared" si="9"/>
        <v>-1.671065242637811</v>
      </c>
      <c r="I167" s="17">
        <v>44386</v>
      </c>
      <c r="J167">
        <v>4369.5498046875</v>
      </c>
      <c r="K167">
        <f t="shared" si="10"/>
        <v>1.1277947808795961</v>
      </c>
      <c r="L167">
        <f t="shared" si="11"/>
        <v>-0.24220521912040405</v>
      </c>
    </row>
    <row r="168" spans="1:12" x14ac:dyDescent="0.2">
      <c r="A168" s="414">
        <v>44389</v>
      </c>
      <c r="B168" s="319">
        <v>1.38</v>
      </c>
      <c r="D168" s="17">
        <v>44389</v>
      </c>
      <c r="E168">
        <v>240.38140869140619</v>
      </c>
      <c r="F168" s="20">
        <f t="shared" si="8"/>
        <v>-0.87732577783905552</v>
      </c>
      <c r="G168" s="20">
        <f t="shared" si="9"/>
        <v>-2.2573257778390552</v>
      </c>
      <c r="I168" s="17">
        <v>44389</v>
      </c>
      <c r="J168">
        <v>4384.6298828125</v>
      </c>
      <c r="K168">
        <f t="shared" si="10"/>
        <v>0.34511743312371951</v>
      </c>
      <c r="L168">
        <f t="shared" si="11"/>
        <v>-1.0348825668762804</v>
      </c>
    </row>
    <row r="169" spans="1:12" x14ac:dyDescent="0.2">
      <c r="A169" s="414">
        <v>44390</v>
      </c>
      <c r="B169" s="319">
        <v>1.42</v>
      </c>
      <c r="D169" s="17">
        <v>44390</v>
      </c>
      <c r="E169">
        <v>241.47984313964841</v>
      </c>
      <c r="F169" s="20">
        <f t="shared" si="8"/>
        <v>0.45695482617474392</v>
      </c>
      <c r="G169" s="20">
        <f t="shared" si="9"/>
        <v>-0.96304517382525601</v>
      </c>
      <c r="I169" s="17">
        <v>44390</v>
      </c>
      <c r="J169">
        <v>4369.2099609375</v>
      </c>
      <c r="K169">
        <f t="shared" si="10"/>
        <v>-0.35168126585655995</v>
      </c>
      <c r="L169">
        <f t="shared" si="11"/>
        <v>-1.7716812658565599</v>
      </c>
    </row>
    <row r="170" spans="1:12" x14ac:dyDescent="0.2">
      <c r="A170" s="414">
        <v>44391</v>
      </c>
      <c r="B170" s="319">
        <v>1.37</v>
      </c>
      <c r="D170" s="17">
        <v>44391</v>
      </c>
      <c r="E170">
        <v>239.9064025878906</v>
      </c>
      <c r="F170" s="20">
        <f t="shared" si="8"/>
        <v>-0.65158256328992548</v>
      </c>
      <c r="G170" s="20">
        <f t="shared" si="9"/>
        <v>-2.0215825632899254</v>
      </c>
      <c r="I170" s="17">
        <v>44391</v>
      </c>
      <c r="J170">
        <v>4374.2998046875</v>
      </c>
      <c r="K170">
        <f t="shared" si="10"/>
        <v>0.11649345752447826</v>
      </c>
      <c r="L170">
        <f t="shared" si="11"/>
        <v>-1.2535065424755218</v>
      </c>
    </row>
    <row r="171" spans="1:12" x14ac:dyDescent="0.2">
      <c r="A171" s="414">
        <v>44392</v>
      </c>
      <c r="B171" s="319">
        <v>1.31</v>
      </c>
      <c r="D171" s="17">
        <v>44392</v>
      </c>
      <c r="E171">
        <v>235.10685729980469</v>
      </c>
      <c r="F171" s="20">
        <f t="shared" si="8"/>
        <v>-2.0005907455210905</v>
      </c>
      <c r="G171" s="20">
        <f t="shared" si="9"/>
        <v>-3.3105907455210906</v>
      </c>
      <c r="I171" s="17">
        <v>44392</v>
      </c>
      <c r="J171">
        <v>4360.02978515625</v>
      </c>
      <c r="K171">
        <f t="shared" si="10"/>
        <v>-0.32622408541724202</v>
      </c>
      <c r="L171">
        <f t="shared" si="11"/>
        <v>-1.6362240854172421</v>
      </c>
    </row>
    <row r="172" spans="1:12" x14ac:dyDescent="0.2">
      <c r="A172" s="414">
        <v>44393</v>
      </c>
      <c r="B172" s="319">
        <v>1.31</v>
      </c>
      <c r="D172" s="17">
        <v>44393</v>
      </c>
      <c r="E172">
        <v>235.9480285644531</v>
      </c>
      <c r="F172" s="20">
        <f t="shared" si="8"/>
        <v>0.35778253101982488</v>
      </c>
      <c r="G172" s="20">
        <f t="shared" si="9"/>
        <v>-0.95221746898017523</v>
      </c>
      <c r="I172" s="17">
        <v>44393</v>
      </c>
      <c r="J172">
        <v>4327.16015625</v>
      </c>
      <c r="K172">
        <f t="shared" si="10"/>
        <v>-0.75388542110778389</v>
      </c>
      <c r="L172">
        <f t="shared" si="11"/>
        <v>-2.0638854211077842</v>
      </c>
    </row>
    <row r="173" spans="1:12" x14ac:dyDescent="0.2">
      <c r="A173" s="414">
        <v>44396</v>
      </c>
      <c r="B173" s="319">
        <v>1.19</v>
      </c>
      <c r="D173" s="17">
        <v>44396</v>
      </c>
      <c r="E173">
        <v>235.0771789550781</v>
      </c>
      <c r="F173" s="20">
        <f t="shared" si="8"/>
        <v>-0.36908535098741591</v>
      </c>
      <c r="G173" s="20">
        <f t="shared" si="9"/>
        <v>-1.5590853509874159</v>
      </c>
      <c r="I173" s="17">
        <v>44396</v>
      </c>
      <c r="J173">
        <v>4258.490234375</v>
      </c>
      <c r="K173">
        <f t="shared" si="10"/>
        <v>-1.586951242740936</v>
      </c>
      <c r="L173">
        <f t="shared" si="11"/>
        <v>-2.7769512427409362</v>
      </c>
    </row>
    <row r="174" spans="1:12" x14ac:dyDescent="0.2">
      <c r="A174" s="414">
        <v>44397</v>
      </c>
      <c r="B174" s="319">
        <v>1.23</v>
      </c>
      <c r="D174" s="17">
        <v>44397</v>
      </c>
      <c r="E174">
        <v>237.61053466796881</v>
      </c>
      <c r="F174" s="20">
        <f t="shared" si="8"/>
        <v>1.0776697781347888</v>
      </c>
      <c r="G174" s="20">
        <f t="shared" si="9"/>
        <v>-0.15233022186521117</v>
      </c>
      <c r="I174" s="17">
        <v>44397</v>
      </c>
      <c r="J174">
        <v>4323.06005859375</v>
      </c>
      <c r="K174">
        <f t="shared" si="10"/>
        <v>1.5162609437855534</v>
      </c>
      <c r="L174">
        <f t="shared" si="11"/>
        <v>0.28626094378555345</v>
      </c>
    </row>
    <row r="175" spans="1:12" x14ac:dyDescent="0.2">
      <c r="A175" s="414">
        <v>44398</v>
      </c>
      <c r="B175" s="319">
        <v>1.3</v>
      </c>
      <c r="D175" s="17">
        <v>44398</v>
      </c>
      <c r="E175">
        <v>239.5897216796875</v>
      </c>
      <c r="F175" s="20">
        <f t="shared" si="8"/>
        <v>0.83295423516653466</v>
      </c>
      <c r="G175" s="20">
        <f t="shared" si="9"/>
        <v>-0.46704576483346538</v>
      </c>
      <c r="I175" s="17">
        <v>44398</v>
      </c>
      <c r="J175">
        <v>4358.68994140625</v>
      </c>
      <c r="K175">
        <f t="shared" si="10"/>
        <v>0.8241819990835394</v>
      </c>
      <c r="L175">
        <f t="shared" si="11"/>
        <v>-0.47581800091646065</v>
      </c>
    </row>
    <row r="176" spans="1:12" x14ac:dyDescent="0.2">
      <c r="A176" s="414">
        <v>44399</v>
      </c>
      <c r="B176" s="319">
        <v>1.27</v>
      </c>
      <c r="D176" s="17">
        <v>44399</v>
      </c>
      <c r="E176">
        <v>245.69548034667969</v>
      </c>
      <c r="F176" s="20">
        <f t="shared" si="8"/>
        <v>2.5484226218832142</v>
      </c>
      <c r="G176" s="20">
        <f t="shared" si="9"/>
        <v>1.2784226218832142</v>
      </c>
      <c r="I176" s="17">
        <v>44399</v>
      </c>
      <c r="J176">
        <v>4367.47998046875</v>
      </c>
      <c r="K176">
        <f t="shared" si="10"/>
        <v>0.20166699583279049</v>
      </c>
      <c r="L176">
        <f t="shared" si="11"/>
        <v>-1.0683330041672094</v>
      </c>
    </row>
    <row r="177" spans="1:12" x14ac:dyDescent="0.2">
      <c r="A177" s="414">
        <v>44400</v>
      </c>
      <c r="B177" s="319">
        <v>1.3</v>
      </c>
      <c r="D177" s="17">
        <v>44400</v>
      </c>
      <c r="E177">
        <v>245.6658020019531</v>
      </c>
      <c r="F177" s="20">
        <f t="shared" si="8"/>
        <v>-1.2079320582012486E-2</v>
      </c>
      <c r="G177" s="20">
        <f t="shared" si="9"/>
        <v>-1.3120793205820125</v>
      </c>
      <c r="I177" s="17">
        <v>44400</v>
      </c>
      <c r="J177">
        <v>4411.7900390625</v>
      </c>
      <c r="K177">
        <f t="shared" si="10"/>
        <v>1.0145452020822845</v>
      </c>
      <c r="L177">
        <f t="shared" si="11"/>
        <v>-0.28545479791771555</v>
      </c>
    </row>
    <row r="178" spans="1:12" x14ac:dyDescent="0.2">
      <c r="A178" s="414">
        <v>44403</v>
      </c>
      <c r="B178" s="319">
        <v>1.29</v>
      </c>
      <c r="D178" s="17">
        <v>44403</v>
      </c>
      <c r="E178">
        <v>245.02256774902341</v>
      </c>
      <c r="F178" s="20">
        <f t="shared" si="8"/>
        <v>-0.26183304623106379</v>
      </c>
      <c r="G178" s="20">
        <f t="shared" si="9"/>
        <v>-1.5518330462310639</v>
      </c>
      <c r="I178" s="17">
        <v>44403</v>
      </c>
      <c r="J178">
        <v>4422.2998046875</v>
      </c>
      <c r="K178">
        <f t="shared" si="10"/>
        <v>0.2382199862628393</v>
      </c>
      <c r="L178">
        <f t="shared" si="11"/>
        <v>-1.0517800137371607</v>
      </c>
    </row>
    <row r="179" spans="1:12" x14ac:dyDescent="0.2">
      <c r="A179" s="414">
        <v>44404</v>
      </c>
      <c r="B179" s="319">
        <v>1.25</v>
      </c>
      <c r="D179" s="17">
        <v>44404</v>
      </c>
      <c r="E179">
        <v>240.97514343261719</v>
      </c>
      <c r="F179" s="20">
        <f t="shared" si="8"/>
        <v>-1.6518577670576036</v>
      </c>
      <c r="G179" s="20">
        <f t="shared" si="9"/>
        <v>-2.9018577670576038</v>
      </c>
      <c r="I179" s="17">
        <v>44404</v>
      </c>
      <c r="J179">
        <v>4401.4599609375</v>
      </c>
      <c r="K179">
        <f t="shared" si="10"/>
        <v>-0.47124448070911912</v>
      </c>
      <c r="L179">
        <f t="shared" si="11"/>
        <v>-1.7212444807091192</v>
      </c>
    </row>
    <row r="180" spans="1:12" x14ac:dyDescent="0.2">
      <c r="A180" s="414">
        <v>44405</v>
      </c>
      <c r="B180" s="319">
        <v>1.26</v>
      </c>
      <c r="D180" s="17">
        <v>44405</v>
      </c>
      <c r="E180">
        <v>241.42047119140619</v>
      </c>
      <c r="F180" s="20">
        <f t="shared" si="8"/>
        <v>0.18480236278540932</v>
      </c>
      <c r="G180" s="20">
        <f t="shared" si="9"/>
        <v>-1.0751976372145906</v>
      </c>
      <c r="I180" s="17">
        <v>44405</v>
      </c>
      <c r="J180">
        <v>4400.64013671875</v>
      </c>
      <c r="K180">
        <f t="shared" si="10"/>
        <v>-1.8626188265390458E-2</v>
      </c>
      <c r="L180">
        <f t="shared" si="11"/>
        <v>-1.2786261882653904</v>
      </c>
    </row>
    <row r="181" spans="1:12" x14ac:dyDescent="0.2">
      <c r="A181" s="414">
        <v>44406</v>
      </c>
      <c r="B181" s="319">
        <v>1.28</v>
      </c>
      <c r="D181" s="17">
        <v>44406</v>
      </c>
      <c r="E181">
        <v>241.49964904785159</v>
      </c>
      <c r="F181" s="20">
        <f t="shared" si="8"/>
        <v>3.2796662211226867E-2</v>
      </c>
      <c r="G181" s="20">
        <f t="shared" si="9"/>
        <v>-1.2472033377887732</v>
      </c>
      <c r="I181" s="17">
        <v>44406</v>
      </c>
      <c r="J181">
        <v>4419.14990234375</v>
      </c>
      <c r="K181">
        <f t="shared" si="10"/>
        <v>0.42061529800074582</v>
      </c>
      <c r="L181">
        <f t="shared" si="11"/>
        <v>-0.85938470199925421</v>
      </c>
    </row>
    <row r="182" spans="1:12" x14ac:dyDescent="0.2">
      <c r="A182" s="414">
        <v>44407</v>
      </c>
      <c r="B182" s="319">
        <v>1.24</v>
      </c>
      <c r="D182" s="17">
        <v>44407</v>
      </c>
      <c r="E182">
        <v>239.41156005859381</v>
      </c>
      <c r="F182" s="20">
        <f t="shared" si="8"/>
        <v>-0.8646343783481204</v>
      </c>
      <c r="G182" s="20">
        <f t="shared" si="9"/>
        <v>-2.1046343783481203</v>
      </c>
      <c r="I182" s="17">
        <v>44407</v>
      </c>
      <c r="J182">
        <v>4395.259765625</v>
      </c>
      <c r="K182">
        <f t="shared" si="10"/>
        <v>-0.54060480514769538</v>
      </c>
      <c r="L182">
        <f t="shared" si="11"/>
        <v>-1.7806048051476955</v>
      </c>
    </row>
    <row r="183" spans="1:12" x14ac:dyDescent="0.2">
      <c r="A183" s="414">
        <v>44410</v>
      </c>
      <c r="B183" s="319">
        <v>1.2</v>
      </c>
      <c r="D183" s="17">
        <v>44410</v>
      </c>
      <c r="E183">
        <v>238.35272216796881</v>
      </c>
      <c r="F183" s="20">
        <f t="shared" si="8"/>
        <v>-0.44226681884778618</v>
      </c>
      <c r="G183" s="20">
        <f t="shared" si="9"/>
        <v>-1.6422668188477862</v>
      </c>
      <c r="I183" s="17">
        <v>44410</v>
      </c>
      <c r="J183">
        <v>4387.16015625</v>
      </c>
      <c r="K183">
        <f t="shared" si="10"/>
        <v>-0.18428056148913982</v>
      </c>
      <c r="L183">
        <f t="shared" si="11"/>
        <v>-1.3842805614891398</v>
      </c>
    </row>
    <row r="184" spans="1:12" x14ac:dyDescent="0.2">
      <c r="A184" s="414">
        <v>44411</v>
      </c>
      <c r="B184" s="319">
        <v>1.19</v>
      </c>
      <c r="D184" s="17">
        <v>44411</v>
      </c>
      <c r="E184">
        <v>238.61993408203119</v>
      </c>
      <c r="F184" s="20">
        <f t="shared" si="8"/>
        <v>0.11210776685574425</v>
      </c>
      <c r="G184" s="20">
        <f t="shared" si="9"/>
        <v>-1.0778922331442558</v>
      </c>
      <c r="I184" s="17">
        <v>44411</v>
      </c>
      <c r="J184">
        <v>4423.14990234375</v>
      </c>
      <c r="K184">
        <f t="shared" si="10"/>
        <v>0.8203426547462277</v>
      </c>
      <c r="L184">
        <f t="shared" si="11"/>
        <v>-0.36965734525377225</v>
      </c>
    </row>
    <row r="185" spans="1:12" x14ac:dyDescent="0.2">
      <c r="A185" s="414">
        <v>44412</v>
      </c>
      <c r="B185" s="319">
        <v>1.19</v>
      </c>
      <c r="D185" s="17">
        <v>44412</v>
      </c>
      <c r="E185">
        <v>241.6282653808594</v>
      </c>
      <c r="F185" s="20">
        <f t="shared" si="8"/>
        <v>1.260720865757186</v>
      </c>
      <c r="G185" s="20">
        <f t="shared" si="9"/>
        <v>7.0720865757186058E-2</v>
      </c>
      <c r="I185" s="17">
        <v>44412</v>
      </c>
      <c r="J185">
        <v>4402.66015625</v>
      </c>
      <c r="K185">
        <f t="shared" si="10"/>
        <v>-0.46323879014122582</v>
      </c>
      <c r="L185">
        <f t="shared" si="11"/>
        <v>-1.6532387901412258</v>
      </c>
    </row>
    <row r="186" spans="1:12" x14ac:dyDescent="0.2">
      <c r="A186" s="414">
        <v>44413</v>
      </c>
      <c r="B186" s="319">
        <v>1.23</v>
      </c>
      <c r="D186" s="17">
        <v>44413</v>
      </c>
      <c r="E186">
        <v>247.9517517089844</v>
      </c>
      <c r="F186" s="20">
        <f t="shared" si="8"/>
        <v>2.6170308834348464</v>
      </c>
      <c r="G186" s="20">
        <f t="shared" si="9"/>
        <v>1.3870308834348464</v>
      </c>
      <c r="I186" s="17">
        <v>44413</v>
      </c>
      <c r="J186">
        <v>4429.10009765625</v>
      </c>
      <c r="K186">
        <f t="shared" si="10"/>
        <v>0.60054468134943273</v>
      </c>
      <c r="L186">
        <f t="shared" si="11"/>
        <v>-0.62945531865056725</v>
      </c>
    </row>
    <row r="187" spans="1:12" x14ac:dyDescent="0.2">
      <c r="A187" s="414">
        <v>44414</v>
      </c>
      <c r="B187" s="319">
        <v>1.31</v>
      </c>
      <c r="D187" s="17">
        <v>44414</v>
      </c>
      <c r="E187">
        <v>247.9814453125</v>
      </c>
      <c r="F187" s="20">
        <f t="shared" si="8"/>
        <v>1.1975557063394864E-2</v>
      </c>
      <c r="G187" s="20">
        <f t="shared" si="9"/>
        <v>-1.2980244429366052</v>
      </c>
      <c r="I187" s="17">
        <v>44414</v>
      </c>
      <c r="J187">
        <v>4436.52001953125</v>
      </c>
      <c r="K187">
        <f t="shared" si="10"/>
        <v>0.16752662417646433</v>
      </c>
      <c r="L187">
        <f t="shared" si="11"/>
        <v>-1.1424733758235357</v>
      </c>
    </row>
    <row r="188" spans="1:12" x14ac:dyDescent="0.2">
      <c r="A188" s="414">
        <v>44417</v>
      </c>
      <c r="B188" s="319">
        <v>1.33</v>
      </c>
      <c r="D188" s="17">
        <v>44417</v>
      </c>
      <c r="E188">
        <v>246.72468566894531</v>
      </c>
      <c r="F188" s="20">
        <f t="shared" si="8"/>
        <v>-0.50679583787849547</v>
      </c>
      <c r="G188" s="20">
        <f t="shared" si="9"/>
        <v>-1.8367958378784954</v>
      </c>
      <c r="I188" s="17">
        <v>44417</v>
      </c>
      <c r="J188">
        <v>4432.35009765625</v>
      </c>
      <c r="K188">
        <f t="shared" si="10"/>
        <v>-9.399082741974378E-2</v>
      </c>
      <c r="L188">
        <f t="shared" si="11"/>
        <v>-1.4239908274197439</v>
      </c>
    </row>
    <row r="189" spans="1:12" x14ac:dyDescent="0.2">
      <c r="A189" s="414">
        <v>44418</v>
      </c>
      <c r="B189" s="319">
        <v>1.36</v>
      </c>
      <c r="D189" s="17">
        <v>44418</v>
      </c>
      <c r="E189">
        <v>240.85638427734381</v>
      </c>
      <c r="F189" s="20">
        <f t="shared" si="8"/>
        <v>-2.3784816568681659</v>
      </c>
      <c r="G189" s="20">
        <f t="shared" si="9"/>
        <v>-3.7384816568681662</v>
      </c>
      <c r="I189" s="17">
        <v>44418</v>
      </c>
      <c r="J189">
        <v>4436.75</v>
      </c>
      <c r="K189">
        <f t="shared" si="10"/>
        <v>9.9267933417005863E-2</v>
      </c>
      <c r="L189">
        <f t="shared" si="11"/>
        <v>-1.2607320665829942</v>
      </c>
    </row>
    <row r="190" spans="1:12" x14ac:dyDescent="0.2">
      <c r="A190" s="414">
        <v>44419</v>
      </c>
      <c r="B190" s="319">
        <v>1.35</v>
      </c>
      <c r="D190" s="17">
        <v>44419</v>
      </c>
      <c r="E190">
        <v>239.75794982910159</v>
      </c>
      <c r="F190" s="20">
        <f t="shared" si="8"/>
        <v>-0.45605369836382631</v>
      </c>
      <c r="G190" s="20">
        <f t="shared" si="9"/>
        <v>-1.8060536983638265</v>
      </c>
      <c r="I190" s="17">
        <v>44419</v>
      </c>
      <c r="J190">
        <v>4442.41015625</v>
      </c>
      <c r="K190">
        <f t="shared" si="10"/>
        <v>0.12757437876824251</v>
      </c>
      <c r="L190">
        <f t="shared" si="11"/>
        <v>-1.2224256212317575</v>
      </c>
    </row>
    <row r="191" spans="1:12" x14ac:dyDescent="0.2">
      <c r="A191" s="414">
        <v>44420</v>
      </c>
      <c r="B191" s="319">
        <v>1.36</v>
      </c>
      <c r="D191" s="17">
        <v>44420</v>
      </c>
      <c r="E191">
        <v>245.8043518066406</v>
      </c>
      <c r="F191" s="20">
        <f t="shared" si="8"/>
        <v>2.5218775777190512</v>
      </c>
      <c r="G191" s="20">
        <f t="shared" si="9"/>
        <v>1.1618775777190511</v>
      </c>
      <c r="I191" s="17">
        <v>44420</v>
      </c>
      <c r="J191">
        <v>4460.830078125</v>
      </c>
      <c r="K191">
        <f t="shared" si="10"/>
        <v>0.41463802816777567</v>
      </c>
      <c r="L191">
        <f t="shared" si="11"/>
        <v>-0.94536197183222437</v>
      </c>
    </row>
    <row r="192" spans="1:12" x14ac:dyDescent="0.2">
      <c r="A192" s="414">
        <v>44421</v>
      </c>
      <c r="B192" s="319">
        <v>1.29</v>
      </c>
      <c r="D192" s="17">
        <v>44421</v>
      </c>
      <c r="E192">
        <v>248.94136047363281</v>
      </c>
      <c r="F192" s="20">
        <f t="shared" si="8"/>
        <v>1.2762217771717528</v>
      </c>
      <c r="G192" s="20">
        <f t="shared" si="9"/>
        <v>-1.3778222828247255E-2</v>
      </c>
      <c r="I192" s="17">
        <v>44421</v>
      </c>
      <c r="J192">
        <v>4468</v>
      </c>
      <c r="K192">
        <f t="shared" si="10"/>
        <v>0.16073066558082616</v>
      </c>
      <c r="L192">
        <f t="shared" si="11"/>
        <v>-1.129269334419174</v>
      </c>
    </row>
    <row r="193" spans="1:12" x14ac:dyDescent="0.2">
      <c r="A193" s="414">
        <v>44424</v>
      </c>
      <c r="B193" s="319">
        <v>1.26</v>
      </c>
      <c r="D193" s="17">
        <v>44424</v>
      </c>
      <c r="E193">
        <v>246.60591125488281</v>
      </c>
      <c r="F193" s="20">
        <f t="shared" si="8"/>
        <v>-0.9381523481299382</v>
      </c>
      <c r="G193" s="20">
        <f t="shared" si="9"/>
        <v>-2.1981523481299381</v>
      </c>
      <c r="I193" s="17">
        <v>44424</v>
      </c>
      <c r="J193">
        <v>4479.7099609375</v>
      </c>
      <c r="K193">
        <f t="shared" si="10"/>
        <v>0.26208507022157568</v>
      </c>
      <c r="L193">
        <f t="shared" si="11"/>
        <v>-0.99791492977842433</v>
      </c>
    </row>
    <row r="194" spans="1:12" x14ac:dyDescent="0.2">
      <c r="A194" s="414">
        <v>44425</v>
      </c>
      <c r="B194" s="319">
        <v>1.26</v>
      </c>
      <c r="D194" s="17">
        <v>44425</v>
      </c>
      <c r="E194">
        <v>244.41893005371091</v>
      </c>
      <c r="F194" s="20">
        <f t="shared" si="8"/>
        <v>-0.88683243237893028</v>
      </c>
      <c r="G194" s="20">
        <f t="shared" si="9"/>
        <v>-2.1468324323789303</v>
      </c>
      <c r="I194" s="17">
        <v>44425</v>
      </c>
      <c r="J194">
        <v>4448.080078125</v>
      </c>
      <c r="K194">
        <f t="shared" si="10"/>
        <v>-0.70606988149475181</v>
      </c>
      <c r="L194">
        <f t="shared" si="11"/>
        <v>-1.9660698814947519</v>
      </c>
    </row>
    <row r="195" spans="1:12" x14ac:dyDescent="0.2">
      <c r="A195" s="414">
        <v>44426</v>
      </c>
      <c r="B195" s="319">
        <v>1.27</v>
      </c>
      <c r="D195" s="17">
        <v>44426</v>
      </c>
      <c r="E195">
        <v>248.60491943359381</v>
      </c>
      <c r="F195" s="20">
        <f t="shared" si="8"/>
        <v>1.7126289600249165</v>
      </c>
      <c r="G195" s="20">
        <f t="shared" si="9"/>
        <v>0.44262896002491647</v>
      </c>
      <c r="I195" s="17">
        <v>44426</v>
      </c>
      <c r="J195">
        <v>4400.27001953125</v>
      </c>
      <c r="K195">
        <f t="shared" si="10"/>
        <v>-1.0748470745585899</v>
      </c>
      <c r="L195">
        <f t="shared" si="11"/>
        <v>-2.3448470745585901</v>
      </c>
    </row>
    <row r="196" spans="1:12" x14ac:dyDescent="0.2">
      <c r="A196" s="414">
        <v>44427</v>
      </c>
      <c r="B196" s="319">
        <v>1.24</v>
      </c>
      <c r="D196" s="17">
        <v>44427</v>
      </c>
      <c r="E196">
        <v>250.43562316894531</v>
      </c>
      <c r="F196" s="20">
        <f t="shared" si="8"/>
        <v>0.73639079207381286</v>
      </c>
      <c r="G196" s="20">
        <f t="shared" si="9"/>
        <v>-0.50360920792618713</v>
      </c>
      <c r="I196" s="17">
        <v>44427</v>
      </c>
      <c r="J196">
        <v>4405.7998046875</v>
      </c>
      <c r="K196">
        <f t="shared" si="10"/>
        <v>0.12566922329096236</v>
      </c>
      <c r="L196">
        <f t="shared" si="11"/>
        <v>-1.1143307767090376</v>
      </c>
    </row>
    <row r="197" spans="1:12" x14ac:dyDescent="0.2">
      <c r="A197" s="414">
        <v>44428</v>
      </c>
      <c r="B197" s="319">
        <v>1.26</v>
      </c>
      <c r="D197" s="17">
        <v>44428</v>
      </c>
      <c r="E197">
        <v>253.46379089355469</v>
      </c>
      <c r="F197" s="20">
        <f t="shared" ref="F197:F260" si="12">+(E197-E196)/E196*100</f>
        <v>1.2091601371609004</v>
      </c>
      <c r="G197" s="20">
        <f t="shared" ref="G197:G260" si="13">+F197-B197</f>
        <v>-5.0839862839099581E-2</v>
      </c>
      <c r="I197" s="17">
        <v>44428</v>
      </c>
      <c r="J197">
        <v>4441.669921875</v>
      </c>
      <c r="K197">
        <f t="shared" ref="K197:K260" si="14">+(J197-J196)/J196*100</f>
        <v>0.81415676557378758</v>
      </c>
      <c r="L197">
        <f t="shared" ref="L197:L260" si="15">+K197-B197</f>
        <v>-0.44584323442621243</v>
      </c>
    </row>
    <row r="198" spans="1:12" x14ac:dyDescent="0.2">
      <c r="A198" s="414">
        <v>44431</v>
      </c>
      <c r="B198" s="319">
        <v>1.25</v>
      </c>
      <c r="D198" s="17">
        <v>44431</v>
      </c>
      <c r="E198">
        <v>257.80804443359381</v>
      </c>
      <c r="F198" s="20">
        <f t="shared" si="12"/>
        <v>1.7139542988463954</v>
      </c>
      <c r="G198" s="20">
        <f t="shared" si="13"/>
        <v>0.46395429884639539</v>
      </c>
      <c r="I198" s="17">
        <v>44431</v>
      </c>
      <c r="J198">
        <v>4479.52978515625</v>
      </c>
      <c r="K198">
        <f t="shared" si="14"/>
        <v>0.85237903642483848</v>
      </c>
      <c r="L198">
        <f t="shared" si="15"/>
        <v>-0.39762096357516152</v>
      </c>
    </row>
    <row r="199" spans="1:12" x14ac:dyDescent="0.2">
      <c r="A199" s="414">
        <v>44432</v>
      </c>
      <c r="B199" s="319">
        <v>1.29</v>
      </c>
      <c r="D199" s="17">
        <v>44432</v>
      </c>
      <c r="E199">
        <v>256.95706176757812</v>
      </c>
      <c r="F199" s="20">
        <f t="shared" si="12"/>
        <v>-0.33008382957378118</v>
      </c>
      <c r="G199" s="20">
        <f t="shared" si="13"/>
        <v>-1.6200838295737812</v>
      </c>
      <c r="I199" s="17">
        <v>44432</v>
      </c>
      <c r="J199">
        <v>4486.22998046875</v>
      </c>
      <c r="K199">
        <f t="shared" si="14"/>
        <v>0.1495736301319468</v>
      </c>
      <c r="L199">
        <f t="shared" si="15"/>
        <v>-1.1404263698680532</v>
      </c>
    </row>
    <row r="200" spans="1:12" x14ac:dyDescent="0.2">
      <c r="A200" s="414">
        <v>44433</v>
      </c>
      <c r="B200" s="319">
        <v>1.35</v>
      </c>
      <c r="D200" s="17">
        <v>44433</v>
      </c>
      <c r="E200">
        <v>258.13470458984381</v>
      </c>
      <c r="F200" s="20">
        <f t="shared" si="12"/>
        <v>0.4583033500479855</v>
      </c>
      <c r="G200" s="20">
        <f t="shared" si="13"/>
        <v>-0.89169664995201459</v>
      </c>
      <c r="I200" s="17">
        <v>44433</v>
      </c>
      <c r="J200">
        <v>4496.18994140625</v>
      </c>
      <c r="K200">
        <f t="shared" si="14"/>
        <v>0.22201182241796974</v>
      </c>
      <c r="L200">
        <f t="shared" si="15"/>
        <v>-1.1279881775820304</v>
      </c>
    </row>
    <row r="201" spans="1:12" x14ac:dyDescent="0.2">
      <c r="A201" s="414">
        <v>44434</v>
      </c>
      <c r="B201" s="319">
        <v>1.34</v>
      </c>
      <c r="D201" s="17">
        <v>44434</v>
      </c>
      <c r="E201">
        <v>265.00238037109381</v>
      </c>
      <c r="F201" s="20">
        <f t="shared" si="12"/>
        <v>2.6605007614773104</v>
      </c>
      <c r="G201" s="20">
        <f t="shared" si="13"/>
        <v>1.3205007614773103</v>
      </c>
      <c r="I201" s="17">
        <v>44434</v>
      </c>
      <c r="J201">
        <v>4470</v>
      </c>
      <c r="K201">
        <f t="shared" si="14"/>
        <v>-0.5824918819612569</v>
      </c>
      <c r="L201">
        <f t="shared" si="15"/>
        <v>-1.9224918819612569</v>
      </c>
    </row>
    <row r="202" spans="1:12" x14ac:dyDescent="0.2">
      <c r="A202" s="414">
        <v>44435</v>
      </c>
      <c r="B202" s="319">
        <v>1.31</v>
      </c>
      <c r="D202" s="17">
        <v>44435</v>
      </c>
      <c r="E202">
        <v>263.7554931640625</v>
      </c>
      <c r="F202" s="20">
        <f t="shared" si="12"/>
        <v>-0.47051924789703359</v>
      </c>
      <c r="G202" s="20">
        <f t="shared" si="13"/>
        <v>-1.7805192478970335</v>
      </c>
      <c r="I202" s="17">
        <v>44435</v>
      </c>
      <c r="J202">
        <v>4509.3701171875</v>
      </c>
      <c r="K202">
        <f t="shared" si="14"/>
        <v>0.88076324804250561</v>
      </c>
      <c r="L202">
        <f t="shared" si="15"/>
        <v>-0.42923675195749444</v>
      </c>
    </row>
    <row r="203" spans="1:12" x14ac:dyDescent="0.2">
      <c r="A203" s="414">
        <v>44438</v>
      </c>
      <c r="B203" s="319">
        <v>1.29</v>
      </c>
      <c r="D203" s="17">
        <v>44438</v>
      </c>
      <c r="E203">
        <v>262.21176147460938</v>
      </c>
      <c r="F203" s="20">
        <f t="shared" si="12"/>
        <v>-0.58528892457715953</v>
      </c>
      <c r="G203" s="20">
        <f t="shared" si="13"/>
        <v>-1.8752889245771596</v>
      </c>
      <c r="I203" s="17">
        <v>44438</v>
      </c>
      <c r="J203">
        <v>4528.7900390625</v>
      </c>
      <c r="K203">
        <f t="shared" si="14"/>
        <v>0.43065708447795875</v>
      </c>
      <c r="L203">
        <f t="shared" si="15"/>
        <v>-0.85934291552204134</v>
      </c>
    </row>
    <row r="204" spans="1:12" x14ac:dyDescent="0.2">
      <c r="A204" s="414">
        <v>44439</v>
      </c>
      <c r="B204" s="319">
        <v>1.3</v>
      </c>
      <c r="D204" s="17">
        <v>44439</v>
      </c>
      <c r="E204">
        <v>262.5086669921875</v>
      </c>
      <c r="F204" s="20">
        <f t="shared" si="12"/>
        <v>0.11323119752844309</v>
      </c>
      <c r="G204" s="20">
        <f t="shared" si="13"/>
        <v>-1.186768802471557</v>
      </c>
      <c r="I204" s="17">
        <v>44439</v>
      </c>
      <c r="J204">
        <v>4522.68017578125</v>
      </c>
      <c r="K204">
        <f t="shared" si="14"/>
        <v>-0.13491160395050675</v>
      </c>
      <c r="L204">
        <f t="shared" si="15"/>
        <v>-1.4349116039505068</v>
      </c>
    </row>
    <row r="205" spans="1:12" x14ac:dyDescent="0.2">
      <c r="A205" s="414">
        <v>44440</v>
      </c>
      <c r="B205" s="319">
        <v>1.31</v>
      </c>
      <c r="D205" s="17">
        <v>44440</v>
      </c>
      <c r="E205">
        <v>265.52688598632812</v>
      </c>
      <c r="F205" s="20">
        <f t="shared" si="12"/>
        <v>1.1497597503058632</v>
      </c>
      <c r="G205" s="20">
        <f t="shared" si="13"/>
        <v>-0.16024024969413686</v>
      </c>
      <c r="I205" s="17">
        <v>44440</v>
      </c>
      <c r="J205">
        <v>4524.08984375</v>
      </c>
      <c r="K205">
        <f t="shared" si="14"/>
        <v>3.1168862576193404E-2</v>
      </c>
      <c r="L205">
        <f t="shared" si="15"/>
        <v>-1.2788311374238066</v>
      </c>
    </row>
    <row r="206" spans="1:12" x14ac:dyDescent="0.2">
      <c r="A206" s="414">
        <v>44441</v>
      </c>
      <c r="B206" s="319">
        <v>1.29</v>
      </c>
      <c r="D206" s="17">
        <v>44441</v>
      </c>
      <c r="E206">
        <v>261.4002685546875</v>
      </c>
      <c r="F206" s="20">
        <f t="shared" si="12"/>
        <v>-1.5541241393736311</v>
      </c>
      <c r="G206" s="20">
        <f t="shared" si="13"/>
        <v>-2.8441241393736312</v>
      </c>
      <c r="I206" s="17">
        <v>44441</v>
      </c>
      <c r="J206">
        <v>4536.9501953125</v>
      </c>
      <c r="K206">
        <f t="shared" si="14"/>
        <v>0.28426384105228347</v>
      </c>
      <c r="L206">
        <f t="shared" si="15"/>
        <v>-1.0057361589477165</v>
      </c>
    </row>
    <row r="207" spans="1:12" x14ac:dyDescent="0.2">
      <c r="A207" s="414">
        <v>44442</v>
      </c>
      <c r="B207" s="319">
        <v>1.33</v>
      </c>
      <c r="D207" s="17">
        <v>44442</v>
      </c>
      <c r="E207">
        <v>264.29974365234381</v>
      </c>
      <c r="F207" s="20">
        <f t="shared" si="12"/>
        <v>1.1092089207435945</v>
      </c>
      <c r="G207" s="20">
        <f t="shared" si="13"/>
        <v>-0.22079107925640562</v>
      </c>
      <c r="I207" s="17">
        <v>44442</v>
      </c>
      <c r="J207">
        <v>4535.43017578125</v>
      </c>
      <c r="K207">
        <f t="shared" si="14"/>
        <v>-3.3503112571534474E-2</v>
      </c>
      <c r="L207">
        <f t="shared" si="15"/>
        <v>-1.3635031125715344</v>
      </c>
    </row>
    <row r="208" spans="1:12" x14ac:dyDescent="0.2">
      <c r="A208" s="414">
        <v>44446</v>
      </c>
      <c r="B208" s="319">
        <v>1.38</v>
      </c>
      <c r="D208" s="17">
        <v>44446</v>
      </c>
      <c r="E208">
        <v>262.44924926757812</v>
      </c>
      <c r="F208" s="20">
        <f t="shared" si="12"/>
        <v>-0.70014989768578673</v>
      </c>
      <c r="G208" s="20">
        <f t="shared" si="13"/>
        <v>-2.0801498976857866</v>
      </c>
      <c r="I208" s="17">
        <v>44446</v>
      </c>
      <c r="J208">
        <v>4520.02978515625</v>
      </c>
      <c r="K208">
        <f t="shared" si="14"/>
        <v>-0.33955744059817233</v>
      </c>
      <c r="L208">
        <f t="shared" si="15"/>
        <v>-1.7195574405981722</v>
      </c>
    </row>
    <row r="209" spans="1:12" x14ac:dyDescent="0.2">
      <c r="A209" s="414">
        <v>44447</v>
      </c>
      <c r="B209" s="319">
        <v>1.35</v>
      </c>
      <c r="D209" s="17">
        <v>44447</v>
      </c>
      <c r="E209">
        <v>259.88623046875</v>
      </c>
      <c r="F209" s="20">
        <f t="shared" si="12"/>
        <v>-0.97657692143558716</v>
      </c>
      <c r="G209" s="20">
        <f t="shared" si="13"/>
        <v>-2.3265769214355871</v>
      </c>
      <c r="I209" s="17">
        <v>44447</v>
      </c>
      <c r="J209">
        <v>4514.06982421875</v>
      </c>
      <c r="K209">
        <f t="shared" si="14"/>
        <v>-0.13185667397751394</v>
      </c>
      <c r="L209">
        <f t="shared" si="15"/>
        <v>-1.4818566739775141</v>
      </c>
    </row>
    <row r="210" spans="1:12" x14ac:dyDescent="0.2">
      <c r="A210" s="414">
        <v>44448</v>
      </c>
      <c r="B210" s="319">
        <v>1.3</v>
      </c>
      <c r="D210" s="17">
        <v>44448</v>
      </c>
      <c r="E210">
        <v>258.02578735351562</v>
      </c>
      <c r="F210" s="20">
        <f t="shared" si="12"/>
        <v>-0.71586829047415956</v>
      </c>
      <c r="G210" s="20">
        <f t="shared" si="13"/>
        <v>-2.0158682904741596</v>
      </c>
      <c r="I210" s="17">
        <v>44448</v>
      </c>
      <c r="J210">
        <v>4493.27978515625</v>
      </c>
      <c r="K210">
        <f t="shared" si="14"/>
        <v>-0.46056086573933608</v>
      </c>
      <c r="L210">
        <f t="shared" si="15"/>
        <v>-1.7605608657393361</v>
      </c>
    </row>
    <row r="211" spans="1:12" x14ac:dyDescent="0.2">
      <c r="A211" s="414">
        <v>44449</v>
      </c>
      <c r="B211" s="319">
        <v>1.35</v>
      </c>
      <c r="D211" s="17">
        <v>44449</v>
      </c>
      <c r="E211">
        <v>254.52265930175781</v>
      </c>
      <c r="F211" s="20">
        <f t="shared" si="12"/>
        <v>-1.3576658704109492</v>
      </c>
      <c r="G211" s="20">
        <f t="shared" si="13"/>
        <v>-2.7076658704109491</v>
      </c>
      <c r="I211" s="17">
        <v>44449</v>
      </c>
      <c r="J211">
        <v>4458.580078125</v>
      </c>
      <c r="K211">
        <f t="shared" si="14"/>
        <v>-0.77225787599254403</v>
      </c>
      <c r="L211">
        <f t="shared" si="15"/>
        <v>-2.1222578759925441</v>
      </c>
    </row>
    <row r="212" spans="1:12" x14ac:dyDescent="0.2">
      <c r="A212" s="414">
        <v>44452</v>
      </c>
      <c r="B212" s="319">
        <v>1.33</v>
      </c>
      <c r="D212" s="17">
        <v>44452</v>
      </c>
      <c r="E212">
        <v>251.4648132324219</v>
      </c>
      <c r="F212" s="20">
        <f t="shared" si="12"/>
        <v>-1.2014042591432215</v>
      </c>
      <c r="G212" s="20">
        <f t="shared" si="13"/>
        <v>-2.5314042591432218</v>
      </c>
      <c r="I212" s="17">
        <v>44452</v>
      </c>
      <c r="J212">
        <v>4468.72998046875</v>
      </c>
      <c r="K212">
        <f t="shared" si="14"/>
        <v>0.22764876184568641</v>
      </c>
      <c r="L212">
        <f t="shared" si="15"/>
        <v>-1.1023512381543137</v>
      </c>
    </row>
    <row r="213" spans="1:12" x14ac:dyDescent="0.2">
      <c r="A213" s="414">
        <v>44453</v>
      </c>
      <c r="B213" s="319">
        <v>1.28</v>
      </c>
      <c r="D213" s="17">
        <v>44453</v>
      </c>
      <c r="E213">
        <v>251.72209167480469</v>
      </c>
      <c r="F213" s="20">
        <f t="shared" si="12"/>
        <v>0.10231190562036557</v>
      </c>
      <c r="G213" s="20">
        <f t="shared" si="13"/>
        <v>-1.1776880943796344</v>
      </c>
      <c r="I213" s="17">
        <v>44453</v>
      </c>
      <c r="J213">
        <v>4443.0498046875</v>
      </c>
      <c r="K213">
        <f t="shared" si="14"/>
        <v>-0.57466385065754777</v>
      </c>
      <c r="L213">
        <f t="shared" si="15"/>
        <v>-1.8546638506575479</v>
      </c>
    </row>
    <row r="214" spans="1:12" x14ac:dyDescent="0.2">
      <c r="A214" s="414">
        <v>44454</v>
      </c>
      <c r="B214" s="319">
        <v>1.31</v>
      </c>
      <c r="D214" s="17">
        <v>44454</v>
      </c>
      <c r="E214">
        <v>253.49348449707031</v>
      </c>
      <c r="F214" s="20">
        <f t="shared" si="12"/>
        <v>0.70370971831668083</v>
      </c>
      <c r="G214" s="20">
        <f t="shared" si="13"/>
        <v>-0.60629028168331922</v>
      </c>
      <c r="I214" s="17">
        <v>44454</v>
      </c>
      <c r="J214">
        <v>4480.7001953125</v>
      </c>
      <c r="K214">
        <f t="shared" si="14"/>
        <v>0.84739969795697856</v>
      </c>
      <c r="L214">
        <f t="shared" si="15"/>
        <v>-0.46260030204302149</v>
      </c>
    </row>
    <row r="215" spans="1:12" x14ac:dyDescent="0.2">
      <c r="A215" s="414">
        <v>44455</v>
      </c>
      <c r="B215" s="319">
        <v>1.34</v>
      </c>
      <c r="D215" s="17">
        <v>44455</v>
      </c>
      <c r="E215">
        <v>257.64971923828119</v>
      </c>
      <c r="F215" s="20">
        <f t="shared" si="12"/>
        <v>1.6395824726843877</v>
      </c>
      <c r="G215" s="20">
        <f t="shared" si="13"/>
        <v>0.29958247268438765</v>
      </c>
      <c r="I215" s="17">
        <v>44455</v>
      </c>
      <c r="J215">
        <v>4473.75</v>
      </c>
      <c r="K215">
        <f t="shared" si="14"/>
        <v>-0.15511404489349614</v>
      </c>
      <c r="L215">
        <f t="shared" si="15"/>
        <v>-1.4951140448934963</v>
      </c>
    </row>
    <row r="216" spans="1:12" x14ac:dyDescent="0.2">
      <c r="A216" s="414">
        <v>44456</v>
      </c>
      <c r="B216" s="319">
        <v>1.37</v>
      </c>
      <c r="D216" s="17">
        <v>44456</v>
      </c>
      <c r="E216">
        <v>257.8179931640625</v>
      </c>
      <c r="F216" s="20">
        <f t="shared" si="12"/>
        <v>6.5311123287381784E-2</v>
      </c>
      <c r="G216" s="20">
        <f t="shared" si="13"/>
        <v>-1.3046888767126184</v>
      </c>
      <c r="I216" s="17">
        <v>44456</v>
      </c>
      <c r="J216">
        <v>4432.990234375</v>
      </c>
      <c r="K216">
        <f t="shared" si="14"/>
        <v>-0.91108724504051408</v>
      </c>
      <c r="L216">
        <f t="shared" si="15"/>
        <v>-2.2810872450405144</v>
      </c>
    </row>
    <row r="217" spans="1:12" x14ac:dyDescent="0.2">
      <c r="A217" s="414">
        <v>44459</v>
      </c>
      <c r="B217" s="319">
        <v>1.31</v>
      </c>
      <c r="D217" s="17">
        <v>44459</v>
      </c>
      <c r="E217">
        <v>255.5320129394531</v>
      </c>
      <c r="F217" s="20">
        <f t="shared" si="12"/>
        <v>-0.88666434664035254</v>
      </c>
      <c r="G217" s="20">
        <f t="shared" si="13"/>
        <v>-2.1966643466403526</v>
      </c>
      <c r="I217" s="17">
        <v>44459</v>
      </c>
      <c r="J217">
        <v>4357.72998046875</v>
      </c>
      <c r="K217">
        <f t="shared" si="14"/>
        <v>-1.6977311008414802</v>
      </c>
      <c r="L217">
        <f t="shared" si="15"/>
        <v>-3.0077311008414802</v>
      </c>
    </row>
    <row r="218" spans="1:12" x14ac:dyDescent="0.2">
      <c r="A218" s="414">
        <v>44460</v>
      </c>
      <c r="B218" s="319">
        <v>1.33</v>
      </c>
      <c r="D218" s="17">
        <v>44460</v>
      </c>
      <c r="E218">
        <v>255.28462219238281</v>
      </c>
      <c r="F218" s="20">
        <f t="shared" si="12"/>
        <v>-9.6813993763240139E-2</v>
      </c>
      <c r="G218" s="20">
        <f t="shared" si="13"/>
        <v>-1.4268139937632403</v>
      </c>
      <c r="I218" s="17">
        <v>44460</v>
      </c>
      <c r="J218">
        <v>4354.18994140625</v>
      </c>
      <c r="K218">
        <f t="shared" si="14"/>
        <v>-8.123585165593962E-2</v>
      </c>
      <c r="L218">
        <f t="shared" si="15"/>
        <v>-1.4112358516559398</v>
      </c>
    </row>
    <row r="219" spans="1:12" x14ac:dyDescent="0.2">
      <c r="A219" s="414">
        <v>44461</v>
      </c>
      <c r="B219" s="319">
        <v>1.32</v>
      </c>
      <c r="D219" s="17">
        <v>44461</v>
      </c>
      <c r="E219">
        <v>256.47216796875</v>
      </c>
      <c r="F219" s="20">
        <f t="shared" si="12"/>
        <v>0.46518500259379175</v>
      </c>
      <c r="G219" s="20">
        <f t="shared" si="13"/>
        <v>-0.85481499740620825</v>
      </c>
      <c r="I219" s="17">
        <v>44461</v>
      </c>
      <c r="J219">
        <v>4395.64013671875</v>
      </c>
      <c r="K219">
        <f t="shared" si="14"/>
        <v>0.95196111952601337</v>
      </c>
      <c r="L219">
        <f t="shared" si="15"/>
        <v>-0.3680388804739867</v>
      </c>
    </row>
    <row r="220" spans="1:12" x14ac:dyDescent="0.2">
      <c r="A220" s="414">
        <v>44462</v>
      </c>
      <c r="B220" s="319">
        <v>1.41</v>
      </c>
      <c r="D220" s="17">
        <v>44462</v>
      </c>
      <c r="E220">
        <v>274.96755981445312</v>
      </c>
      <c r="F220" s="20">
        <f t="shared" si="12"/>
        <v>7.2114615758060374</v>
      </c>
      <c r="G220" s="20">
        <f t="shared" si="13"/>
        <v>5.8014615758060373</v>
      </c>
      <c r="I220" s="17">
        <v>44462</v>
      </c>
      <c r="J220">
        <v>4448.97998046875</v>
      </c>
      <c r="K220">
        <f t="shared" si="14"/>
        <v>1.2134715784494825</v>
      </c>
      <c r="L220">
        <f t="shared" si="15"/>
        <v>-0.19652842155051742</v>
      </c>
    </row>
    <row r="221" spans="1:12" x14ac:dyDescent="0.2">
      <c r="A221" s="414">
        <v>44463</v>
      </c>
      <c r="B221" s="319">
        <v>1.47</v>
      </c>
      <c r="D221" s="17">
        <v>44463</v>
      </c>
      <c r="E221">
        <v>282.65670776367188</v>
      </c>
      <c r="F221" s="20">
        <f t="shared" si="12"/>
        <v>2.7963836731894309</v>
      </c>
      <c r="G221" s="20">
        <f t="shared" si="13"/>
        <v>1.326383673189431</v>
      </c>
      <c r="I221" s="17">
        <v>44463</v>
      </c>
      <c r="J221">
        <v>4455.47998046875</v>
      </c>
      <c r="K221">
        <f t="shared" si="14"/>
        <v>0.14610090466883047</v>
      </c>
      <c r="L221">
        <f t="shared" si="15"/>
        <v>-1.3238990953311696</v>
      </c>
    </row>
    <row r="222" spans="1:12" x14ac:dyDescent="0.2">
      <c r="A222" s="414">
        <v>44466</v>
      </c>
      <c r="B222" s="319">
        <v>1.48</v>
      </c>
      <c r="D222" s="17">
        <v>44466</v>
      </c>
      <c r="E222">
        <v>276.76864624023438</v>
      </c>
      <c r="F222" s="20">
        <f t="shared" si="12"/>
        <v>-2.083114025498551</v>
      </c>
      <c r="G222" s="20">
        <f t="shared" si="13"/>
        <v>-3.5631140254985509</v>
      </c>
      <c r="I222" s="17">
        <v>44466</v>
      </c>
      <c r="J222">
        <v>4443.10986328125</v>
      </c>
      <c r="K222">
        <f t="shared" si="14"/>
        <v>-0.27763826213396137</v>
      </c>
      <c r="L222">
        <f t="shared" si="15"/>
        <v>-1.7576382621339612</v>
      </c>
    </row>
    <row r="223" spans="1:12" x14ac:dyDescent="0.2">
      <c r="A223" s="414">
        <v>44467</v>
      </c>
      <c r="B223" s="319">
        <v>1.54</v>
      </c>
      <c r="D223" s="17">
        <v>44467</v>
      </c>
      <c r="E223">
        <v>269.44564819335938</v>
      </c>
      <c r="F223" s="20">
        <f t="shared" si="12"/>
        <v>-2.6458914860314988</v>
      </c>
      <c r="G223" s="20">
        <f t="shared" si="13"/>
        <v>-4.1858914860314993</v>
      </c>
      <c r="I223" s="17">
        <v>44467</v>
      </c>
      <c r="J223">
        <v>4352.6298828125</v>
      </c>
      <c r="K223">
        <f t="shared" si="14"/>
        <v>-2.0364110556098258</v>
      </c>
      <c r="L223">
        <f t="shared" si="15"/>
        <v>-3.5764110556098259</v>
      </c>
    </row>
    <row r="224" spans="1:12" x14ac:dyDescent="0.2">
      <c r="A224" s="414">
        <v>44468</v>
      </c>
      <c r="B224" s="319">
        <v>1.55</v>
      </c>
      <c r="D224" s="17">
        <v>44468</v>
      </c>
      <c r="E224">
        <v>267.6842041015625</v>
      </c>
      <c r="F224" s="20">
        <f t="shared" si="12"/>
        <v>-0.65372890733526667</v>
      </c>
      <c r="G224" s="20">
        <f t="shared" si="13"/>
        <v>-2.2037289073352668</v>
      </c>
      <c r="I224" s="17">
        <v>44468</v>
      </c>
      <c r="J224">
        <v>4359.4599609375</v>
      </c>
      <c r="K224">
        <f t="shared" si="14"/>
        <v>0.1569184219400403</v>
      </c>
      <c r="L224">
        <f t="shared" si="15"/>
        <v>-1.3930815780599597</v>
      </c>
    </row>
    <row r="225" spans="1:12" x14ac:dyDescent="0.2">
      <c r="A225" s="414">
        <v>44469</v>
      </c>
      <c r="B225" s="319">
        <v>1.52</v>
      </c>
      <c r="D225" s="17">
        <v>44469</v>
      </c>
      <c r="E225">
        <v>268.39669799804688</v>
      </c>
      <c r="F225" s="20">
        <f t="shared" si="12"/>
        <v>0.26616957054890189</v>
      </c>
      <c r="G225" s="20">
        <f t="shared" si="13"/>
        <v>-1.253830429451098</v>
      </c>
      <c r="I225" s="17">
        <v>44469</v>
      </c>
      <c r="J225">
        <v>4307.5400390625</v>
      </c>
      <c r="K225">
        <f t="shared" si="14"/>
        <v>-1.1909714125195141</v>
      </c>
      <c r="L225">
        <f t="shared" si="15"/>
        <v>-2.7109714125195143</v>
      </c>
    </row>
    <row r="226" spans="1:12" x14ac:dyDescent="0.2">
      <c r="A226" s="414">
        <v>44470</v>
      </c>
      <c r="B226" s="319">
        <v>1.48</v>
      </c>
      <c r="D226" s="17">
        <v>44470</v>
      </c>
      <c r="E226">
        <v>272.39468383789062</v>
      </c>
      <c r="F226" s="20">
        <f t="shared" si="12"/>
        <v>1.4895808591031336</v>
      </c>
      <c r="G226" s="20">
        <f t="shared" si="13"/>
        <v>9.5808591031336654E-3</v>
      </c>
      <c r="I226" s="17">
        <v>44470</v>
      </c>
      <c r="J226">
        <v>4357.0400390625</v>
      </c>
      <c r="K226">
        <f t="shared" si="14"/>
        <v>1.1491477630181997</v>
      </c>
      <c r="L226">
        <f t="shared" si="15"/>
        <v>-0.33085223698180033</v>
      </c>
    </row>
    <row r="227" spans="1:12" x14ac:dyDescent="0.2">
      <c r="A227" s="414">
        <v>44473</v>
      </c>
      <c r="B227" s="319">
        <v>1.49</v>
      </c>
      <c r="D227" s="17">
        <v>44473</v>
      </c>
      <c r="E227">
        <v>268.04043579101562</v>
      </c>
      <c r="F227" s="20">
        <f t="shared" si="12"/>
        <v>-1.5985069846173392</v>
      </c>
      <c r="G227" s="20">
        <f t="shared" si="13"/>
        <v>-3.0885069846173394</v>
      </c>
      <c r="I227" s="17">
        <v>44473</v>
      </c>
      <c r="J227">
        <v>4300.4599609375</v>
      </c>
      <c r="K227">
        <f t="shared" si="14"/>
        <v>-1.2985898136748424</v>
      </c>
      <c r="L227">
        <f t="shared" si="15"/>
        <v>-2.7885898136748422</v>
      </c>
    </row>
    <row r="228" spans="1:12" x14ac:dyDescent="0.2">
      <c r="A228" s="414">
        <v>44474</v>
      </c>
      <c r="B228" s="319">
        <v>1.54</v>
      </c>
      <c r="D228" s="17">
        <v>44474</v>
      </c>
      <c r="E228">
        <v>268.94094848632812</v>
      </c>
      <c r="F228" s="20">
        <f t="shared" si="12"/>
        <v>0.33596150993225776</v>
      </c>
      <c r="G228" s="20">
        <f t="shared" si="13"/>
        <v>-1.2040384900677423</v>
      </c>
      <c r="I228" s="17">
        <v>44474</v>
      </c>
      <c r="J228">
        <v>4345.72021484375</v>
      </c>
      <c r="K228">
        <f t="shared" si="14"/>
        <v>1.0524514660609297</v>
      </c>
      <c r="L228">
        <f t="shared" si="15"/>
        <v>-0.48754853393907038</v>
      </c>
    </row>
    <row r="229" spans="1:12" x14ac:dyDescent="0.2">
      <c r="A229" s="414">
        <v>44475</v>
      </c>
      <c r="B229" s="319">
        <v>1.53</v>
      </c>
      <c r="D229" s="17">
        <v>44475</v>
      </c>
      <c r="E229">
        <v>272.40447998046881</v>
      </c>
      <c r="F229" s="20">
        <f t="shared" si="12"/>
        <v>1.2878408861255108</v>
      </c>
      <c r="G229" s="20">
        <f t="shared" si="13"/>
        <v>-0.24215911387448918</v>
      </c>
      <c r="I229" s="17">
        <v>44475</v>
      </c>
      <c r="J229">
        <v>4363.5498046875</v>
      </c>
      <c r="K229">
        <f t="shared" si="14"/>
        <v>0.41027928541854047</v>
      </c>
      <c r="L229">
        <f t="shared" si="15"/>
        <v>-1.1197207145814596</v>
      </c>
    </row>
    <row r="230" spans="1:12" x14ac:dyDescent="0.2">
      <c r="A230" s="414">
        <v>44476</v>
      </c>
      <c r="B230" s="319">
        <v>1.58</v>
      </c>
      <c r="D230" s="17">
        <v>44476</v>
      </c>
      <c r="E230">
        <v>271.72171020507812</v>
      </c>
      <c r="F230" s="20">
        <f t="shared" si="12"/>
        <v>-0.25064557507998247</v>
      </c>
      <c r="G230" s="20">
        <f t="shared" si="13"/>
        <v>-1.8306455750799826</v>
      </c>
      <c r="I230" s="17">
        <v>44476</v>
      </c>
      <c r="J230">
        <v>4399.759765625</v>
      </c>
      <c r="K230">
        <f t="shared" si="14"/>
        <v>0.82982806564054368</v>
      </c>
      <c r="L230">
        <f t="shared" si="15"/>
        <v>-0.75017193435945639</v>
      </c>
    </row>
    <row r="231" spans="1:12" x14ac:dyDescent="0.2">
      <c r="A231" s="414">
        <v>44477</v>
      </c>
      <c r="B231" s="319">
        <v>1.61</v>
      </c>
      <c r="D231" s="17">
        <v>44477</v>
      </c>
      <c r="E231">
        <v>269.64358520507812</v>
      </c>
      <c r="F231" s="20">
        <f t="shared" si="12"/>
        <v>-0.76479902854709858</v>
      </c>
      <c r="G231" s="20">
        <f t="shared" si="13"/>
        <v>-2.3747990285470988</v>
      </c>
      <c r="I231" s="17">
        <v>44477</v>
      </c>
      <c r="J231">
        <v>4391.33984375</v>
      </c>
      <c r="K231">
        <f t="shared" si="14"/>
        <v>-0.19137230947889999</v>
      </c>
      <c r="L231">
        <f t="shared" si="15"/>
        <v>-1.8013723094789</v>
      </c>
    </row>
    <row r="232" spans="1:12" x14ac:dyDescent="0.2">
      <c r="A232" s="414">
        <v>44480</v>
      </c>
      <c r="B232" s="319">
        <v>0</v>
      </c>
      <c r="D232" s="17">
        <v>44480</v>
      </c>
      <c r="E232">
        <v>270.90036010742188</v>
      </c>
      <c r="F232" s="20">
        <f t="shared" si="12"/>
        <v>0.46608744702304211</v>
      </c>
      <c r="G232" s="20">
        <f t="shared" si="13"/>
        <v>0.46608744702304211</v>
      </c>
      <c r="I232" s="17">
        <v>44480</v>
      </c>
      <c r="J232">
        <v>4361.18994140625</v>
      </c>
      <c r="K232">
        <f t="shared" si="14"/>
        <v>-0.68657638480567662</v>
      </c>
      <c r="L232">
        <f t="shared" si="15"/>
        <v>-0.68657638480567662</v>
      </c>
    </row>
    <row r="233" spans="1:12" x14ac:dyDescent="0.2">
      <c r="A233" s="414">
        <v>44481</v>
      </c>
      <c r="B233" s="319">
        <v>1.59</v>
      </c>
      <c r="D233" s="17">
        <v>44481</v>
      </c>
      <c r="E233">
        <v>276.09573364257812</v>
      </c>
      <c r="F233" s="20">
        <f t="shared" si="12"/>
        <v>1.9178171387797693</v>
      </c>
      <c r="G233" s="20">
        <f t="shared" si="13"/>
        <v>0.32781713877976926</v>
      </c>
      <c r="I233" s="17">
        <v>44481</v>
      </c>
      <c r="J233">
        <v>4350.64990234375</v>
      </c>
      <c r="K233">
        <f t="shared" si="14"/>
        <v>-0.24167805585421034</v>
      </c>
      <c r="L233">
        <f t="shared" si="15"/>
        <v>-1.8316780558542105</v>
      </c>
    </row>
    <row r="234" spans="1:12" x14ac:dyDescent="0.2">
      <c r="A234" s="414">
        <v>44482</v>
      </c>
      <c r="B234" s="319">
        <v>1.56</v>
      </c>
      <c r="D234" s="17">
        <v>44482</v>
      </c>
      <c r="E234">
        <v>281.44937133789062</v>
      </c>
      <c r="F234" s="20">
        <f t="shared" si="12"/>
        <v>1.9390512213575504</v>
      </c>
      <c r="G234" s="20">
        <f t="shared" si="13"/>
        <v>0.37905122135755032</v>
      </c>
      <c r="I234" s="17">
        <v>44482</v>
      </c>
      <c r="J234">
        <v>4363.7998046875</v>
      </c>
      <c r="K234">
        <f t="shared" si="14"/>
        <v>0.30225144837937851</v>
      </c>
      <c r="L234">
        <f t="shared" si="15"/>
        <v>-1.2577485516206215</v>
      </c>
    </row>
    <row r="235" spans="1:12" x14ac:dyDescent="0.2">
      <c r="A235" s="414">
        <v>44483</v>
      </c>
      <c r="B235" s="319">
        <v>1.52</v>
      </c>
      <c r="D235" s="17">
        <v>44483</v>
      </c>
      <c r="E235">
        <v>287.00100708007812</v>
      </c>
      <c r="F235" s="20">
        <f t="shared" si="12"/>
        <v>1.9725166610951677</v>
      </c>
      <c r="G235" s="20">
        <f t="shared" si="13"/>
        <v>0.45251666109516764</v>
      </c>
      <c r="I235" s="17">
        <v>44483</v>
      </c>
      <c r="J235">
        <v>4438.259765625</v>
      </c>
      <c r="K235">
        <f t="shared" si="14"/>
        <v>1.7063101945583459</v>
      </c>
      <c r="L235">
        <f t="shared" si="15"/>
        <v>0.18631019455834585</v>
      </c>
    </row>
    <row r="236" spans="1:12" x14ac:dyDescent="0.2">
      <c r="A236" s="414">
        <v>44484</v>
      </c>
      <c r="B236" s="319">
        <v>1.59</v>
      </c>
      <c r="D236" s="17">
        <v>44484</v>
      </c>
      <c r="E236">
        <v>288.6239013671875</v>
      </c>
      <c r="F236" s="20">
        <f t="shared" si="12"/>
        <v>0.56546640850516605</v>
      </c>
      <c r="G236" s="20">
        <f t="shared" si="13"/>
        <v>-1.0245335914948339</v>
      </c>
      <c r="I236" s="17">
        <v>44484</v>
      </c>
      <c r="J236">
        <v>4471.3701171875</v>
      </c>
      <c r="K236">
        <f t="shared" si="14"/>
        <v>0.74602103777126194</v>
      </c>
      <c r="L236">
        <f t="shared" si="15"/>
        <v>-0.84397896222873814</v>
      </c>
    </row>
    <row r="237" spans="1:12" x14ac:dyDescent="0.2">
      <c r="A237" s="414">
        <v>44487</v>
      </c>
      <c r="B237" s="319">
        <v>1.59</v>
      </c>
      <c r="D237" s="17">
        <v>44487</v>
      </c>
      <c r="E237">
        <v>288.66348266601562</v>
      </c>
      <c r="F237" s="20">
        <f t="shared" si="12"/>
        <v>1.3713798005165777E-2</v>
      </c>
      <c r="G237" s="20">
        <f t="shared" si="13"/>
        <v>-1.5762862019948343</v>
      </c>
      <c r="I237" s="17">
        <v>44487</v>
      </c>
      <c r="J237">
        <v>4486.4599609375</v>
      </c>
      <c r="K237">
        <f t="shared" si="14"/>
        <v>0.33747695570975322</v>
      </c>
      <c r="L237">
        <f t="shared" si="15"/>
        <v>-1.2525230442902469</v>
      </c>
    </row>
    <row r="238" spans="1:12" x14ac:dyDescent="0.2">
      <c r="A238" s="414">
        <v>44488</v>
      </c>
      <c r="B238" s="319">
        <v>1.65</v>
      </c>
      <c r="D238" s="17">
        <v>44488</v>
      </c>
      <c r="E238">
        <v>289.29684448242188</v>
      </c>
      <c r="F238" s="20">
        <f t="shared" si="12"/>
        <v>0.21941182533956025</v>
      </c>
      <c r="G238" s="20">
        <f t="shared" si="13"/>
        <v>-1.4305881746604396</v>
      </c>
      <c r="I238" s="17">
        <v>44488</v>
      </c>
      <c r="J238">
        <v>4519.6298828125</v>
      </c>
      <c r="K238">
        <f t="shared" si="14"/>
        <v>0.73933395514063038</v>
      </c>
      <c r="L238">
        <f t="shared" si="15"/>
        <v>-0.91066604485936953</v>
      </c>
    </row>
    <row r="239" spans="1:12" x14ac:dyDescent="0.2">
      <c r="A239" s="414">
        <v>44489</v>
      </c>
      <c r="B239" s="319">
        <v>1.65</v>
      </c>
      <c r="D239" s="17">
        <v>44489</v>
      </c>
      <c r="E239">
        <v>287.07025146484381</v>
      </c>
      <c r="F239" s="20">
        <f t="shared" si="12"/>
        <v>-0.76965686285366985</v>
      </c>
      <c r="G239" s="20">
        <f t="shared" si="13"/>
        <v>-2.4196568628536697</v>
      </c>
      <c r="I239" s="17">
        <v>44489</v>
      </c>
      <c r="J239">
        <v>4536.18994140625</v>
      </c>
      <c r="K239">
        <f t="shared" si="14"/>
        <v>0.36640298040168096</v>
      </c>
      <c r="L239">
        <f t="shared" si="15"/>
        <v>-1.2835970195983188</v>
      </c>
    </row>
    <row r="240" spans="1:12" x14ac:dyDescent="0.2">
      <c r="A240" s="414">
        <v>44490</v>
      </c>
      <c r="B240" s="319">
        <v>1.68</v>
      </c>
      <c r="D240" s="17">
        <v>44490</v>
      </c>
      <c r="E240">
        <v>286.793212890625</v>
      </c>
      <c r="F240" s="20">
        <f t="shared" si="12"/>
        <v>-9.6505497454073358E-2</v>
      </c>
      <c r="G240" s="20">
        <f t="shared" si="13"/>
        <v>-1.7765054974540733</v>
      </c>
      <c r="I240" s="17">
        <v>44490</v>
      </c>
      <c r="J240">
        <v>4549.77978515625</v>
      </c>
      <c r="K240">
        <f t="shared" si="14"/>
        <v>0.29958718496225611</v>
      </c>
      <c r="L240">
        <f t="shared" si="15"/>
        <v>-1.3804128150377437</v>
      </c>
    </row>
    <row r="241" spans="1:12" x14ac:dyDescent="0.2">
      <c r="A241" s="414">
        <v>44491</v>
      </c>
      <c r="B241" s="319">
        <v>1.66</v>
      </c>
      <c r="D241" s="17">
        <v>44491</v>
      </c>
      <c r="E241">
        <v>289.51455688476562</v>
      </c>
      <c r="F241" s="20">
        <f t="shared" si="12"/>
        <v>0.94888716741650025</v>
      </c>
      <c r="G241" s="20">
        <f t="shared" si="13"/>
        <v>-0.71111283258349967</v>
      </c>
      <c r="I241" s="17">
        <v>44491</v>
      </c>
      <c r="J241">
        <v>4544.89990234375</v>
      </c>
      <c r="K241">
        <f t="shared" si="14"/>
        <v>-0.10725536274130713</v>
      </c>
      <c r="L241">
        <f t="shared" si="15"/>
        <v>-1.767255362741307</v>
      </c>
    </row>
    <row r="242" spans="1:12" x14ac:dyDescent="0.2">
      <c r="A242" s="414">
        <v>44494</v>
      </c>
      <c r="B242" s="319">
        <v>1.64</v>
      </c>
      <c r="D242" s="17">
        <v>44494</v>
      </c>
      <c r="E242">
        <v>290.86038208007812</v>
      </c>
      <c r="F242" s="20">
        <f t="shared" si="12"/>
        <v>0.46485579509156555</v>
      </c>
      <c r="G242" s="20">
        <f t="shared" si="13"/>
        <v>-1.1751442049084344</v>
      </c>
      <c r="I242" s="17">
        <v>44494</v>
      </c>
      <c r="J242">
        <v>4566.47998046875</v>
      </c>
      <c r="K242">
        <f t="shared" si="14"/>
        <v>0.47481965694935135</v>
      </c>
      <c r="L242">
        <f t="shared" si="15"/>
        <v>-1.1651803430506487</v>
      </c>
    </row>
    <row r="243" spans="1:12" x14ac:dyDescent="0.2">
      <c r="A243" s="414">
        <v>44495</v>
      </c>
      <c r="B243" s="319">
        <v>1.63</v>
      </c>
      <c r="D243" s="17">
        <v>44495</v>
      </c>
      <c r="E243">
        <v>292.03799438476562</v>
      </c>
      <c r="F243" s="20">
        <f t="shared" si="12"/>
        <v>0.40487202013070522</v>
      </c>
      <c r="G243" s="20">
        <f t="shared" si="13"/>
        <v>-1.2251279798692947</v>
      </c>
      <c r="I243" s="17">
        <v>44495</v>
      </c>
      <c r="J243">
        <v>4574.7900390625</v>
      </c>
      <c r="K243">
        <f t="shared" si="14"/>
        <v>0.18197952535197517</v>
      </c>
      <c r="L243">
        <f t="shared" si="15"/>
        <v>-1.4480204746480247</v>
      </c>
    </row>
    <row r="244" spans="1:12" x14ac:dyDescent="0.2">
      <c r="A244" s="414">
        <v>44496</v>
      </c>
      <c r="B244" s="319">
        <v>1.54</v>
      </c>
      <c r="D244" s="17">
        <v>44496</v>
      </c>
      <c r="E244">
        <v>292.07757568359381</v>
      </c>
      <c r="F244" s="20">
        <f t="shared" si="12"/>
        <v>1.3553475776865092E-2</v>
      </c>
      <c r="G244" s="20">
        <f t="shared" si="13"/>
        <v>-1.5264465242231349</v>
      </c>
      <c r="I244" s="17">
        <v>44496</v>
      </c>
      <c r="J244">
        <v>4551.68017578125</v>
      </c>
      <c r="K244">
        <f t="shared" si="14"/>
        <v>-0.50515680684628417</v>
      </c>
      <c r="L244">
        <f t="shared" si="15"/>
        <v>-2.0451568068462844</v>
      </c>
    </row>
    <row r="245" spans="1:12" x14ac:dyDescent="0.2">
      <c r="A245" s="414">
        <v>44497</v>
      </c>
      <c r="B245" s="319">
        <v>1.57</v>
      </c>
      <c r="D245" s="17">
        <v>44497</v>
      </c>
      <c r="E245">
        <v>295.27395629882812</v>
      </c>
      <c r="F245" s="20">
        <f t="shared" si="12"/>
        <v>1.0943601568019523</v>
      </c>
      <c r="G245" s="20">
        <f t="shared" si="13"/>
        <v>-0.47563984319804775</v>
      </c>
      <c r="I245" s="17">
        <v>44497</v>
      </c>
      <c r="J245">
        <v>4596.419921875</v>
      </c>
      <c r="K245">
        <f t="shared" si="14"/>
        <v>0.98292815764611308</v>
      </c>
      <c r="L245">
        <f t="shared" si="15"/>
        <v>-0.58707184235388699</v>
      </c>
    </row>
    <row r="246" spans="1:12" x14ac:dyDescent="0.2">
      <c r="A246" s="414">
        <v>44498</v>
      </c>
      <c r="B246" s="319">
        <v>1.55</v>
      </c>
      <c r="D246" s="17">
        <v>44498</v>
      </c>
      <c r="E246">
        <v>296.5703125</v>
      </c>
      <c r="F246" s="20">
        <f t="shared" si="12"/>
        <v>0.43903506337684406</v>
      </c>
      <c r="G246" s="20">
        <f t="shared" si="13"/>
        <v>-1.110964936623156</v>
      </c>
      <c r="I246" s="17">
        <v>44498</v>
      </c>
      <c r="J246">
        <v>4605.3798828125</v>
      </c>
      <c r="K246">
        <f t="shared" si="14"/>
        <v>0.19493347191492019</v>
      </c>
      <c r="L246">
        <f t="shared" si="15"/>
        <v>-1.3550665280850798</v>
      </c>
    </row>
    <row r="247" spans="1:12" x14ac:dyDescent="0.2">
      <c r="A247" s="414">
        <v>44501</v>
      </c>
      <c r="B247" s="319">
        <v>1.58</v>
      </c>
      <c r="D247" s="17">
        <v>44501</v>
      </c>
      <c r="E247">
        <v>299.60833740234381</v>
      </c>
      <c r="F247" s="20">
        <f t="shared" si="12"/>
        <v>1.0243860475224764</v>
      </c>
      <c r="G247" s="20">
        <f t="shared" si="13"/>
        <v>-0.55561395247752365</v>
      </c>
      <c r="I247" s="17">
        <v>44501</v>
      </c>
      <c r="J247">
        <v>4613.669921875</v>
      </c>
      <c r="K247">
        <f t="shared" si="14"/>
        <v>0.18000771431340171</v>
      </c>
      <c r="L247">
        <f t="shared" si="15"/>
        <v>-1.3999922856865983</v>
      </c>
    </row>
    <row r="248" spans="1:12" x14ac:dyDescent="0.2">
      <c r="A248" s="414">
        <v>44502</v>
      </c>
      <c r="B248" s="319">
        <v>1.56</v>
      </c>
      <c r="D248" s="17">
        <v>44502</v>
      </c>
      <c r="E248">
        <v>299.79641723632812</v>
      </c>
      <c r="F248" s="20">
        <f t="shared" si="12"/>
        <v>6.2775233698435406E-2</v>
      </c>
      <c r="G248" s="20">
        <f t="shared" si="13"/>
        <v>-1.4972247663015645</v>
      </c>
      <c r="I248" s="17">
        <v>44502</v>
      </c>
      <c r="J248">
        <v>4630.64990234375</v>
      </c>
      <c r="K248">
        <f t="shared" si="14"/>
        <v>0.36803630854132102</v>
      </c>
      <c r="L248">
        <f t="shared" si="15"/>
        <v>-1.1919636914586791</v>
      </c>
    </row>
    <row r="249" spans="1:12" x14ac:dyDescent="0.2">
      <c r="A249" s="414">
        <v>44503</v>
      </c>
      <c r="B249" s="319">
        <v>1.6</v>
      </c>
      <c r="D249" s="17">
        <v>44503</v>
      </c>
      <c r="E249">
        <v>299.73699951171881</v>
      </c>
      <c r="F249" s="20">
        <f t="shared" si="12"/>
        <v>-1.9819357801891088E-2</v>
      </c>
      <c r="G249" s="20">
        <f t="shared" si="13"/>
        <v>-1.6198193578018911</v>
      </c>
      <c r="I249" s="17">
        <v>44503</v>
      </c>
      <c r="J249">
        <v>4660.56982421875</v>
      </c>
      <c r="K249">
        <f t="shared" si="14"/>
        <v>0.64612791953579518</v>
      </c>
      <c r="L249">
        <f t="shared" si="15"/>
        <v>-0.95387208046420491</v>
      </c>
    </row>
    <row r="250" spans="1:12" x14ac:dyDescent="0.2">
      <c r="A250" s="414">
        <v>44504</v>
      </c>
      <c r="B250" s="319">
        <v>1.53</v>
      </c>
      <c r="D250" s="17">
        <v>44504</v>
      </c>
      <c r="E250">
        <v>304.83340454101562</v>
      </c>
      <c r="F250" s="20">
        <f t="shared" si="12"/>
        <v>1.7002922687552842</v>
      </c>
      <c r="G250" s="20">
        <f t="shared" si="13"/>
        <v>0.17029226875528414</v>
      </c>
      <c r="I250" s="17">
        <v>44504</v>
      </c>
      <c r="J250">
        <v>4680.06005859375</v>
      </c>
      <c r="K250">
        <f t="shared" si="14"/>
        <v>0.41819423611504725</v>
      </c>
      <c r="L250">
        <f t="shared" si="15"/>
        <v>-1.1118057638849528</v>
      </c>
    </row>
    <row r="251" spans="1:12" x14ac:dyDescent="0.2">
      <c r="A251" s="414">
        <v>44505</v>
      </c>
      <c r="B251" s="319">
        <v>1.45</v>
      </c>
      <c r="D251" s="17">
        <v>44505</v>
      </c>
      <c r="E251">
        <v>304.0516357421875</v>
      </c>
      <c r="F251" s="20">
        <f t="shared" si="12"/>
        <v>-0.25645771991597377</v>
      </c>
      <c r="G251" s="20">
        <f t="shared" si="13"/>
        <v>-1.7064577199159738</v>
      </c>
      <c r="I251" s="17">
        <v>44505</v>
      </c>
      <c r="J251">
        <v>4697.52978515625</v>
      </c>
      <c r="K251">
        <f t="shared" si="14"/>
        <v>0.37327996529491653</v>
      </c>
      <c r="L251">
        <f t="shared" si="15"/>
        <v>-1.0767200347050834</v>
      </c>
    </row>
    <row r="252" spans="1:12" x14ac:dyDescent="0.2">
      <c r="A252" s="414">
        <v>44508</v>
      </c>
      <c r="B252" s="319">
        <v>1.51</v>
      </c>
      <c r="D252" s="17">
        <v>44508</v>
      </c>
      <c r="E252">
        <v>306.7333984375</v>
      </c>
      <c r="F252" s="20">
        <f t="shared" si="12"/>
        <v>0.88200896823539199</v>
      </c>
      <c r="G252" s="20">
        <f t="shared" si="13"/>
        <v>-0.62799103176460802</v>
      </c>
      <c r="I252" s="17">
        <v>44508</v>
      </c>
      <c r="J252">
        <v>4701.7001953125</v>
      </c>
      <c r="K252">
        <f t="shared" si="14"/>
        <v>8.877879113035328E-2</v>
      </c>
      <c r="L252">
        <f t="shared" si="15"/>
        <v>-1.4212212088696468</v>
      </c>
    </row>
    <row r="253" spans="1:12" x14ac:dyDescent="0.2">
      <c r="A253" s="414">
        <v>44509</v>
      </c>
      <c r="B253" s="319">
        <v>1.46</v>
      </c>
      <c r="D253" s="17">
        <v>44509</v>
      </c>
      <c r="E253">
        <v>306.48602294921881</v>
      </c>
      <c r="F253" s="20">
        <f t="shared" si="12"/>
        <v>-8.0648370715847684E-2</v>
      </c>
      <c r="G253" s="20">
        <f t="shared" si="13"/>
        <v>-1.5406483707158476</v>
      </c>
      <c r="I253" s="17">
        <v>44509</v>
      </c>
      <c r="J253">
        <v>4685.25</v>
      </c>
      <c r="K253">
        <f t="shared" si="14"/>
        <v>-0.34987758957707499</v>
      </c>
      <c r="L253">
        <f t="shared" si="15"/>
        <v>-1.8098775895770749</v>
      </c>
    </row>
    <row r="254" spans="1:12" x14ac:dyDescent="0.2">
      <c r="A254" s="414">
        <v>44510</v>
      </c>
      <c r="B254" s="319">
        <v>1.56</v>
      </c>
      <c r="D254" s="17">
        <v>44510</v>
      </c>
      <c r="E254">
        <v>296.550537109375</v>
      </c>
      <c r="F254" s="20">
        <f t="shared" si="12"/>
        <v>-3.2417419053037868</v>
      </c>
      <c r="G254" s="20">
        <f t="shared" si="13"/>
        <v>-4.8017419053037873</v>
      </c>
      <c r="I254" s="17">
        <v>44510</v>
      </c>
      <c r="J254">
        <v>4646.7099609375</v>
      </c>
      <c r="K254">
        <f t="shared" si="14"/>
        <v>-0.822582339522971</v>
      </c>
      <c r="L254">
        <f t="shared" si="15"/>
        <v>-2.3825823395229708</v>
      </c>
    </row>
    <row r="255" spans="1:12" x14ac:dyDescent="0.2">
      <c r="A255" s="414">
        <v>44511</v>
      </c>
      <c r="B255" s="319">
        <v>0</v>
      </c>
      <c r="D255" s="17">
        <v>44511</v>
      </c>
      <c r="E255">
        <v>299.82611083984381</v>
      </c>
      <c r="F255" s="20">
        <f t="shared" si="12"/>
        <v>1.1045583536612165</v>
      </c>
      <c r="G255" s="20">
        <f t="shared" si="13"/>
        <v>1.1045583536612165</v>
      </c>
      <c r="I255" s="17">
        <v>44511</v>
      </c>
      <c r="J255">
        <v>4649.27001953125</v>
      </c>
      <c r="K255">
        <f t="shared" si="14"/>
        <v>5.5094004473511274E-2</v>
      </c>
      <c r="L255">
        <f t="shared" si="15"/>
        <v>5.5094004473511274E-2</v>
      </c>
    </row>
    <row r="256" spans="1:12" x14ac:dyDescent="0.2">
      <c r="A256" s="414">
        <v>44512</v>
      </c>
      <c r="B256" s="319">
        <v>1.58</v>
      </c>
      <c r="D256" s="17">
        <v>44512</v>
      </c>
      <c r="E256">
        <v>303.4578857421875</v>
      </c>
      <c r="F256" s="20">
        <f t="shared" si="12"/>
        <v>1.2112937369499666</v>
      </c>
      <c r="G256" s="20">
        <f t="shared" si="13"/>
        <v>-0.36870626305003351</v>
      </c>
      <c r="I256" s="17">
        <v>44512</v>
      </c>
      <c r="J256">
        <v>4682.85009765625</v>
      </c>
      <c r="K256">
        <f t="shared" si="14"/>
        <v>0.72226560264154371</v>
      </c>
      <c r="L256">
        <f t="shared" si="15"/>
        <v>-0.85773439735845636</v>
      </c>
    </row>
    <row r="257" spans="1:12" x14ac:dyDescent="0.2">
      <c r="A257" s="414">
        <v>44515</v>
      </c>
      <c r="B257" s="319">
        <v>1.63</v>
      </c>
      <c r="D257" s="17">
        <v>44515</v>
      </c>
      <c r="E257">
        <v>302.30996704101562</v>
      </c>
      <c r="F257" s="20">
        <f t="shared" si="12"/>
        <v>-0.37827941045734648</v>
      </c>
      <c r="G257" s="20">
        <f t="shared" si="13"/>
        <v>-2.0082794104573463</v>
      </c>
      <c r="I257" s="17">
        <v>44515</v>
      </c>
      <c r="J257">
        <v>4682.7998046875</v>
      </c>
      <c r="K257">
        <f t="shared" si="14"/>
        <v>-1.0739820344702355E-3</v>
      </c>
      <c r="L257">
        <f t="shared" si="15"/>
        <v>-1.6310739820344702</v>
      </c>
    </row>
    <row r="258" spans="1:12" x14ac:dyDescent="0.2">
      <c r="A258" s="414">
        <v>44516</v>
      </c>
      <c r="B258" s="319">
        <v>1.63</v>
      </c>
      <c r="D258" s="17">
        <v>44516</v>
      </c>
      <c r="E258">
        <v>303.893310546875</v>
      </c>
      <c r="F258" s="20">
        <f t="shared" si="12"/>
        <v>0.52374836375955691</v>
      </c>
      <c r="G258" s="20">
        <f t="shared" si="13"/>
        <v>-1.1062516362404429</v>
      </c>
      <c r="I258" s="17">
        <v>44516</v>
      </c>
      <c r="J258">
        <v>4700.89990234375</v>
      </c>
      <c r="K258">
        <f t="shared" si="14"/>
        <v>0.38652298648624128</v>
      </c>
      <c r="L258">
        <f t="shared" si="15"/>
        <v>-1.2434770135137585</v>
      </c>
    </row>
    <row r="259" spans="1:12" x14ac:dyDescent="0.2">
      <c r="A259" s="414">
        <v>44517</v>
      </c>
      <c r="B259" s="319">
        <v>1.6</v>
      </c>
      <c r="D259" s="17">
        <v>44517</v>
      </c>
      <c r="E259">
        <v>304.8135986328125</v>
      </c>
      <c r="F259" s="20">
        <f t="shared" si="12"/>
        <v>0.30283262381833415</v>
      </c>
      <c r="G259" s="20">
        <f t="shared" si="13"/>
        <v>-1.297167376181666</v>
      </c>
      <c r="I259" s="17">
        <v>44517</v>
      </c>
      <c r="J259">
        <v>4688.669921875</v>
      </c>
      <c r="K259">
        <f t="shared" si="14"/>
        <v>-0.2601625374463396</v>
      </c>
      <c r="L259">
        <f t="shared" si="15"/>
        <v>-1.8601625374463397</v>
      </c>
    </row>
    <row r="260" spans="1:12" x14ac:dyDescent="0.2">
      <c r="A260" s="414">
        <v>44518</v>
      </c>
      <c r="B260" s="319">
        <v>1.59</v>
      </c>
      <c r="D260" s="17">
        <v>44518</v>
      </c>
      <c r="E260">
        <v>299.83596801757812</v>
      </c>
      <c r="F260" s="20">
        <f t="shared" si="12"/>
        <v>-1.6330080539584377</v>
      </c>
      <c r="G260" s="20">
        <f t="shared" si="13"/>
        <v>-3.2230080539584378</v>
      </c>
      <c r="I260" s="17">
        <v>44518</v>
      </c>
      <c r="J260">
        <v>4704.5400390625</v>
      </c>
      <c r="K260">
        <f t="shared" si="14"/>
        <v>0.33847802152712719</v>
      </c>
      <c r="L260">
        <f t="shared" si="15"/>
        <v>-1.2515219784728728</v>
      </c>
    </row>
    <row r="261" spans="1:12" x14ac:dyDescent="0.2">
      <c r="A261" s="414">
        <v>44519</v>
      </c>
      <c r="B261" s="319">
        <v>1.54</v>
      </c>
      <c r="D261" s="17">
        <v>44519</v>
      </c>
      <c r="E261">
        <v>298.034912109375</v>
      </c>
      <c r="F261" s="20">
        <f t="shared" ref="F261:F324" si="16">+(E261-E260)/E260*100</f>
        <v>-0.60068040539337053</v>
      </c>
      <c r="G261" s="20">
        <f t="shared" ref="G261:G324" si="17">+F261-B261</f>
        <v>-2.1406804053933706</v>
      </c>
      <c r="I261" s="17">
        <v>44519</v>
      </c>
      <c r="J261">
        <v>4697.9599609375</v>
      </c>
      <c r="K261">
        <f t="shared" ref="K261:K324" si="18">+(J261-J260)/J260*100</f>
        <v>-0.13986655593032743</v>
      </c>
      <c r="L261">
        <f t="shared" ref="L261:L324" si="19">+K261-B261</f>
        <v>-1.6798665559303274</v>
      </c>
    </row>
    <row r="262" spans="1:12" x14ac:dyDescent="0.2">
      <c r="A262" s="414">
        <v>44522</v>
      </c>
      <c r="B262" s="319">
        <v>1.63</v>
      </c>
      <c r="D262" s="17">
        <v>44522</v>
      </c>
      <c r="E262">
        <v>293.74996948242188</v>
      </c>
      <c r="F262" s="20">
        <f t="shared" si="16"/>
        <v>-1.4377317733100363</v>
      </c>
      <c r="G262" s="20">
        <f t="shared" si="17"/>
        <v>-3.0677317733100362</v>
      </c>
      <c r="I262" s="17">
        <v>44522</v>
      </c>
      <c r="J262">
        <v>4682.93994140625</v>
      </c>
      <c r="K262">
        <f t="shared" si="18"/>
        <v>-0.3197136556321924</v>
      </c>
      <c r="L262">
        <f t="shared" si="19"/>
        <v>-1.9497136556321923</v>
      </c>
    </row>
    <row r="263" spans="1:12" x14ac:dyDescent="0.2">
      <c r="A263" s="414">
        <v>44523</v>
      </c>
      <c r="B263" s="319">
        <v>1.67</v>
      </c>
      <c r="D263" s="17">
        <v>44523</v>
      </c>
      <c r="E263">
        <v>288.38641357421881</v>
      </c>
      <c r="F263" s="20">
        <f t="shared" si="16"/>
        <v>-1.8258915626964942</v>
      </c>
      <c r="G263" s="20">
        <f t="shared" si="17"/>
        <v>-3.4958915626964941</v>
      </c>
      <c r="I263" s="17">
        <v>44523</v>
      </c>
      <c r="J263">
        <v>4690.7001953125</v>
      </c>
      <c r="K263">
        <f t="shared" si="18"/>
        <v>0.16571329129452078</v>
      </c>
      <c r="L263">
        <f t="shared" si="19"/>
        <v>-1.5042867087054792</v>
      </c>
    </row>
    <row r="264" spans="1:12" x14ac:dyDescent="0.2">
      <c r="A264" s="414">
        <v>44524</v>
      </c>
      <c r="B264" s="319">
        <v>1.64</v>
      </c>
      <c r="D264" s="17">
        <v>44524</v>
      </c>
      <c r="E264">
        <v>286.15985107421881</v>
      </c>
      <c r="F264" s="20">
        <f t="shared" si="16"/>
        <v>-0.77207607404395784</v>
      </c>
      <c r="G264" s="20">
        <f t="shared" si="17"/>
        <v>-2.4120760740439575</v>
      </c>
      <c r="I264" s="17">
        <v>44524</v>
      </c>
      <c r="J264">
        <v>4701.4599609375</v>
      </c>
      <c r="K264">
        <f t="shared" si="18"/>
        <v>0.22938506357222371</v>
      </c>
      <c r="L264">
        <f t="shared" si="19"/>
        <v>-1.4106149364277762</v>
      </c>
    </row>
    <row r="265" spans="1:12" x14ac:dyDescent="0.2">
      <c r="A265" s="414">
        <v>44526</v>
      </c>
      <c r="B265" s="319">
        <v>1.48</v>
      </c>
      <c r="D265" s="17">
        <v>44526</v>
      </c>
      <c r="E265">
        <v>281.25146484375</v>
      </c>
      <c r="F265" s="20">
        <f t="shared" si="16"/>
        <v>-1.7152602687075629</v>
      </c>
      <c r="G265" s="20">
        <f t="shared" si="17"/>
        <v>-3.1952602687075631</v>
      </c>
      <c r="I265" s="17">
        <v>44526</v>
      </c>
      <c r="J265">
        <v>4594.6201171875</v>
      </c>
      <c r="K265">
        <f t="shared" si="18"/>
        <v>-2.2724822637582451</v>
      </c>
      <c r="L265">
        <f t="shared" si="19"/>
        <v>-3.7524822637582451</v>
      </c>
    </row>
    <row r="266" spans="1:12" x14ac:dyDescent="0.2">
      <c r="A266" s="414">
        <v>44529</v>
      </c>
      <c r="B266" s="319">
        <v>1.52</v>
      </c>
      <c r="D266" s="17">
        <v>44529</v>
      </c>
      <c r="E266">
        <v>293.65103149414062</v>
      </c>
      <c r="F266" s="20">
        <f t="shared" si="16"/>
        <v>4.4087118469869084</v>
      </c>
      <c r="G266" s="20">
        <f t="shared" si="17"/>
        <v>2.8887118469869084</v>
      </c>
      <c r="I266" s="17">
        <v>44529</v>
      </c>
      <c r="J266">
        <v>4655.27001953125</v>
      </c>
      <c r="K266">
        <f t="shared" si="18"/>
        <v>1.3200199537034971</v>
      </c>
      <c r="L266">
        <f t="shared" si="19"/>
        <v>-0.1999800462965029</v>
      </c>
    </row>
    <row r="267" spans="1:12" x14ac:dyDescent="0.2">
      <c r="A267" s="414">
        <v>44530</v>
      </c>
      <c r="B267" s="319">
        <v>1.43</v>
      </c>
      <c r="D267" s="17">
        <v>44530</v>
      </c>
      <c r="E267">
        <v>281.99368286132812</v>
      </c>
      <c r="F267" s="20">
        <f t="shared" si="16"/>
        <v>-3.9697965893387659</v>
      </c>
      <c r="G267" s="20">
        <f t="shared" si="17"/>
        <v>-5.3997965893387656</v>
      </c>
      <c r="I267" s="17">
        <v>44530</v>
      </c>
      <c r="J267">
        <v>4567</v>
      </c>
      <c r="K267">
        <f t="shared" si="18"/>
        <v>-1.8961310334505175</v>
      </c>
      <c r="L267">
        <f t="shared" si="19"/>
        <v>-3.3261310334505172</v>
      </c>
    </row>
    <row r="268" spans="1:12" x14ac:dyDescent="0.2">
      <c r="A268" s="414">
        <v>44531</v>
      </c>
      <c r="B268" s="319">
        <v>1.43</v>
      </c>
      <c r="D268" s="17">
        <v>44531</v>
      </c>
      <c r="E268">
        <v>248.88197326660159</v>
      </c>
      <c r="F268" s="20">
        <f t="shared" si="16"/>
        <v>-11.742004026029687</v>
      </c>
      <c r="G268" s="20">
        <f t="shared" si="17"/>
        <v>-13.172004026029686</v>
      </c>
      <c r="I268" s="17">
        <v>44531</v>
      </c>
      <c r="J268">
        <v>4513.0400390625</v>
      </c>
      <c r="K268">
        <f t="shared" si="18"/>
        <v>-1.1815187417889206</v>
      </c>
      <c r="L268">
        <f t="shared" si="19"/>
        <v>-2.6115187417889203</v>
      </c>
    </row>
    <row r="269" spans="1:12" x14ac:dyDescent="0.2">
      <c r="A269" s="414">
        <v>44532</v>
      </c>
      <c r="B269" s="319">
        <v>1.44</v>
      </c>
      <c r="D269" s="17">
        <v>44532</v>
      </c>
      <c r="E269">
        <v>258.48104858398438</v>
      </c>
      <c r="F269" s="20">
        <f t="shared" si="16"/>
        <v>3.8568785000351493</v>
      </c>
      <c r="G269" s="20">
        <f t="shared" si="17"/>
        <v>2.4168785000351494</v>
      </c>
      <c r="I269" s="17">
        <v>44532</v>
      </c>
      <c r="J269">
        <v>4577.10009765625</v>
      </c>
      <c r="K269">
        <f t="shared" si="18"/>
        <v>1.419443613158311</v>
      </c>
      <c r="L269">
        <f t="shared" si="19"/>
        <v>-2.0556386841688923E-2</v>
      </c>
    </row>
    <row r="270" spans="1:12" x14ac:dyDescent="0.2">
      <c r="A270" s="414">
        <v>44533</v>
      </c>
      <c r="B270" s="319">
        <v>1.35</v>
      </c>
      <c r="D270" s="17">
        <v>44533</v>
      </c>
      <c r="E270">
        <v>255.63099670410159</v>
      </c>
      <c r="F270" s="20">
        <f t="shared" si="16"/>
        <v>-1.102615412424234</v>
      </c>
      <c r="G270" s="20">
        <f t="shared" si="17"/>
        <v>-2.4526154124242341</v>
      </c>
      <c r="I270" s="17">
        <v>44533</v>
      </c>
      <c r="J270">
        <v>4538.43017578125</v>
      </c>
      <c r="K270">
        <f t="shared" si="18"/>
        <v>-0.8448563730297558</v>
      </c>
      <c r="L270">
        <f t="shared" si="19"/>
        <v>-2.1948563730297561</v>
      </c>
    </row>
    <row r="271" spans="1:12" x14ac:dyDescent="0.2">
      <c r="A271" s="414">
        <v>44536</v>
      </c>
      <c r="B271" s="319">
        <v>1.43</v>
      </c>
      <c r="D271" s="17">
        <v>44536</v>
      </c>
      <c r="E271">
        <v>256.05645751953119</v>
      </c>
      <c r="F271" s="20">
        <f t="shared" si="16"/>
        <v>0.16643553438947092</v>
      </c>
      <c r="G271" s="20">
        <f t="shared" si="17"/>
        <v>-1.2635644656105289</v>
      </c>
      <c r="I271" s="17">
        <v>44536</v>
      </c>
      <c r="J271">
        <v>4591.669921875</v>
      </c>
      <c r="K271">
        <f t="shared" si="18"/>
        <v>1.1730872577451357</v>
      </c>
      <c r="L271">
        <f t="shared" si="19"/>
        <v>-0.25691274225486427</v>
      </c>
    </row>
    <row r="272" spans="1:12" x14ac:dyDescent="0.2">
      <c r="A272" s="414">
        <v>44537</v>
      </c>
      <c r="B272" s="319">
        <v>1.48</v>
      </c>
      <c r="D272" s="17">
        <v>44537</v>
      </c>
      <c r="E272">
        <v>264.210693359375</v>
      </c>
      <c r="F272" s="20">
        <f t="shared" si="16"/>
        <v>3.1845460641123751</v>
      </c>
      <c r="G272" s="20">
        <f t="shared" si="17"/>
        <v>1.7045460641123751</v>
      </c>
      <c r="I272" s="17">
        <v>44537</v>
      </c>
      <c r="J272">
        <v>4686.75</v>
      </c>
      <c r="K272">
        <f t="shared" si="18"/>
        <v>2.0707080374404225</v>
      </c>
      <c r="L272">
        <f t="shared" si="19"/>
        <v>0.59070803744042255</v>
      </c>
    </row>
    <row r="273" spans="1:12" x14ac:dyDescent="0.2">
      <c r="A273" s="414">
        <v>44538</v>
      </c>
      <c r="B273" s="319">
        <v>1.52</v>
      </c>
      <c r="D273" s="17">
        <v>44538</v>
      </c>
      <c r="E273">
        <v>263.53778076171881</v>
      </c>
      <c r="F273" s="20">
        <f t="shared" si="16"/>
        <v>-0.25468787394646009</v>
      </c>
      <c r="G273" s="20">
        <f t="shared" si="17"/>
        <v>-1.7746878739464602</v>
      </c>
      <c r="I273" s="17">
        <v>44538</v>
      </c>
      <c r="J273">
        <v>4701.2099609375</v>
      </c>
      <c r="K273">
        <f t="shared" si="18"/>
        <v>0.30852853123166374</v>
      </c>
      <c r="L273">
        <f t="shared" si="19"/>
        <v>-1.2114714687683363</v>
      </c>
    </row>
    <row r="274" spans="1:12" x14ac:dyDescent="0.2">
      <c r="A274" s="414">
        <v>44539</v>
      </c>
      <c r="B274" s="319">
        <v>1.49</v>
      </c>
      <c r="D274" s="17">
        <v>44539</v>
      </c>
      <c r="E274">
        <v>261.56851196289062</v>
      </c>
      <c r="F274" s="20">
        <f t="shared" si="16"/>
        <v>-0.74724344765152384</v>
      </c>
      <c r="G274" s="20">
        <f t="shared" si="17"/>
        <v>-2.2372434476515237</v>
      </c>
      <c r="I274" s="17">
        <v>44539</v>
      </c>
      <c r="J274">
        <v>4667.4501953125</v>
      </c>
      <c r="K274">
        <f t="shared" si="18"/>
        <v>-0.71810801698947602</v>
      </c>
      <c r="L274">
        <f t="shared" si="19"/>
        <v>-2.2081080169894758</v>
      </c>
    </row>
    <row r="275" spans="1:12" x14ac:dyDescent="0.2">
      <c r="A275" s="414">
        <v>44540</v>
      </c>
      <c r="B275" s="319">
        <v>1.48</v>
      </c>
      <c r="D275" s="17">
        <v>44540</v>
      </c>
      <c r="E275">
        <v>263.2607421875</v>
      </c>
      <c r="F275" s="20">
        <f t="shared" si="16"/>
        <v>0.64695486926555434</v>
      </c>
      <c r="G275" s="20">
        <f t="shared" si="17"/>
        <v>-0.83304513073444564</v>
      </c>
      <c r="I275" s="17">
        <v>44540</v>
      </c>
      <c r="J275">
        <v>4712.02001953125</v>
      </c>
      <c r="K275">
        <f t="shared" si="18"/>
        <v>0.95490733384817439</v>
      </c>
      <c r="L275">
        <f t="shared" si="19"/>
        <v>-0.52509266615182559</v>
      </c>
    </row>
    <row r="276" spans="1:12" x14ac:dyDescent="0.2">
      <c r="A276" s="414">
        <v>44543</v>
      </c>
      <c r="B276" s="319">
        <v>1.42</v>
      </c>
      <c r="D276" s="17">
        <v>44543</v>
      </c>
      <c r="E276">
        <v>262.99356079101562</v>
      </c>
      <c r="F276" s="20">
        <f t="shared" si="16"/>
        <v>-0.1014892665971756</v>
      </c>
      <c r="G276" s="20">
        <f t="shared" si="17"/>
        <v>-1.5214892665971755</v>
      </c>
      <c r="I276" s="17">
        <v>44543</v>
      </c>
      <c r="J276">
        <v>4668.97021484375</v>
      </c>
      <c r="K276">
        <f t="shared" si="18"/>
        <v>-0.91361676115676982</v>
      </c>
      <c r="L276">
        <f t="shared" si="19"/>
        <v>-2.3336167611567697</v>
      </c>
    </row>
    <row r="277" spans="1:12" x14ac:dyDescent="0.2">
      <c r="A277" s="414">
        <v>44544</v>
      </c>
      <c r="B277" s="319">
        <v>1.44</v>
      </c>
      <c r="D277" s="17">
        <v>44544</v>
      </c>
      <c r="E277">
        <v>252.92939758300781</v>
      </c>
      <c r="F277" s="20">
        <f t="shared" si="16"/>
        <v>-3.8267717193293445</v>
      </c>
      <c r="G277" s="20">
        <f t="shared" si="17"/>
        <v>-5.2667717193293448</v>
      </c>
      <c r="I277" s="17">
        <v>44544</v>
      </c>
      <c r="J277">
        <v>4634.08984375</v>
      </c>
      <c r="K277">
        <f t="shared" si="18"/>
        <v>-0.74706775774360545</v>
      </c>
      <c r="L277">
        <f t="shared" si="19"/>
        <v>-2.1870677577436055</v>
      </c>
    </row>
    <row r="278" spans="1:12" x14ac:dyDescent="0.2">
      <c r="A278" s="414">
        <v>44545</v>
      </c>
      <c r="B278" s="319">
        <v>1.47</v>
      </c>
      <c r="D278" s="17">
        <v>44545</v>
      </c>
      <c r="E278">
        <v>257.33306884765619</v>
      </c>
      <c r="F278" s="20">
        <f t="shared" si="16"/>
        <v>1.7410673914261623</v>
      </c>
      <c r="G278" s="20">
        <f t="shared" si="17"/>
        <v>0.27106739142616232</v>
      </c>
      <c r="I278" s="17">
        <v>44545</v>
      </c>
      <c r="J278">
        <v>4709.85009765625</v>
      </c>
      <c r="K278">
        <f t="shared" si="18"/>
        <v>1.6348464630746833</v>
      </c>
      <c r="L278">
        <f t="shared" si="19"/>
        <v>0.16484646307468331</v>
      </c>
    </row>
    <row r="279" spans="1:12" x14ac:dyDescent="0.2">
      <c r="A279" s="414">
        <v>44546</v>
      </c>
      <c r="B279" s="319">
        <v>1.44</v>
      </c>
      <c r="D279" s="17">
        <v>44546</v>
      </c>
      <c r="E279">
        <v>250.48512268066409</v>
      </c>
      <c r="F279" s="20">
        <f t="shared" si="16"/>
        <v>-2.6611217118955497</v>
      </c>
      <c r="G279" s="20">
        <f t="shared" si="17"/>
        <v>-4.1011217118955496</v>
      </c>
      <c r="I279" s="17">
        <v>44546</v>
      </c>
      <c r="J279">
        <v>4668.669921875</v>
      </c>
      <c r="K279">
        <f t="shared" si="18"/>
        <v>-0.87434153799804337</v>
      </c>
      <c r="L279">
        <f t="shared" si="19"/>
        <v>-2.3143415379980432</v>
      </c>
    </row>
    <row r="280" spans="1:12" x14ac:dyDescent="0.2">
      <c r="A280" s="414">
        <v>44547</v>
      </c>
      <c r="B280" s="319">
        <v>1.41</v>
      </c>
      <c r="D280" s="17">
        <v>44547</v>
      </c>
      <c r="E280">
        <v>250.29707336425781</v>
      </c>
      <c r="F280" s="20">
        <f t="shared" si="16"/>
        <v>-7.5074046072595227E-2</v>
      </c>
      <c r="G280" s="20">
        <f t="shared" si="17"/>
        <v>-1.4850740460725951</v>
      </c>
      <c r="I280" s="17">
        <v>44547</v>
      </c>
      <c r="J280">
        <v>4620.64013671875</v>
      </c>
      <c r="K280">
        <f t="shared" si="18"/>
        <v>-1.0287680637092587</v>
      </c>
      <c r="L280">
        <f t="shared" si="19"/>
        <v>-2.4387680637092588</v>
      </c>
    </row>
    <row r="281" spans="1:12" x14ac:dyDescent="0.2">
      <c r="A281" s="414">
        <v>44550</v>
      </c>
      <c r="B281" s="319">
        <v>1.43</v>
      </c>
      <c r="D281" s="17">
        <v>44550</v>
      </c>
      <c r="E281">
        <v>244.6366271972656</v>
      </c>
      <c r="F281" s="20">
        <f t="shared" si="16"/>
        <v>-2.261491151658237</v>
      </c>
      <c r="G281" s="20">
        <f t="shared" si="17"/>
        <v>-3.6914911516582372</v>
      </c>
      <c r="I281" s="17">
        <v>44550</v>
      </c>
      <c r="J281">
        <v>4568.02001953125</v>
      </c>
      <c r="K281">
        <f t="shared" si="18"/>
        <v>-1.138805785140997</v>
      </c>
      <c r="L281">
        <f t="shared" si="19"/>
        <v>-2.5688057851409969</v>
      </c>
    </row>
    <row r="282" spans="1:12" x14ac:dyDescent="0.2">
      <c r="A282" s="414">
        <v>44551</v>
      </c>
      <c r="B282" s="319">
        <v>1.48</v>
      </c>
      <c r="D282" s="17">
        <v>44551</v>
      </c>
      <c r="E282">
        <v>249.92103576660159</v>
      </c>
      <c r="F282" s="20">
        <f t="shared" si="16"/>
        <v>2.1601052262198048</v>
      </c>
      <c r="G282" s="20">
        <f t="shared" si="17"/>
        <v>0.68010522621980485</v>
      </c>
      <c r="I282" s="17">
        <v>44551</v>
      </c>
      <c r="J282">
        <v>4649.22998046875</v>
      </c>
      <c r="K282">
        <f t="shared" si="18"/>
        <v>1.7777934551572609</v>
      </c>
      <c r="L282">
        <f t="shared" si="19"/>
        <v>0.29779345515726097</v>
      </c>
    </row>
    <row r="283" spans="1:12" x14ac:dyDescent="0.2">
      <c r="A283" s="414">
        <v>44552</v>
      </c>
      <c r="B283" s="319">
        <v>1.46</v>
      </c>
      <c r="D283" s="17">
        <v>44552</v>
      </c>
      <c r="E283">
        <v>250.16844177246091</v>
      </c>
      <c r="F283" s="20">
        <f t="shared" si="16"/>
        <v>9.8993670180835755E-2</v>
      </c>
      <c r="G283" s="20">
        <f t="shared" si="17"/>
        <v>-1.3610063298191641</v>
      </c>
      <c r="I283" s="17">
        <v>44552</v>
      </c>
      <c r="J283">
        <v>4696.56005859375</v>
      </c>
      <c r="K283">
        <f t="shared" si="18"/>
        <v>1.0180197220578886</v>
      </c>
      <c r="L283">
        <f t="shared" si="19"/>
        <v>-0.44198027794211137</v>
      </c>
    </row>
    <row r="284" spans="1:12" x14ac:dyDescent="0.2">
      <c r="A284" s="414">
        <v>44553</v>
      </c>
      <c r="B284" s="319">
        <v>1.5</v>
      </c>
      <c r="D284" s="17">
        <v>44553</v>
      </c>
      <c r="E284">
        <v>250.5048828125</v>
      </c>
      <c r="F284" s="20">
        <f t="shared" si="16"/>
        <v>0.13448580390691273</v>
      </c>
      <c r="G284" s="20">
        <f t="shared" si="17"/>
        <v>-1.3655141960930872</v>
      </c>
      <c r="I284" s="17">
        <v>44553</v>
      </c>
      <c r="J284">
        <v>4725.7900390625</v>
      </c>
      <c r="K284">
        <f t="shared" si="18"/>
        <v>0.62236999216618294</v>
      </c>
      <c r="L284">
        <f t="shared" si="19"/>
        <v>-0.87763000783381706</v>
      </c>
    </row>
    <row r="285" spans="1:12" x14ac:dyDescent="0.2">
      <c r="A285" s="414">
        <v>44557</v>
      </c>
      <c r="B285" s="319">
        <v>1.48</v>
      </c>
      <c r="D285" s="17">
        <v>44557</v>
      </c>
      <c r="E285">
        <v>255.61116027832031</v>
      </c>
      <c r="F285" s="20">
        <f t="shared" si="16"/>
        <v>2.0383943851674546</v>
      </c>
      <c r="G285" s="20">
        <f t="shared" si="17"/>
        <v>0.55839438516745465</v>
      </c>
      <c r="I285" s="17">
        <v>44557</v>
      </c>
      <c r="J285">
        <v>4791.18994140625</v>
      </c>
      <c r="K285">
        <f t="shared" si="18"/>
        <v>1.3838935247475361</v>
      </c>
      <c r="L285">
        <f t="shared" si="19"/>
        <v>-9.6106475252463852E-2</v>
      </c>
    </row>
    <row r="286" spans="1:12" x14ac:dyDescent="0.2">
      <c r="A286" s="414">
        <v>44558</v>
      </c>
      <c r="B286" s="319">
        <v>1.49</v>
      </c>
      <c r="D286" s="17">
        <v>44558</v>
      </c>
      <c r="E286">
        <v>252.79083251953119</v>
      </c>
      <c r="F286" s="20">
        <f t="shared" si="16"/>
        <v>-1.1033664397588221</v>
      </c>
      <c r="G286" s="20">
        <f t="shared" si="17"/>
        <v>-2.5933664397588219</v>
      </c>
      <c r="I286" s="17">
        <v>44558</v>
      </c>
      <c r="J286">
        <v>4786.35009765625</v>
      </c>
      <c r="K286">
        <f t="shared" si="18"/>
        <v>-0.10101548486260742</v>
      </c>
      <c r="L286">
        <f t="shared" si="19"/>
        <v>-1.5910154848626075</v>
      </c>
    </row>
    <row r="287" spans="1:12" x14ac:dyDescent="0.2">
      <c r="A287" s="414">
        <v>44559</v>
      </c>
      <c r="B287" s="319">
        <v>1.55</v>
      </c>
      <c r="D287" s="17">
        <v>44559</v>
      </c>
      <c r="E287">
        <v>251.89033508300781</v>
      </c>
      <c r="F287" s="20">
        <f t="shared" si="16"/>
        <v>-0.35622234696893373</v>
      </c>
      <c r="G287" s="20">
        <f t="shared" si="17"/>
        <v>-1.9062223469689337</v>
      </c>
      <c r="I287" s="17">
        <v>44559</v>
      </c>
      <c r="J287">
        <v>4793.06005859375</v>
      </c>
      <c r="K287">
        <f t="shared" si="18"/>
        <v>0.14018951394269491</v>
      </c>
      <c r="L287">
        <f t="shared" si="19"/>
        <v>-1.4098104860573051</v>
      </c>
    </row>
    <row r="288" spans="1:12" x14ac:dyDescent="0.2">
      <c r="A288" s="414">
        <v>44560</v>
      </c>
      <c r="B288" s="319">
        <v>1.52</v>
      </c>
      <c r="D288" s="17">
        <v>44560</v>
      </c>
      <c r="E288">
        <v>252.67210388183591</v>
      </c>
      <c r="F288" s="20">
        <f t="shared" si="16"/>
        <v>0.31036077607760254</v>
      </c>
      <c r="G288" s="20">
        <f t="shared" si="17"/>
        <v>-1.2096392239223974</v>
      </c>
      <c r="I288" s="17">
        <v>44560</v>
      </c>
      <c r="J288">
        <v>4778.72998046875</v>
      </c>
      <c r="K288">
        <f t="shared" si="18"/>
        <v>-0.29897555945093546</v>
      </c>
      <c r="L288">
        <f t="shared" si="19"/>
        <v>-1.8189755594509354</v>
      </c>
    </row>
    <row r="289" spans="1:12" x14ac:dyDescent="0.2">
      <c r="A289" s="414">
        <v>44561</v>
      </c>
      <c r="B289" s="319">
        <v>1.52</v>
      </c>
      <c r="D289" s="17">
        <v>44561</v>
      </c>
      <c r="E289">
        <v>251.48460388183591</v>
      </c>
      <c r="F289" s="20">
        <f t="shared" si="16"/>
        <v>-0.46997669380840856</v>
      </c>
      <c r="G289" s="20">
        <f t="shared" si="17"/>
        <v>-1.9899766938084085</v>
      </c>
      <c r="I289" s="17">
        <v>44561</v>
      </c>
      <c r="J289">
        <v>4766.18017578125</v>
      </c>
      <c r="K289">
        <f t="shared" si="18"/>
        <v>-0.26261799136575148</v>
      </c>
      <c r="L289">
        <f t="shared" si="19"/>
        <v>-1.7826179913657514</v>
      </c>
    </row>
    <row r="290" spans="1:12" x14ac:dyDescent="0.2">
      <c r="A290" s="414">
        <v>44564</v>
      </c>
      <c r="B290" s="319">
        <v>1.63</v>
      </c>
      <c r="D290" s="17">
        <v>44564</v>
      </c>
      <c r="E290">
        <v>252.8007507324219</v>
      </c>
      <c r="F290" s="20">
        <f t="shared" si="16"/>
        <v>0.52335086532947639</v>
      </c>
      <c r="G290" s="20">
        <f t="shared" si="17"/>
        <v>-1.1066491346705236</v>
      </c>
      <c r="I290" s="17">
        <v>44564</v>
      </c>
      <c r="J290">
        <v>4796.56005859375</v>
      </c>
      <c r="K290">
        <f t="shared" si="18"/>
        <v>0.63740525309705209</v>
      </c>
      <c r="L290">
        <f t="shared" si="19"/>
        <v>-0.9925947469029478</v>
      </c>
    </row>
    <row r="291" spans="1:12" x14ac:dyDescent="0.2">
      <c r="A291" s="414">
        <v>44565</v>
      </c>
      <c r="B291" s="319">
        <v>1.66</v>
      </c>
      <c r="D291" s="17">
        <v>44565</v>
      </c>
      <c r="E291">
        <v>245.64601135253909</v>
      </c>
      <c r="F291" s="20">
        <f t="shared" si="16"/>
        <v>-2.8301891347845634</v>
      </c>
      <c r="G291" s="20">
        <f t="shared" si="17"/>
        <v>-4.4901891347845631</v>
      </c>
      <c r="I291" s="17">
        <v>44565</v>
      </c>
      <c r="J291">
        <v>4793.5400390625</v>
      </c>
      <c r="K291">
        <f t="shared" si="18"/>
        <v>-6.2962195706049509E-2</v>
      </c>
      <c r="L291">
        <f t="shared" si="19"/>
        <v>-1.7229621957060495</v>
      </c>
    </row>
    <row r="292" spans="1:12" x14ac:dyDescent="0.2">
      <c r="A292" s="414">
        <v>44566</v>
      </c>
      <c r="B292" s="319">
        <v>1.71</v>
      </c>
      <c r="D292" s="17">
        <v>44566</v>
      </c>
      <c r="E292">
        <v>225.30003356933591</v>
      </c>
      <c r="F292" s="20">
        <f t="shared" si="16"/>
        <v>-8.2826412165934311</v>
      </c>
      <c r="G292" s="20">
        <f t="shared" si="17"/>
        <v>-9.9926412165934302</v>
      </c>
      <c r="I292" s="17">
        <v>44566</v>
      </c>
      <c r="J292">
        <v>4700.580078125</v>
      </c>
      <c r="K292">
        <f t="shared" si="18"/>
        <v>-1.9392757790687134</v>
      </c>
      <c r="L292">
        <f t="shared" si="19"/>
        <v>-3.6492757790687134</v>
      </c>
    </row>
    <row r="293" spans="1:12" x14ac:dyDescent="0.2">
      <c r="A293" s="414">
        <v>44567</v>
      </c>
      <c r="B293" s="319">
        <v>1.73</v>
      </c>
      <c r="D293" s="17">
        <v>44567</v>
      </c>
      <c r="E293">
        <v>226.76463317871091</v>
      </c>
      <c r="F293" s="20">
        <f t="shared" si="16"/>
        <v>0.65006630765737128</v>
      </c>
      <c r="G293" s="20">
        <f t="shared" si="17"/>
        <v>-1.0799336923426286</v>
      </c>
      <c r="I293" s="17">
        <v>44567</v>
      </c>
      <c r="J293">
        <v>4696.0498046875</v>
      </c>
      <c r="K293">
        <f t="shared" si="18"/>
        <v>-9.6376901620769048E-2</v>
      </c>
      <c r="L293">
        <f t="shared" si="19"/>
        <v>-1.8263769016207689</v>
      </c>
    </row>
    <row r="294" spans="1:12" x14ac:dyDescent="0.2">
      <c r="A294" s="414">
        <v>44568</v>
      </c>
      <c r="B294" s="319">
        <v>1.76</v>
      </c>
      <c r="D294" s="17">
        <v>44568</v>
      </c>
      <c r="E294">
        <v>225.93336486816409</v>
      </c>
      <c r="F294" s="20">
        <f t="shared" si="16"/>
        <v>-0.36657758262140644</v>
      </c>
      <c r="G294" s="20">
        <f t="shared" si="17"/>
        <v>-2.1265775826214064</v>
      </c>
      <c r="I294" s="17">
        <v>44568</v>
      </c>
      <c r="J294">
        <v>4677.02978515625</v>
      </c>
      <c r="K294">
        <f t="shared" si="18"/>
        <v>-0.40502167400917699</v>
      </c>
      <c r="L294">
        <f t="shared" si="19"/>
        <v>-2.1650216740091768</v>
      </c>
    </row>
    <row r="295" spans="1:12" x14ac:dyDescent="0.2">
      <c r="A295" s="414">
        <v>44571</v>
      </c>
      <c r="B295" s="319">
        <v>1.78</v>
      </c>
      <c r="D295" s="17">
        <v>44571</v>
      </c>
      <c r="E295">
        <v>227.23963928222659</v>
      </c>
      <c r="F295" s="20">
        <f t="shared" si="16"/>
        <v>0.57816799870383595</v>
      </c>
      <c r="G295" s="20">
        <f t="shared" si="17"/>
        <v>-1.2018320012961641</v>
      </c>
      <c r="I295" s="17">
        <v>44571</v>
      </c>
      <c r="J295">
        <v>4670.2900390625</v>
      </c>
      <c r="K295">
        <f t="shared" si="18"/>
        <v>-0.1441031253454983</v>
      </c>
      <c r="L295">
        <f t="shared" si="19"/>
        <v>-1.9241031253454983</v>
      </c>
    </row>
    <row r="296" spans="1:12" x14ac:dyDescent="0.2">
      <c r="A296" s="414">
        <v>44572</v>
      </c>
      <c r="B296" s="319">
        <v>1.75</v>
      </c>
      <c r="D296" s="17">
        <v>44572</v>
      </c>
      <c r="E296">
        <v>232.3953857421875</v>
      </c>
      <c r="F296" s="20">
        <f t="shared" si="16"/>
        <v>2.2688587590818985</v>
      </c>
      <c r="G296" s="20">
        <f t="shared" si="17"/>
        <v>0.51885875908189849</v>
      </c>
      <c r="I296" s="17">
        <v>44572</v>
      </c>
      <c r="J296">
        <v>4713.06982421875</v>
      </c>
      <c r="K296">
        <f t="shared" si="18"/>
        <v>0.91599846687118147</v>
      </c>
      <c r="L296">
        <f t="shared" si="19"/>
        <v>-0.83400153312881853</v>
      </c>
    </row>
    <row r="297" spans="1:12" x14ac:dyDescent="0.2">
      <c r="A297" s="414">
        <v>44573</v>
      </c>
      <c r="B297" s="319">
        <v>1.74</v>
      </c>
      <c r="D297" s="17">
        <v>44573</v>
      </c>
      <c r="E297">
        <v>235.3542785644531</v>
      </c>
      <c r="F297" s="20">
        <f t="shared" si="16"/>
        <v>1.2732149619993334</v>
      </c>
      <c r="G297" s="20">
        <f t="shared" si="17"/>
        <v>-0.46678503800066662</v>
      </c>
      <c r="I297" s="17">
        <v>44573</v>
      </c>
      <c r="J297">
        <v>4726.35009765625</v>
      </c>
      <c r="K297">
        <f t="shared" si="18"/>
        <v>0.28177544430293627</v>
      </c>
      <c r="L297">
        <f t="shared" si="19"/>
        <v>-1.4582245556970637</v>
      </c>
    </row>
    <row r="298" spans="1:12" x14ac:dyDescent="0.2">
      <c r="A298" s="414">
        <v>44574</v>
      </c>
      <c r="B298" s="319">
        <v>1.7</v>
      </c>
      <c r="D298" s="17">
        <v>44574</v>
      </c>
      <c r="E298">
        <v>226.25007629394531</v>
      </c>
      <c r="F298" s="20">
        <f t="shared" si="16"/>
        <v>-3.86829690373126</v>
      </c>
      <c r="G298" s="20">
        <f t="shared" si="17"/>
        <v>-5.5682969037312597</v>
      </c>
      <c r="I298" s="17">
        <v>44574</v>
      </c>
      <c r="J298">
        <v>4659.02978515625</v>
      </c>
      <c r="K298">
        <f t="shared" si="18"/>
        <v>-1.4243615286430744</v>
      </c>
      <c r="L298">
        <f t="shared" si="19"/>
        <v>-3.1243615286430746</v>
      </c>
    </row>
    <row r="299" spans="1:12" x14ac:dyDescent="0.2">
      <c r="A299" s="414">
        <v>44575</v>
      </c>
      <c r="B299" s="319">
        <v>1.78</v>
      </c>
      <c r="D299" s="17">
        <v>44575</v>
      </c>
      <c r="E299">
        <v>228.8229675292969</v>
      </c>
      <c r="F299" s="20">
        <f t="shared" si="16"/>
        <v>1.1371891128155363</v>
      </c>
      <c r="G299" s="20">
        <f t="shared" si="17"/>
        <v>-0.64281088718446378</v>
      </c>
      <c r="I299" s="17">
        <v>44575</v>
      </c>
      <c r="J299">
        <v>4662.85009765625</v>
      </c>
      <c r="K299">
        <f t="shared" si="18"/>
        <v>8.1998026974877514E-2</v>
      </c>
      <c r="L299">
        <f t="shared" si="19"/>
        <v>-1.6980019730251226</v>
      </c>
    </row>
    <row r="300" spans="1:12" x14ac:dyDescent="0.2">
      <c r="A300" s="414">
        <v>44579</v>
      </c>
      <c r="B300" s="319">
        <v>1.87</v>
      </c>
      <c r="D300" s="17">
        <v>44579</v>
      </c>
      <c r="E300">
        <v>223.706787109375</v>
      </c>
      <c r="F300" s="20">
        <f t="shared" si="16"/>
        <v>-2.2358683986854873</v>
      </c>
      <c r="G300" s="20">
        <f t="shared" si="17"/>
        <v>-4.1058683986854874</v>
      </c>
      <c r="I300" s="17">
        <v>44579</v>
      </c>
      <c r="J300">
        <v>4577.10986328125</v>
      </c>
      <c r="K300">
        <f t="shared" si="18"/>
        <v>-1.838794569400735</v>
      </c>
      <c r="L300">
        <f t="shared" si="19"/>
        <v>-3.7087945694007352</v>
      </c>
    </row>
    <row r="301" spans="1:12" x14ac:dyDescent="0.2">
      <c r="A301" s="414">
        <v>44580</v>
      </c>
      <c r="B301" s="319">
        <v>1.83</v>
      </c>
      <c r="D301" s="17">
        <v>44580</v>
      </c>
      <c r="E301">
        <v>223.91461181640619</v>
      </c>
      <c r="F301" s="20">
        <f t="shared" si="16"/>
        <v>9.2900492522644498E-2</v>
      </c>
      <c r="G301" s="20">
        <f t="shared" si="17"/>
        <v>-1.7370995074773556</v>
      </c>
      <c r="I301" s="17">
        <v>44580</v>
      </c>
      <c r="J301">
        <v>4532.759765625</v>
      </c>
      <c r="K301">
        <f t="shared" si="18"/>
        <v>-0.96895418683387669</v>
      </c>
      <c r="L301">
        <f t="shared" si="19"/>
        <v>-2.7989541868338765</v>
      </c>
    </row>
    <row r="302" spans="1:12" x14ac:dyDescent="0.2">
      <c r="A302" s="414">
        <v>44581</v>
      </c>
      <c r="B302" s="319">
        <v>1.83</v>
      </c>
      <c r="D302" s="17">
        <v>44581</v>
      </c>
      <c r="E302">
        <v>220.61927795410159</v>
      </c>
      <c r="F302" s="20">
        <f t="shared" si="16"/>
        <v>-1.4716921935431968</v>
      </c>
      <c r="G302" s="20">
        <f t="shared" si="17"/>
        <v>-3.3016921935431967</v>
      </c>
      <c r="I302" s="17">
        <v>44581</v>
      </c>
      <c r="J302">
        <v>4482.72998046875</v>
      </c>
      <c r="K302">
        <f t="shared" si="18"/>
        <v>-1.1037378494148284</v>
      </c>
      <c r="L302">
        <f t="shared" si="19"/>
        <v>-2.9337378494148285</v>
      </c>
    </row>
    <row r="303" spans="1:12" x14ac:dyDescent="0.2">
      <c r="A303" s="414">
        <v>44582</v>
      </c>
      <c r="B303" s="319">
        <v>1.75</v>
      </c>
      <c r="D303" s="17">
        <v>44582</v>
      </c>
      <c r="E303">
        <v>216.3541259765625</v>
      </c>
      <c r="F303" s="20">
        <f t="shared" si="16"/>
        <v>-1.9332635013094495</v>
      </c>
      <c r="G303" s="20">
        <f t="shared" si="17"/>
        <v>-3.6832635013094492</v>
      </c>
      <c r="I303" s="17">
        <v>44582</v>
      </c>
      <c r="J303">
        <v>4397.93994140625</v>
      </c>
      <c r="K303">
        <f t="shared" si="18"/>
        <v>-1.8914821867908642</v>
      </c>
      <c r="L303">
        <f t="shared" si="19"/>
        <v>-3.6414821867908644</v>
      </c>
    </row>
    <row r="304" spans="1:12" x14ac:dyDescent="0.2">
      <c r="A304" s="414">
        <v>44585</v>
      </c>
      <c r="B304" s="319">
        <v>1.75</v>
      </c>
      <c r="D304" s="17">
        <v>44585</v>
      </c>
      <c r="E304">
        <v>220.70831298828119</v>
      </c>
      <c r="F304" s="20">
        <f t="shared" si="16"/>
        <v>2.0125278369733421</v>
      </c>
      <c r="G304" s="20">
        <f t="shared" si="17"/>
        <v>0.26252783697334214</v>
      </c>
      <c r="I304" s="17">
        <v>44585</v>
      </c>
      <c r="J304">
        <v>4410.1298828125</v>
      </c>
      <c r="K304">
        <f t="shared" si="18"/>
        <v>0.27717389433818057</v>
      </c>
      <c r="L304">
        <f t="shared" si="19"/>
        <v>-1.4728261056618195</v>
      </c>
    </row>
    <row r="305" spans="1:12" x14ac:dyDescent="0.2">
      <c r="A305" s="414">
        <v>44586</v>
      </c>
      <c r="B305" s="319">
        <v>1.78</v>
      </c>
      <c r="D305" s="17">
        <v>44586</v>
      </c>
      <c r="E305">
        <v>213.1478576660156</v>
      </c>
      <c r="F305" s="20">
        <f t="shared" si="16"/>
        <v>-3.4255417115471447</v>
      </c>
      <c r="G305" s="20">
        <f t="shared" si="17"/>
        <v>-5.205541711547145</v>
      </c>
      <c r="I305" s="17">
        <v>44586</v>
      </c>
      <c r="J305">
        <v>4356.4501953125</v>
      </c>
      <c r="K305">
        <f t="shared" si="18"/>
        <v>-1.2171906253646778</v>
      </c>
      <c r="L305">
        <f t="shared" si="19"/>
        <v>-2.9971906253646781</v>
      </c>
    </row>
    <row r="306" spans="1:12" x14ac:dyDescent="0.2">
      <c r="A306" s="414">
        <v>44587</v>
      </c>
      <c r="B306" s="319">
        <v>1.85</v>
      </c>
      <c r="D306" s="17">
        <v>44587</v>
      </c>
      <c r="E306">
        <v>208.80357360839841</v>
      </c>
      <c r="F306" s="20">
        <f t="shared" si="16"/>
        <v>-2.0381551591404254</v>
      </c>
      <c r="G306" s="20">
        <f t="shared" si="17"/>
        <v>-3.8881551591404255</v>
      </c>
      <c r="I306" s="17">
        <v>44587</v>
      </c>
      <c r="J306">
        <v>4349.93017578125</v>
      </c>
      <c r="K306">
        <f t="shared" si="18"/>
        <v>-0.1496635847751796</v>
      </c>
      <c r="L306">
        <f t="shared" si="19"/>
        <v>-1.9996635847751798</v>
      </c>
    </row>
    <row r="307" spans="1:12" x14ac:dyDescent="0.2">
      <c r="A307" s="414">
        <v>44588</v>
      </c>
      <c r="B307" s="319">
        <v>1.81</v>
      </c>
      <c r="D307" s="17">
        <v>44588</v>
      </c>
      <c r="E307">
        <v>210.52543640136719</v>
      </c>
      <c r="F307" s="20">
        <f t="shared" si="16"/>
        <v>0.82463281792200249</v>
      </c>
      <c r="G307" s="20">
        <f t="shared" si="17"/>
        <v>-0.98536718207799756</v>
      </c>
      <c r="I307" s="17">
        <v>44588</v>
      </c>
      <c r="J307">
        <v>4326.509765625</v>
      </c>
      <c r="K307">
        <f t="shared" si="18"/>
        <v>-0.53840887577106178</v>
      </c>
      <c r="L307">
        <f t="shared" si="19"/>
        <v>-2.3484088757710619</v>
      </c>
    </row>
    <row r="308" spans="1:12" x14ac:dyDescent="0.2">
      <c r="A308" s="414">
        <v>44589</v>
      </c>
      <c r="B308" s="319">
        <v>1.78</v>
      </c>
      <c r="D308" s="17">
        <v>44589</v>
      </c>
      <c r="E308">
        <v>219.81770324707031</v>
      </c>
      <c r="F308" s="20">
        <f t="shared" si="16"/>
        <v>4.4138451887530579</v>
      </c>
      <c r="G308" s="20">
        <f t="shared" si="17"/>
        <v>2.6338451887530576</v>
      </c>
      <c r="I308" s="17">
        <v>44589</v>
      </c>
      <c r="J308">
        <v>4431.85009765625</v>
      </c>
      <c r="K308">
        <f t="shared" si="18"/>
        <v>2.4347646888076011</v>
      </c>
      <c r="L308">
        <f t="shared" si="19"/>
        <v>0.65476468880760108</v>
      </c>
    </row>
    <row r="309" spans="1:12" x14ac:dyDescent="0.2">
      <c r="A309" s="414">
        <v>44592</v>
      </c>
      <c r="B309" s="319">
        <v>1.79</v>
      </c>
      <c r="D309" s="17">
        <v>44592</v>
      </c>
      <c r="E309">
        <v>230.20838928222659</v>
      </c>
      <c r="F309" s="20">
        <f t="shared" si="16"/>
        <v>4.7269559647238122</v>
      </c>
      <c r="G309" s="20">
        <f t="shared" si="17"/>
        <v>2.9369559647238122</v>
      </c>
      <c r="I309" s="17">
        <v>44592</v>
      </c>
      <c r="J309">
        <v>4515.5498046875</v>
      </c>
      <c r="K309">
        <f t="shared" si="18"/>
        <v>1.8885951732779489</v>
      </c>
      <c r="L309">
        <f t="shared" si="19"/>
        <v>9.8595173277948867E-2</v>
      </c>
    </row>
    <row r="310" spans="1:12" x14ac:dyDescent="0.2">
      <c r="A310" s="414">
        <v>44593</v>
      </c>
      <c r="B310" s="319">
        <v>1.81</v>
      </c>
      <c r="D310" s="17">
        <v>44593</v>
      </c>
      <c r="E310">
        <v>229.7037048339844</v>
      </c>
      <c r="F310" s="20">
        <f t="shared" si="16"/>
        <v>-0.21922939029970098</v>
      </c>
      <c r="G310" s="20">
        <f t="shared" si="17"/>
        <v>-2.029229390299701</v>
      </c>
      <c r="I310" s="17">
        <v>44593</v>
      </c>
      <c r="J310">
        <v>4546.5400390625</v>
      </c>
      <c r="K310">
        <f t="shared" si="18"/>
        <v>0.68630035578014603</v>
      </c>
      <c r="L310">
        <f t="shared" si="19"/>
        <v>-1.1236996442198541</v>
      </c>
    </row>
    <row r="311" spans="1:12" x14ac:dyDescent="0.2">
      <c r="A311" s="414">
        <v>44594</v>
      </c>
      <c r="B311" s="319">
        <v>1.78</v>
      </c>
      <c r="D311" s="17">
        <v>44594</v>
      </c>
      <c r="E311">
        <v>222.667724609375</v>
      </c>
      <c r="F311" s="20">
        <f t="shared" si="16"/>
        <v>-3.0630678028003828</v>
      </c>
      <c r="G311" s="20">
        <f t="shared" si="17"/>
        <v>-4.8430678028003831</v>
      </c>
      <c r="I311" s="17">
        <v>44594</v>
      </c>
      <c r="J311">
        <v>4589.3798828125</v>
      </c>
      <c r="K311">
        <f t="shared" si="18"/>
        <v>0.94225154473364348</v>
      </c>
      <c r="L311">
        <f t="shared" si="19"/>
        <v>-0.83774845526635655</v>
      </c>
    </row>
    <row r="312" spans="1:12" x14ac:dyDescent="0.2">
      <c r="A312" s="414">
        <v>44595</v>
      </c>
      <c r="B312" s="319">
        <v>1.82</v>
      </c>
      <c r="D312" s="17">
        <v>44595</v>
      </c>
      <c r="E312">
        <v>210.5551452636719</v>
      </c>
      <c r="F312" s="20">
        <f t="shared" si="16"/>
        <v>-5.4397552976984613</v>
      </c>
      <c r="G312" s="20">
        <f t="shared" si="17"/>
        <v>-7.2597552976984616</v>
      </c>
      <c r="I312" s="17">
        <v>44595</v>
      </c>
      <c r="J312">
        <v>4477.43994140625</v>
      </c>
      <c r="K312">
        <f t="shared" si="18"/>
        <v>-2.4391082077443995</v>
      </c>
      <c r="L312">
        <f t="shared" si="19"/>
        <v>-4.2591082077443998</v>
      </c>
    </row>
    <row r="313" spans="1:12" x14ac:dyDescent="0.2">
      <c r="A313" s="414">
        <v>44596</v>
      </c>
      <c r="B313" s="319">
        <v>1.93</v>
      </c>
      <c r="D313" s="17">
        <v>44596</v>
      </c>
      <c r="E313">
        <v>216.94789123535159</v>
      </c>
      <c r="F313" s="20">
        <f t="shared" si="16"/>
        <v>3.0361385677249744</v>
      </c>
      <c r="G313" s="20">
        <f t="shared" si="17"/>
        <v>1.1061385677249744</v>
      </c>
      <c r="I313" s="17">
        <v>44596</v>
      </c>
      <c r="J313">
        <v>4500.52978515625</v>
      </c>
      <c r="K313">
        <f t="shared" si="18"/>
        <v>0.51569298644233885</v>
      </c>
      <c r="L313">
        <f t="shared" si="19"/>
        <v>-1.4143070135576612</v>
      </c>
    </row>
    <row r="314" spans="1:12" x14ac:dyDescent="0.2">
      <c r="A314" s="414">
        <v>44599</v>
      </c>
      <c r="B314" s="319">
        <v>1.92</v>
      </c>
      <c r="D314" s="17">
        <v>44599</v>
      </c>
      <c r="E314">
        <v>214.71142578125</v>
      </c>
      <c r="F314" s="20">
        <f t="shared" si="16"/>
        <v>-1.0308767885996208</v>
      </c>
      <c r="G314" s="20">
        <f t="shared" si="17"/>
        <v>-2.9508767885996208</v>
      </c>
      <c r="I314" s="17">
        <v>44599</v>
      </c>
      <c r="J314">
        <v>4483.8701171875</v>
      </c>
      <c r="K314">
        <f t="shared" si="18"/>
        <v>-0.37017126347429802</v>
      </c>
      <c r="L314">
        <f t="shared" si="19"/>
        <v>-2.2901712634742979</v>
      </c>
    </row>
    <row r="315" spans="1:12" x14ac:dyDescent="0.2">
      <c r="A315" s="414">
        <v>44600</v>
      </c>
      <c r="B315" s="319">
        <v>1.96</v>
      </c>
      <c r="D315" s="17">
        <v>44600</v>
      </c>
      <c r="E315">
        <v>215.16664123535159</v>
      </c>
      <c r="F315" s="20">
        <f t="shared" si="16"/>
        <v>0.21201268281147212</v>
      </c>
      <c r="G315" s="20">
        <f t="shared" si="17"/>
        <v>-1.7479873171885278</v>
      </c>
      <c r="I315" s="17">
        <v>44600</v>
      </c>
      <c r="J315">
        <v>4521.5400390625</v>
      </c>
      <c r="K315">
        <f t="shared" si="18"/>
        <v>0.8401207191663348</v>
      </c>
      <c r="L315">
        <f t="shared" si="19"/>
        <v>-1.1198792808336653</v>
      </c>
    </row>
    <row r="316" spans="1:12" x14ac:dyDescent="0.2">
      <c r="A316" s="414">
        <v>44601</v>
      </c>
      <c r="B316" s="319">
        <v>1.94</v>
      </c>
      <c r="D316" s="17">
        <v>44601</v>
      </c>
      <c r="E316">
        <v>219.72865295410159</v>
      </c>
      <c r="F316" s="20">
        <f t="shared" si="16"/>
        <v>2.120222583090853</v>
      </c>
      <c r="G316" s="20">
        <f t="shared" si="17"/>
        <v>0.18022258309085304</v>
      </c>
      <c r="I316" s="17">
        <v>44601</v>
      </c>
      <c r="J316">
        <v>4587.18017578125</v>
      </c>
      <c r="K316">
        <f t="shared" si="18"/>
        <v>1.4517207887505488</v>
      </c>
      <c r="L316">
        <f t="shared" si="19"/>
        <v>-0.48827921124945117</v>
      </c>
    </row>
    <row r="317" spans="1:12" x14ac:dyDescent="0.2">
      <c r="A317" s="414">
        <v>44602</v>
      </c>
      <c r="B317" s="319">
        <v>2.0299999999999998</v>
      </c>
      <c r="D317" s="17">
        <v>44602</v>
      </c>
      <c r="E317">
        <v>215.4041442871094</v>
      </c>
      <c r="F317" s="20">
        <f t="shared" si="16"/>
        <v>-1.9681132200339482</v>
      </c>
      <c r="G317" s="20">
        <f t="shared" si="17"/>
        <v>-3.998113220033948</v>
      </c>
      <c r="I317" s="17">
        <v>44602</v>
      </c>
      <c r="J317">
        <v>4504.080078125</v>
      </c>
      <c r="K317">
        <f t="shared" si="18"/>
        <v>-1.8115725668459728</v>
      </c>
      <c r="L317">
        <f t="shared" si="19"/>
        <v>-3.8415725668459726</v>
      </c>
    </row>
    <row r="318" spans="1:12" x14ac:dyDescent="0.2">
      <c r="A318" s="414">
        <v>44603</v>
      </c>
      <c r="B318" s="319">
        <v>1.92</v>
      </c>
      <c r="D318" s="17">
        <v>44603</v>
      </c>
      <c r="E318">
        <v>205.73583984375</v>
      </c>
      <c r="F318" s="20">
        <f t="shared" si="16"/>
        <v>-4.4884486672051427</v>
      </c>
      <c r="G318" s="20">
        <f t="shared" si="17"/>
        <v>-6.4084486672051426</v>
      </c>
      <c r="I318" s="17">
        <v>44603</v>
      </c>
      <c r="J318">
        <v>4418.64013671875</v>
      </c>
      <c r="K318">
        <f t="shared" si="18"/>
        <v>-1.8969454344563457</v>
      </c>
      <c r="L318">
        <f t="shared" si="19"/>
        <v>-3.8169454344563456</v>
      </c>
    </row>
    <row r="319" spans="1:12" x14ac:dyDescent="0.2">
      <c r="A319" s="414">
        <v>44606</v>
      </c>
      <c r="B319" s="319">
        <v>1.98</v>
      </c>
      <c r="D319" s="17">
        <v>44606</v>
      </c>
      <c r="E319">
        <v>204.2514343261719</v>
      </c>
      <c r="F319" s="20">
        <f t="shared" si="16"/>
        <v>-0.72151041777915637</v>
      </c>
      <c r="G319" s="20">
        <f t="shared" si="17"/>
        <v>-2.7015104177791565</v>
      </c>
      <c r="I319" s="17">
        <v>44606</v>
      </c>
      <c r="J319">
        <v>4401.669921875</v>
      </c>
      <c r="K319">
        <f t="shared" si="18"/>
        <v>-0.38405967262932522</v>
      </c>
      <c r="L319">
        <f t="shared" si="19"/>
        <v>-2.3640596726293253</v>
      </c>
    </row>
    <row r="320" spans="1:12" x14ac:dyDescent="0.2">
      <c r="A320" s="414">
        <v>44607</v>
      </c>
      <c r="B320" s="319">
        <v>2.0499999999999998</v>
      </c>
      <c r="D320" s="17">
        <v>44607</v>
      </c>
      <c r="E320">
        <v>212.01972961425781</v>
      </c>
      <c r="F320" s="20">
        <f t="shared" si="16"/>
        <v>3.8033002381175995</v>
      </c>
      <c r="G320" s="20">
        <f t="shared" si="17"/>
        <v>1.7533002381175997</v>
      </c>
      <c r="I320" s="17">
        <v>44607</v>
      </c>
      <c r="J320">
        <v>4471.06982421875</v>
      </c>
      <c r="K320">
        <f t="shared" si="18"/>
        <v>1.5766721170720452</v>
      </c>
      <c r="L320">
        <f t="shared" si="19"/>
        <v>-0.47332788292795458</v>
      </c>
    </row>
    <row r="321" spans="1:12" x14ac:dyDescent="0.2">
      <c r="A321" s="414">
        <v>44608</v>
      </c>
      <c r="B321" s="319">
        <v>2.0299999999999998</v>
      </c>
      <c r="D321" s="17">
        <v>44608</v>
      </c>
      <c r="E321">
        <v>209.5358581542969</v>
      </c>
      <c r="F321" s="20">
        <f t="shared" si="16"/>
        <v>-1.1715284537339938</v>
      </c>
      <c r="G321" s="20">
        <f t="shared" si="17"/>
        <v>-3.2015284537339936</v>
      </c>
      <c r="I321" s="17">
        <v>44608</v>
      </c>
      <c r="J321">
        <v>4475.009765625</v>
      </c>
      <c r="K321">
        <f t="shared" si="18"/>
        <v>8.8120775589507677E-2</v>
      </c>
      <c r="L321">
        <f t="shared" si="19"/>
        <v>-1.9418792244104921</v>
      </c>
    </row>
    <row r="322" spans="1:12" x14ac:dyDescent="0.2">
      <c r="A322" s="414">
        <v>44609</v>
      </c>
      <c r="B322" s="319">
        <v>1.97</v>
      </c>
      <c r="D322" s="17">
        <v>44609</v>
      </c>
      <c r="E322">
        <v>197.9477844238281</v>
      </c>
      <c r="F322" s="20">
        <f t="shared" si="16"/>
        <v>-5.5303535311534331</v>
      </c>
      <c r="G322" s="20">
        <f t="shared" si="17"/>
        <v>-7.5003535311534328</v>
      </c>
      <c r="I322" s="17">
        <v>44609</v>
      </c>
      <c r="J322">
        <v>4380.259765625</v>
      </c>
      <c r="K322">
        <f t="shared" si="18"/>
        <v>-2.1173138152195023</v>
      </c>
      <c r="L322">
        <f t="shared" si="19"/>
        <v>-4.0873138152195025</v>
      </c>
    </row>
    <row r="323" spans="1:12" x14ac:dyDescent="0.2">
      <c r="A323" s="414">
        <v>44610</v>
      </c>
      <c r="B323" s="319">
        <v>1.92</v>
      </c>
      <c r="D323" s="17">
        <v>44610</v>
      </c>
      <c r="E323">
        <v>194.79096984863281</v>
      </c>
      <c r="F323" s="20">
        <f t="shared" si="16"/>
        <v>-1.5947713607322802</v>
      </c>
      <c r="G323" s="20">
        <f t="shared" si="17"/>
        <v>-3.5147713607322801</v>
      </c>
      <c r="I323" s="17">
        <v>44610</v>
      </c>
      <c r="J323">
        <v>4348.8701171875</v>
      </c>
      <c r="K323">
        <f t="shared" si="18"/>
        <v>-0.71661613961429405</v>
      </c>
      <c r="L323">
        <f t="shared" si="19"/>
        <v>-2.636616139614294</v>
      </c>
    </row>
    <row r="324" spans="1:12" x14ac:dyDescent="0.2">
      <c r="A324" s="414">
        <v>44614</v>
      </c>
      <c r="B324" s="319">
        <v>1.94</v>
      </c>
      <c r="D324" s="17">
        <v>44614</v>
      </c>
      <c r="E324">
        <v>193.0987548828125</v>
      </c>
      <c r="F324" s="20">
        <f t="shared" si="16"/>
        <v>-0.86873378531627543</v>
      </c>
      <c r="G324" s="20">
        <f t="shared" si="17"/>
        <v>-2.8087337853162753</v>
      </c>
      <c r="I324" s="17">
        <v>44614</v>
      </c>
      <c r="J324">
        <v>4304.759765625</v>
      </c>
      <c r="K324">
        <f t="shared" si="18"/>
        <v>-1.0142945264832841</v>
      </c>
      <c r="L324">
        <f t="shared" si="19"/>
        <v>-2.9542945264832841</v>
      </c>
    </row>
    <row r="325" spans="1:12" x14ac:dyDescent="0.2">
      <c r="A325" s="414">
        <v>44615</v>
      </c>
      <c r="B325" s="319">
        <v>1.99</v>
      </c>
      <c r="D325" s="17">
        <v>44615</v>
      </c>
      <c r="E325">
        <v>188.55653381347659</v>
      </c>
      <c r="F325" s="20">
        <f t="shared" ref="F325:F388" si="20">+(E325-E324)/E324*100</f>
        <v>-2.3522787974953467</v>
      </c>
      <c r="G325" s="20">
        <f t="shared" ref="G325:G388" si="21">+F325-B325</f>
        <v>-4.3422787974953465</v>
      </c>
      <c r="I325" s="17">
        <v>44615</v>
      </c>
      <c r="J325">
        <v>4225.5</v>
      </c>
      <c r="K325">
        <f t="shared" ref="K325:K388" si="22">+(J325-J324)/J324*100</f>
        <v>-1.841212284548762</v>
      </c>
      <c r="L325">
        <f t="shared" ref="L325:L388" si="23">+K325-B325</f>
        <v>-3.8312122845487622</v>
      </c>
    </row>
    <row r="326" spans="1:12" x14ac:dyDescent="0.2">
      <c r="A326" s="414">
        <v>44616</v>
      </c>
      <c r="B326" s="319">
        <v>1.96</v>
      </c>
      <c r="D326" s="17">
        <v>44616</v>
      </c>
      <c r="E326">
        <v>202.1634216308594</v>
      </c>
      <c r="F326" s="20">
        <f t="shared" si="20"/>
        <v>7.2163438424483246</v>
      </c>
      <c r="G326" s="20">
        <f t="shared" si="21"/>
        <v>5.2563438424483246</v>
      </c>
      <c r="I326" s="17">
        <v>44616</v>
      </c>
      <c r="J326">
        <v>4288.7001953125</v>
      </c>
      <c r="K326">
        <f t="shared" si="22"/>
        <v>1.4956856067329309</v>
      </c>
      <c r="L326">
        <f t="shared" si="23"/>
        <v>-0.46431439326706903</v>
      </c>
    </row>
    <row r="327" spans="1:12" x14ac:dyDescent="0.2">
      <c r="A327" s="414">
        <v>44617</v>
      </c>
      <c r="B327" s="319">
        <v>1.97</v>
      </c>
      <c r="D327" s="17">
        <v>44617</v>
      </c>
      <c r="E327">
        <v>205.9238586425781</v>
      </c>
      <c r="F327" s="20">
        <f t="shared" si="20"/>
        <v>1.8600976286328734</v>
      </c>
      <c r="G327" s="20">
        <f t="shared" si="21"/>
        <v>-0.10990237136712655</v>
      </c>
      <c r="I327" s="17">
        <v>44617</v>
      </c>
      <c r="J327">
        <v>4384.64990234375</v>
      </c>
      <c r="K327">
        <f t="shared" si="22"/>
        <v>2.2372677655603423</v>
      </c>
      <c r="L327">
        <f t="shared" si="23"/>
        <v>0.26726776556034237</v>
      </c>
    </row>
    <row r="328" spans="1:12" x14ac:dyDescent="0.2">
      <c r="A328" s="414">
        <v>44620</v>
      </c>
      <c r="B328" s="319">
        <v>1.83</v>
      </c>
      <c r="D328" s="17">
        <v>44620</v>
      </c>
      <c r="E328">
        <v>208.3384704589844</v>
      </c>
      <c r="F328" s="20">
        <f t="shared" si="20"/>
        <v>1.1725750635808292</v>
      </c>
      <c r="G328" s="20">
        <f t="shared" si="21"/>
        <v>-0.65742493641917088</v>
      </c>
      <c r="I328" s="17">
        <v>44620</v>
      </c>
      <c r="J328">
        <v>4373.93994140625</v>
      </c>
      <c r="K328">
        <f t="shared" si="22"/>
        <v>-0.24426034406475985</v>
      </c>
      <c r="L328">
        <f t="shared" si="23"/>
        <v>-2.07426034406476</v>
      </c>
    </row>
    <row r="329" spans="1:12" x14ac:dyDescent="0.2">
      <c r="A329" s="414">
        <v>44621</v>
      </c>
      <c r="B329" s="319">
        <v>1.72</v>
      </c>
      <c r="D329" s="17">
        <v>44621</v>
      </c>
      <c r="E329">
        <v>206.71551513671881</v>
      </c>
      <c r="F329" s="20">
        <f t="shared" si="20"/>
        <v>-0.77899934596337927</v>
      </c>
      <c r="G329" s="20">
        <f t="shared" si="21"/>
        <v>-2.4989993459633792</v>
      </c>
      <c r="I329" s="17">
        <v>44621</v>
      </c>
      <c r="J329">
        <v>4306.259765625</v>
      </c>
      <c r="K329">
        <f t="shared" si="22"/>
        <v>-1.5473503680411849</v>
      </c>
      <c r="L329">
        <f t="shared" si="23"/>
        <v>-3.2673503680411846</v>
      </c>
    </row>
    <row r="330" spans="1:12" x14ac:dyDescent="0.2">
      <c r="A330" s="414">
        <v>44622</v>
      </c>
      <c r="B330" s="319">
        <v>1.86</v>
      </c>
      <c r="D330" s="17">
        <v>44622</v>
      </c>
      <c r="E330">
        <v>208.19993591308591</v>
      </c>
      <c r="F330" s="20">
        <f t="shared" si="20"/>
        <v>0.71809838530278025</v>
      </c>
      <c r="G330" s="20">
        <f t="shared" si="21"/>
        <v>-1.1419016146972198</v>
      </c>
      <c r="I330" s="17">
        <v>44622</v>
      </c>
      <c r="J330">
        <v>4386.5400390625</v>
      </c>
      <c r="K330">
        <f t="shared" si="22"/>
        <v>1.8642691757320942</v>
      </c>
      <c r="L330">
        <f t="shared" si="23"/>
        <v>4.269175732094066E-3</v>
      </c>
    </row>
    <row r="331" spans="1:12" x14ac:dyDescent="0.2">
      <c r="A331" s="414">
        <v>44623</v>
      </c>
      <c r="B331" s="319">
        <v>1.86</v>
      </c>
      <c r="D331" s="17">
        <v>44623</v>
      </c>
      <c r="E331">
        <v>202.61863708496091</v>
      </c>
      <c r="F331" s="20">
        <f t="shared" si="20"/>
        <v>-2.6807399357005282</v>
      </c>
      <c r="G331" s="20">
        <f t="shared" si="21"/>
        <v>-4.540739935700528</v>
      </c>
      <c r="I331" s="17">
        <v>44623</v>
      </c>
      <c r="J331">
        <v>4363.490234375</v>
      </c>
      <c r="K331">
        <f t="shared" si="22"/>
        <v>-0.52546664300883139</v>
      </c>
      <c r="L331">
        <f t="shared" si="23"/>
        <v>-2.3854666430088316</v>
      </c>
    </row>
    <row r="332" spans="1:12" x14ac:dyDescent="0.2">
      <c r="A332" s="414">
        <v>44624</v>
      </c>
      <c r="B332" s="319">
        <v>1.74</v>
      </c>
      <c r="D332" s="17">
        <v>44624</v>
      </c>
      <c r="E332">
        <v>200.896728515625</v>
      </c>
      <c r="F332" s="20">
        <f t="shared" si="20"/>
        <v>-0.84982733775565178</v>
      </c>
      <c r="G332" s="20">
        <f t="shared" si="21"/>
        <v>-2.5898273377556515</v>
      </c>
      <c r="I332" s="17">
        <v>44624</v>
      </c>
      <c r="J332">
        <v>4328.8701171875</v>
      </c>
      <c r="K332">
        <f t="shared" si="22"/>
        <v>-0.79340425503344292</v>
      </c>
      <c r="L332">
        <f t="shared" si="23"/>
        <v>-2.5334042550334428</v>
      </c>
    </row>
    <row r="333" spans="1:12" x14ac:dyDescent="0.2">
      <c r="A333" s="414">
        <v>44627</v>
      </c>
      <c r="B333" s="319">
        <v>1.78</v>
      </c>
      <c r="D333" s="17">
        <v>44627</v>
      </c>
      <c r="E333">
        <v>194.18730163574219</v>
      </c>
      <c r="F333" s="20">
        <f t="shared" si="20"/>
        <v>-3.3397392428722292</v>
      </c>
      <c r="G333" s="20">
        <f t="shared" si="21"/>
        <v>-5.119739242872229</v>
      </c>
      <c r="I333" s="17">
        <v>44627</v>
      </c>
      <c r="J333">
        <v>4201.08984375</v>
      </c>
      <c r="K333">
        <f t="shared" si="22"/>
        <v>-2.9518158313449194</v>
      </c>
      <c r="L333">
        <f t="shared" si="23"/>
        <v>-4.7318158313449192</v>
      </c>
    </row>
    <row r="334" spans="1:12" x14ac:dyDescent="0.2">
      <c r="A334" s="414">
        <v>44628</v>
      </c>
      <c r="B334" s="319">
        <v>1.86</v>
      </c>
      <c r="D334" s="17">
        <v>44628</v>
      </c>
      <c r="E334">
        <v>190.08052062988281</v>
      </c>
      <c r="F334" s="20">
        <f t="shared" si="20"/>
        <v>-2.1148555911049742</v>
      </c>
      <c r="G334" s="20">
        <f t="shared" si="21"/>
        <v>-3.9748555911049746</v>
      </c>
      <c r="I334" s="17">
        <v>44628</v>
      </c>
      <c r="J334">
        <v>4170.7001953125</v>
      </c>
      <c r="K334">
        <f t="shared" si="22"/>
        <v>-0.7233753518199797</v>
      </c>
      <c r="L334">
        <f t="shared" si="23"/>
        <v>-2.5833753518199796</v>
      </c>
    </row>
    <row r="335" spans="1:12" x14ac:dyDescent="0.2">
      <c r="A335" s="414">
        <v>44629</v>
      </c>
      <c r="B335" s="319">
        <v>1.94</v>
      </c>
      <c r="D335" s="17">
        <v>44629</v>
      </c>
      <c r="E335">
        <v>201.0451965332031</v>
      </c>
      <c r="F335" s="20">
        <f t="shared" si="20"/>
        <v>5.7684374321923615</v>
      </c>
      <c r="G335" s="20">
        <f t="shared" si="21"/>
        <v>3.8284374321923615</v>
      </c>
      <c r="I335" s="17">
        <v>44629</v>
      </c>
      <c r="J335">
        <v>4277.8798828125</v>
      </c>
      <c r="K335">
        <f t="shared" si="22"/>
        <v>2.5698247891435719</v>
      </c>
      <c r="L335">
        <f t="shared" si="23"/>
        <v>0.62982478914357198</v>
      </c>
    </row>
    <row r="336" spans="1:12" x14ac:dyDescent="0.2">
      <c r="A336" s="414">
        <v>44630</v>
      </c>
      <c r="B336" s="319">
        <v>1.98</v>
      </c>
      <c r="D336" s="17">
        <v>44630</v>
      </c>
      <c r="E336">
        <v>198.0664978027344</v>
      </c>
      <c r="F336" s="20">
        <f t="shared" si="20"/>
        <v>-1.481606515267702</v>
      </c>
      <c r="G336" s="20">
        <f t="shared" si="21"/>
        <v>-3.461606515267702</v>
      </c>
      <c r="I336" s="17">
        <v>44630</v>
      </c>
      <c r="J336">
        <v>4259.52001953125</v>
      </c>
      <c r="K336">
        <f t="shared" si="22"/>
        <v>-0.42918136516678612</v>
      </c>
      <c r="L336">
        <f t="shared" si="23"/>
        <v>-2.4091813651667859</v>
      </c>
    </row>
    <row r="337" spans="1:12" x14ac:dyDescent="0.2">
      <c r="A337" s="414">
        <v>44631</v>
      </c>
      <c r="B337" s="319">
        <v>2</v>
      </c>
      <c r="D337" s="17">
        <v>44631</v>
      </c>
      <c r="E337">
        <v>195.83992004394531</v>
      </c>
      <c r="F337" s="20">
        <f t="shared" si="20"/>
        <v>-1.1241566764141331</v>
      </c>
      <c r="G337" s="20">
        <f t="shared" si="21"/>
        <v>-3.1241566764141329</v>
      </c>
      <c r="I337" s="17">
        <v>44631</v>
      </c>
      <c r="J337">
        <v>4204.31005859375</v>
      </c>
      <c r="K337">
        <f t="shared" si="22"/>
        <v>-1.2961545123475138</v>
      </c>
      <c r="L337">
        <f t="shared" si="23"/>
        <v>-3.2961545123475138</v>
      </c>
    </row>
    <row r="338" spans="1:12" x14ac:dyDescent="0.2">
      <c r="A338" s="414">
        <v>44634</v>
      </c>
      <c r="B338" s="319">
        <v>2.14</v>
      </c>
      <c r="D338" s="17">
        <v>44634</v>
      </c>
      <c r="E338">
        <v>191.10969543457031</v>
      </c>
      <c r="F338" s="20">
        <f t="shared" si="20"/>
        <v>-2.4153526044708178</v>
      </c>
      <c r="G338" s="20">
        <f t="shared" si="21"/>
        <v>-4.5553526044708175</v>
      </c>
      <c r="I338" s="17">
        <v>44634</v>
      </c>
      <c r="J338">
        <v>4173.10986328125</v>
      </c>
      <c r="K338">
        <f t="shared" si="22"/>
        <v>-0.74210024659636509</v>
      </c>
      <c r="L338">
        <f t="shared" si="23"/>
        <v>-2.882100246596365</v>
      </c>
    </row>
    <row r="339" spans="1:12" x14ac:dyDescent="0.2">
      <c r="A339" s="414">
        <v>44635</v>
      </c>
      <c r="B339" s="319">
        <v>2.15</v>
      </c>
      <c r="D339" s="17">
        <v>44635</v>
      </c>
      <c r="E339">
        <v>194.0982666015625</v>
      </c>
      <c r="F339" s="20">
        <f t="shared" si="20"/>
        <v>1.563798822553917</v>
      </c>
      <c r="G339" s="20">
        <f t="shared" si="21"/>
        <v>-0.58620117744608291</v>
      </c>
      <c r="I339" s="17">
        <v>44635</v>
      </c>
      <c r="J339">
        <v>4262.4501953125</v>
      </c>
      <c r="K339">
        <f t="shared" si="22"/>
        <v>2.1408574170871004</v>
      </c>
      <c r="L339">
        <f t="shared" si="23"/>
        <v>-9.1425829128994884E-3</v>
      </c>
    </row>
    <row r="340" spans="1:12" x14ac:dyDescent="0.2">
      <c r="A340" s="414">
        <v>44636</v>
      </c>
      <c r="B340" s="319">
        <v>2.19</v>
      </c>
      <c r="D340" s="17">
        <v>44636</v>
      </c>
      <c r="E340">
        <v>203.43011474609381</v>
      </c>
      <c r="F340" s="20">
        <f t="shared" si="20"/>
        <v>4.8077957149856303</v>
      </c>
      <c r="G340" s="20">
        <f t="shared" si="21"/>
        <v>2.6177957149856304</v>
      </c>
      <c r="I340" s="17">
        <v>44636</v>
      </c>
      <c r="J340">
        <v>4357.85986328125</v>
      </c>
      <c r="K340">
        <f t="shared" si="22"/>
        <v>2.2383761357182279</v>
      </c>
      <c r="L340">
        <f t="shared" si="23"/>
        <v>4.8376135718227964E-2</v>
      </c>
    </row>
    <row r="341" spans="1:12" x14ac:dyDescent="0.2">
      <c r="A341" s="414">
        <v>44637</v>
      </c>
      <c r="B341" s="319">
        <v>2.2000000000000002</v>
      </c>
      <c r="D341" s="17">
        <v>44637</v>
      </c>
      <c r="E341">
        <v>208.21974182128909</v>
      </c>
      <c r="F341" s="20">
        <f t="shared" si="20"/>
        <v>2.3544336496950495</v>
      </c>
      <c r="G341" s="20">
        <f t="shared" si="21"/>
        <v>0.15443364969504936</v>
      </c>
      <c r="I341" s="17">
        <v>44637</v>
      </c>
      <c r="J341">
        <v>4411.669921875</v>
      </c>
      <c r="K341">
        <f t="shared" si="22"/>
        <v>1.2347817571452087</v>
      </c>
      <c r="L341">
        <f t="shared" si="23"/>
        <v>-0.96521824285479152</v>
      </c>
    </row>
    <row r="342" spans="1:12" x14ac:dyDescent="0.2">
      <c r="A342" s="414">
        <v>44638</v>
      </c>
      <c r="B342" s="319">
        <v>2.14</v>
      </c>
      <c r="D342" s="17">
        <v>44638</v>
      </c>
      <c r="E342">
        <v>216.52238464355469</v>
      </c>
      <c r="F342" s="20">
        <f t="shared" si="20"/>
        <v>3.9874426649667019</v>
      </c>
      <c r="G342" s="20">
        <f t="shared" si="21"/>
        <v>1.8474426649667017</v>
      </c>
      <c r="I342" s="17">
        <v>44638</v>
      </c>
      <c r="J342">
        <v>4463.1201171875</v>
      </c>
      <c r="K342">
        <f t="shared" si="22"/>
        <v>1.1662294827948778</v>
      </c>
      <c r="L342">
        <f t="shared" si="23"/>
        <v>-0.97377051720512231</v>
      </c>
    </row>
    <row r="343" spans="1:12" x14ac:dyDescent="0.2">
      <c r="A343" s="414">
        <v>44641</v>
      </c>
      <c r="B343" s="319">
        <v>2.3199999999999998</v>
      </c>
      <c r="D343" s="17">
        <v>44641</v>
      </c>
      <c r="E343">
        <v>211.49525451660159</v>
      </c>
      <c r="F343" s="20">
        <f t="shared" si="20"/>
        <v>-2.3217600042734157</v>
      </c>
      <c r="G343" s="20">
        <f t="shared" si="21"/>
        <v>-4.6417600042734151</v>
      </c>
      <c r="I343" s="17">
        <v>44641</v>
      </c>
      <c r="J343">
        <v>4461.18017578125</v>
      </c>
      <c r="K343">
        <f t="shared" si="22"/>
        <v>-4.3466036210391808E-2</v>
      </c>
      <c r="L343">
        <f t="shared" si="23"/>
        <v>-2.3634660362103919</v>
      </c>
    </row>
    <row r="344" spans="1:12" x14ac:dyDescent="0.2">
      <c r="A344" s="414">
        <v>44642</v>
      </c>
      <c r="B344" s="319">
        <v>2.38</v>
      </c>
      <c r="D344" s="17">
        <v>44642</v>
      </c>
      <c r="E344">
        <v>215.93852233886719</v>
      </c>
      <c r="F344" s="20">
        <f t="shared" si="20"/>
        <v>2.1008829878576858</v>
      </c>
      <c r="G344" s="20">
        <f t="shared" si="21"/>
        <v>-0.2791170121423141</v>
      </c>
      <c r="I344" s="17">
        <v>44642</v>
      </c>
      <c r="J344">
        <v>4511.60986328125</v>
      </c>
      <c r="K344">
        <f t="shared" si="22"/>
        <v>1.1304113600650227</v>
      </c>
      <c r="L344">
        <f t="shared" si="23"/>
        <v>-1.2495886399349772</v>
      </c>
    </row>
    <row r="345" spans="1:12" x14ac:dyDescent="0.2">
      <c r="A345" s="414">
        <v>44643</v>
      </c>
      <c r="B345" s="319">
        <v>2.3199999999999998</v>
      </c>
      <c r="D345" s="17">
        <v>44643</v>
      </c>
      <c r="E345">
        <v>208.91239929199219</v>
      </c>
      <c r="F345" s="20">
        <f t="shared" si="20"/>
        <v>-3.2537608254302457</v>
      </c>
      <c r="G345" s="20">
        <f t="shared" si="21"/>
        <v>-5.5737608254302451</v>
      </c>
      <c r="I345" s="17">
        <v>44643</v>
      </c>
      <c r="J345">
        <v>4456.240234375</v>
      </c>
      <c r="K345">
        <f t="shared" si="22"/>
        <v>-1.2272698789159089</v>
      </c>
      <c r="L345">
        <f t="shared" si="23"/>
        <v>-3.5472698789159089</v>
      </c>
    </row>
    <row r="346" spans="1:12" x14ac:dyDescent="0.2">
      <c r="A346" s="414">
        <v>44644</v>
      </c>
      <c r="B346" s="319">
        <v>2.34</v>
      </c>
      <c r="D346" s="17">
        <v>44644</v>
      </c>
      <c r="E346">
        <v>211.7525329589844</v>
      </c>
      <c r="F346" s="20">
        <f t="shared" si="20"/>
        <v>1.3594854477845637</v>
      </c>
      <c r="G346" s="20">
        <f t="shared" si="21"/>
        <v>-0.98051455221543615</v>
      </c>
      <c r="I346" s="17">
        <v>44644</v>
      </c>
      <c r="J346">
        <v>4520.16015625</v>
      </c>
      <c r="K346">
        <f t="shared" si="22"/>
        <v>1.4343912920566533</v>
      </c>
      <c r="L346">
        <f t="shared" si="23"/>
        <v>-0.90560870794334658</v>
      </c>
    </row>
    <row r="347" spans="1:12" x14ac:dyDescent="0.2">
      <c r="A347" s="414">
        <v>44645</v>
      </c>
      <c r="B347" s="319">
        <v>2.48</v>
      </c>
      <c r="D347" s="17">
        <v>44645</v>
      </c>
      <c r="E347">
        <v>208.833251953125</v>
      </c>
      <c r="F347" s="20">
        <f t="shared" si="20"/>
        <v>-1.378628611930161</v>
      </c>
      <c r="G347" s="20">
        <f t="shared" si="21"/>
        <v>-3.8586286119301612</v>
      </c>
      <c r="I347" s="17">
        <v>44645</v>
      </c>
      <c r="J347">
        <v>4543.06005859375</v>
      </c>
      <c r="K347">
        <f t="shared" si="22"/>
        <v>0.50661705674491275</v>
      </c>
      <c r="L347">
        <f t="shared" si="23"/>
        <v>-1.9733829432550873</v>
      </c>
    </row>
    <row r="348" spans="1:12" x14ac:dyDescent="0.2">
      <c r="A348" s="414">
        <v>44648</v>
      </c>
      <c r="B348" s="319">
        <v>2.46</v>
      </c>
      <c r="D348" s="17">
        <v>44648</v>
      </c>
      <c r="E348">
        <v>213.0390319824219</v>
      </c>
      <c r="F348" s="20">
        <f t="shared" si="20"/>
        <v>2.0139417405811115</v>
      </c>
      <c r="G348" s="20">
        <f t="shared" si="21"/>
        <v>-0.44605825941888844</v>
      </c>
      <c r="I348" s="17">
        <v>44648</v>
      </c>
      <c r="J348">
        <v>4575.52001953125</v>
      </c>
      <c r="K348">
        <f t="shared" si="22"/>
        <v>0.71449552765867674</v>
      </c>
      <c r="L348">
        <f t="shared" si="23"/>
        <v>-1.7455044723413233</v>
      </c>
    </row>
    <row r="349" spans="1:12" x14ac:dyDescent="0.2">
      <c r="A349" s="414">
        <v>44649</v>
      </c>
      <c r="B349" s="319">
        <v>2.41</v>
      </c>
      <c r="D349" s="17">
        <v>44649</v>
      </c>
      <c r="E349">
        <v>218.9864501953125</v>
      </c>
      <c r="F349" s="20">
        <f t="shared" si="20"/>
        <v>2.7917035472548171</v>
      </c>
      <c r="G349" s="20">
        <f t="shared" si="21"/>
        <v>0.38170354725481692</v>
      </c>
      <c r="I349" s="17">
        <v>44649</v>
      </c>
      <c r="J349">
        <v>4631.60009765625</v>
      </c>
      <c r="K349">
        <f t="shared" si="22"/>
        <v>1.2256547427530489</v>
      </c>
      <c r="L349">
        <f t="shared" si="23"/>
        <v>-1.1843452572469513</v>
      </c>
    </row>
    <row r="350" spans="1:12" x14ac:dyDescent="0.2">
      <c r="A350" s="414">
        <v>44650</v>
      </c>
      <c r="B350" s="319">
        <v>2.35</v>
      </c>
      <c r="D350" s="17">
        <v>44650</v>
      </c>
      <c r="E350">
        <v>212.7025451660156</v>
      </c>
      <c r="F350" s="20">
        <f t="shared" si="20"/>
        <v>-2.8695405691504345</v>
      </c>
      <c r="G350" s="20">
        <f t="shared" si="21"/>
        <v>-5.2195405691504346</v>
      </c>
      <c r="I350" s="17">
        <v>44650</v>
      </c>
      <c r="J350">
        <v>4602.4501953125</v>
      </c>
      <c r="K350">
        <f t="shared" si="22"/>
        <v>-0.62937001746979104</v>
      </c>
      <c r="L350">
        <f t="shared" si="23"/>
        <v>-2.9793700174697912</v>
      </c>
    </row>
    <row r="351" spans="1:12" x14ac:dyDescent="0.2">
      <c r="A351" s="414">
        <v>44651</v>
      </c>
      <c r="B351" s="319">
        <v>2.3199999999999998</v>
      </c>
      <c r="D351" s="17">
        <v>44651</v>
      </c>
      <c r="E351">
        <v>210.10984802246091</v>
      </c>
      <c r="F351" s="20">
        <f t="shared" si="20"/>
        <v>-1.2189309448700165</v>
      </c>
      <c r="G351" s="20">
        <f t="shared" si="21"/>
        <v>-3.5389309448700166</v>
      </c>
      <c r="I351" s="17">
        <v>44651</v>
      </c>
      <c r="J351">
        <v>4530.41015625</v>
      </c>
      <c r="K351">
        <f t="shared" si="22"/>
        <v>-1.5652540713177361</v>
      </c>
      <c r="L351">
        <f t="shared" si="23"/>
        <v>-3.8852540713177359</v>
      </c>
    </row>
    <row r="352" spans="1:12" x14ac:dyDescent="0.2">
      <c r="A352" s="414">
        <v>44652</v>
      </c>
      <c r="B352" s="319">
        <v>2.39</v>
      </c>
      <c r="D352" s="17">
        <v>44652</v>
      </c>
      <c r="E352">
        <v>210.04054260253909</v>
      </c>
      <c r="F352" s="20">
        <f t="shared" si="20"/>
        <v>-3.2985326758415132E-2</v>
      </c>
      <c r="G352" s="20">
        <f t="shared" si="21"/>
        <v>-2.4229853267584152</v>
      </c>
      <c r="I352" s="17">
        <v>44652</v>
      </c>
      <c r="J352">
        <v>4545.85986328125</v>
      </c>
      <c r="K352">
        <f t="shared" si="22"/>
        <v>0.34102225843583078</v>
      </c>
      <c r="L352">
        <f t="shared" si="23"/>
        <v>-2.0489777415641695</v>
      </c>
    </row>
    <row r="353" spans="1:12" x14ac:dyDescent="0.2">
      <c r="A353" s="414">
        <v>44655</v>
      </c>
      <c r="B353" s="319">
        <v>2.42</v>
      </c>
      <c r="D353" s="17">
        <v>44655</v>
      </c>
      <c r="E353">
        <v>216.57185363769531</v>
      </c>
      <c r="F353" s="20">
        <f t="shared" si="20"/>
        <v>3.1095477826466382</v>
      </c>
      <c r="G353" s="20">
        <f t="shared" si="21"/>
        <v>0.6895477826466383</v>
      </c>
      <c r="I353" s="17">
        <v>44655</v>
      </c>
      <c r="J353">
        <v>4582.64013671875</v>
      </c>
      <c r="K353">
        <f t="shared" si="22"/>
        <v>0.80909386878793066</v>
      </c>
      <c r="L353">
        <f t="shared" si="23"/>
        <v>-1.6109061312120692</v>
      </c>
    </row>
    <row r="354" spans="1:12" x14ac:dyDescent="0.2">
      <c r="A354" s="414">
        <v>44656</v>
      </c>
      <c r="B354" s="319">
        <v>2.54</v>
      </c>
      <c r="D354" s="17">
        <v>44656</v>
      </c>
      <c r="E354">
        <v>207.9525146484375</v>
      </c>
      <c r="F354" s="20">
        <f t="shared" si="20"/>
        <v>-3.9798980543783724</v>
      </c>
      <c r="G354" s="20">
        <f t="shared" si="21"/>
        <v>-6.5198980543783724</v>
      </c>
      <c r="I354" s="17">
        <v>44656</v>
      </c>
      <c r="J354">
        <v>4525.1201171875</v>
      </c>
      <c r="K354">
        <f t="shared" si="22"/>
        <v>-1.2551720801807347</v>
      </c>
      <c r="L354">
        <f t="shared" si="23"/>
        <v>-3.7951720801807349</v>
      </c>
    </row>
    <row r="355" spans="1:12" x14ac:dyDescent="0.2">
      <c r="A355" s="414">
        <v>44657</v>
      </c>
      <c r="B355" s="319">
        <v>2.61</v>
      </c>
      <c r="D355" s="17">
        <v>44657</v>
      </c>
      <c r="E355">
        <v>198.7295227050781</v>
      </c>
      <c r="F355" s="20">
        <f t="shared" si="20"/>
        <v>-4.4351432628509952</v>
      </c>
      <c r="G355" s="20">
        <f t="shared" si="21"/>
        <v>-7.0451432628509956</v>
      </c>
      <c r="I355" s="17">
        <v>44657</v>
      </c>
      <c r="J355">
        <v>4481.14990234375</v>
      </c>
      <c r="K355">
        <f t="shared" si="22"/>
        <v>-0.97169166132718765</v>
      </c>
      <c r="L355">
        <f t="shared" si="23"/>
        <v>-3.5816916613271874</v>
      </c>
    </row>
    <row r="356" spans="1:12" x14ac:dyDescent="0.2">
      <c r="A356" s="414">
        <v>44658</v>
      </c>
      <c r="B356" s="319">
        <v>2.66</v>
      </c>
      <c r="D356" s="17">
        <v>44658</v>
      </c>
      <c r="E356">
        <v>198.076416015625</v>
      </c>
      <c r="F356" s="20">
        <f t="shared" si="20"/>
        <v>-0.32864099936592256</v>
      </c>
      <c r="G356" s="20">
        <f t="shared" si="21"/>
        <v>-2.9886409993659226</v>
      </c>
      <c r="I356" s="17">
        <v>44658</v>
      </c>
      <c r="J356">
        <v>4500.2099609375</v>
      </c>
      <c r="K356">
        <f t="shared" si="22"/>
        <v>0.42533856284926164</v>
      </c>
      <c r="L356">
        <f t="shared" si="23"/>
        <v>-2.2346614371507387</v>
      </c>
    </row>
    <row r="357" spans="1:12" x14ac:dyDescent="0.2">
      <c r="A357" s="414">
        <v>44659</v>
      </c>
      <c r="B357" s="319">
        <v>2.72</v>
      </c>
      <c r="D357" s="17">
        <v>44659</v>
      </c>
      <c r="E357">
        <v>195.1175231933594</v>
      </c>
      <c r="F357" s="20">
        <f t="shared" si="20"/>
        <v>-1.4938137925679087</v>
      </c>
      <c r="G357" s="20">
        <f t="shared" si="21"/>
        <v>-4.2138137925679091</v>
      </c>
      <c r="I357" s="17">
        <v>44659</v>
      </c>
      <c r="J357">
        <v>4488.27978515625</v>
      </c>
      <c r="K357">
        <f t="shared" si="22"/>
        <v>-0.26510264820543311</v>
      </c>
      <c r="L357">
        <f t="shared" si="23"/>
        <v>-2.9851026482054333</v>
      </c>
    </row>
    <row r="358" spans="1:12" x14ac:dyDescent="0.2">
      <c r="A358" s="414">
        <v>44662</v>
      </c>
      <c r="B358" s="319">
        <v>2.79</v>
      </c>
      <c r="D358" s="17">
        <v>44662</v>
      </c>
      <c r="E358">
        <v>193.4154357910156</v>
      </c>
      <c r="F358" s="20">
        <f t="shared" si="20"/>
        <v>-0.87233959025661489</v>
      </c>
      <c r="G358" s="20">
        <f t="shared" si="21"/>
        <v>-3.6623395902566149</v>
      </c>
      <c r="I358" s="17">
        <v>44662</v>
      </c>
      <c r="J358">
        <v>4412.52978515625</v>
      </c>
      <c r="K358">
        <f t="shared" si="22"/>
        <v>-1.687729010355421</v>
      </c>
      <c r="L358">
        <f t="shared" si="23"/>
        <v>-4.4777290103554215</v>
      </c>
    </row>
    <row r="359" spans="1:12" x14ac:dyDescent="0.2">
      <c r="A359" s="414">
        <v>44663</v>
      </c>
      <c r="B359" s="319">
        <v>2.72</v>
      </c>
      <c r="D359" s="17">
        <v>44663</v>
      </c>
      <c r="E359">
        <v>192.78208923339841</v>
      </c>
      <c r="F359" s="20">
        <f t="shared" si="20"/>
        <v>-0.32745398785106028</v>
      </c>
      <c r="G359" s="20">
        <f t="shared" si="21"/>
        <v>-3.0474539878510605</v>
      </c>
      <c r="I359" s="17">
        <v>44663</v>
      </c>
      <c r="J359">
        <v>4397.4501953125</v>
      </c>
      <c r="K359">
        <f t="shared" si="22"/>
        <v>-0.34174477177418133</v>
      </c>
      <c r="L359">
        <f t="shared" si="23"/>
        <v>-3.0617447717741815</v>
      </c>
    </row>
    <row r="360" spans="1:12" x14ac:dyDescent="0.2">
      <c r="A360" s="414">
        <v>44664</v>
      </c>
      <c r="B360" s="319">
        <v>2.7</v>
      </c>
      <c r="D360" s="17">
        <v>44664</v>
      </c>
      <c r="E360">
        <v>193.6826171875</v>
      </c>
      <c r="F360" s="20">
        <f t="shared" si="20"/>
        <v>0.46712220916505121</v>
      </c>
      <c r="G360" s="20">
        <f t="shared" si="21"/>
        <v>-2.2328777908349489</v>
      </c>
      <c r="I360" s="17">
        <v>44664</v>
      </c>
      <c r="J360">
        <v>4446.58984375</v>
      </c>
      <c r="K360">
        <f t="shared" si="22"/>
        <v>1.1174577597235968</v>
      </c>
      <c r="L360">
        <f t="shared" si="23"/>
        <v>-1.5825422402764033</v>
      </c>
    </row>
    <row r="361" spans="1:12" x14ac:dyDescent="0.2">
      <c r="A361" s="414">
        <v>44665</v>
      </c>
      <c r="B361" s="319">
        <v>2.83</v>
      </c>
      <c r="D361" s="17">
        <v>44665</v>
      </c>
      <c r="E361">
        <v>187.4383239746094</v>
      </c>
      <c r="F361" s="20">
        <f t="shared" si="20"/>
        <v>-3.2239822569341006</v>
      </c>
      <c r="G361" s="20">
        <f t="shared" si="21"/>
        <v>-6.0539822569341002</v>
      </c>
      <c r="I361" s="17">
        <v>44665</v>
      </c>
      <c r="J361">
        <v>4392.58984375</v>
      </c>
      <c r="K361">
        <f t="shared" si="22"/>
        <v>-1.2144137844397962</v>
      </c>
      <c r="L361">
        <f t="shared" si="23"/>
        <v>-4.0444137844397963</v>
      </c>
    </row>
    <row r="362" spans="1:12" x14ac:dyDescent="0.2">
      <c r="A362" s="414">
        <v>44669</v>
      </c>
      <c r="B362" s="319">
        <v>2.85</v>
      </c>
      <c r="D362" s="17">
        <v>44669</v>
      </c>
      <c r="E362">
        <v>185.06327819824219</v>
      </c>
      <c r="F362" s="20">
        <f t="shared" si="20"/>
        <v>-1.2671078816778911</v>
      </c>
      <c r="G362" s="20">
        <f t="shared" si="21"/>
        <v>-4.1171078816778914</v>
      </c>
      <c r="I362" s="17">
        <v>44669</v>
      </c>
      <c r="J362">
        <v>4391.68994140625</v>
      </c>
      <c r="K362">
        <f t="shared" si="22"/>
        <v>-2.0486828403303504E-2</v>
      </c>
      <c r="L362">
        <f t="shared" si="23"/>
        <v>-2.8704868284033034</v>
      </c>
    </row>
    <row r="363" spans="1:12" x14ac:dyDescent="0.2">
      <c r="A363" s="414">
        <v>44670</v>
      </c>
      <c r="B363" s="319">
        <v>2.93</v>
      </c>
      <c r="D363" s="17">
        <v>44670</v>
      </c>
      <c r="E363">
        <v>189.39768981933591</v>
      </c>
      <c r="F363" s="20">
        <f t="shared" si="20"/>
        <v>2.3421240903614837</v>
      </c>
      <c r="G363" s="20">
        <f t="shared" si="21"/>
        <v>-0.58787590963851644</v>
      </c>
      <c r="I363" s="17">
        <v>44670</v>
      </c>
      <c r="J363">
        <v>4462.2099609375</v>
      </c>
      <c r="K363">
        <f t="shared" si="22"/>
        <v>1.6057604355527202</v>
      </c>
      <c r="L363">
        <f t="shared" si="23"/>
        <v>-1.32423956444728</v>
      </c>
    </row>
    <row r="364" spans="1:12" x14ac:dyDescent="0.2">
      <c r="A364" s="414">
        <v>44671</v>
      </c>
      <c r="B364" s="319">
        <v>2.85</v>
      </c>
      <c r="D364" s="17">
        <v>44671</v>
      </c>
      <c r="E364">
        <v>184.29142761230469</v>
      </c>
      <c r="F364" s="20">
        <f t="shared" si="20"/>
        <v>-2.696053057406361</v>
      </c>
      <c r="G364" s="20">
        <f t="shared" si="21"/>
        <v>-5.5460530574063611</v>
      </c>
      <c r="I364" s="17">
        <v>44671</v>
      </c>
      <c r="J364">
        <v>4459.4501953125</v>
      </c>
      <c r="K364">
        <f t="shared" si="22"/>
        <v>-6.1847507158093916E-2</v>
      </c>
      <c r="L364">
        <f t="shared" si="23"/>
        <v>-2.911847507158094</v>
      </c>
    </row>
    <row r="365" spans="1:12" x14ac:dyDescent="0.2">
      <c r="A365" s="414">
        <v>44672</v>
      </c>
      <c r="B365" s="319">
        <v>2.9</v>
      </c>
      <c r="D365" s="17">
        <v>44672</v>
      </c>
      <c r="E365">
        <v>175.3851013183594</v>
      </c>
      <c r="F365" s="20">
        <f t="shared" si="20"/>
        <v>-4.8327404097609969</v>
      </c>
      <c r="G365" s="20">
        <f t="shared" si="21"/>
        <v>-7.7327404097609964</v>
      </c>
      <c r="I365" s="17">
        <v>44672</v>
      </c>
      <c r="J365">
        <v>4393.66015625</v>
      </c>
      <c r="K365">
        <f t="shared" si="22"/>
        <v>-1.4752948498371938</v>
      </c>
      <c r="L365">
        <f t="shared" si="23"/>
        <v>-4.3752948498371937</v>
      </c>
    </row>
    <row r="366" spans="1:12" x14ac:dyDescent="0.2">
      <c r="A366" s="414">
        <v>44673</v>
      </c>
      <c r="B366" s="319">
        <v>2.9</v>
      </c>
      <c r="D366" s="17">
        <v>44673</v>
      </c>
      <c r="E366">
        <v>169.6454772949219</v>
      </c>
      <c r="F366" s="20">
        <f t="shared" si="20"/>
        <v>-3.2725835776774006</v>
      </c>
      <c r="G366" s="20">
        <f t="shared" si="21"/>
        <v>-6.1725835776774005</v>
      </c>
      <c r="I366" s="17">
        <v>44673</v>
      </c>
      <c r="J366">
        <v>4271.77978515625</v>
      </c>
      <c r="K366">
        <f t="shared" si="22"/>
        <v>-2.7740054250753707</v>
      </c>
      <c r="L366">
        <f t="shared" si="23"/>
        <v>-5.6740054250753706</v>
      </c>
    </row>
    <row r="367" spans="1:12" x14ac:dyDescent="0.2">
      <c r="A367" s="414">
        <v>44676</v>
      </c>
      <c r="B367" s="319">
        <v>2.81</v>
      </c>
      <c r="D367" s="17">
        <v>44676</v>
      </c>
      <c r="E367">
        <v>172.7528076171875</v>
      </c>
      <c r="F367" s="20">
        <f t="shared" si="20"/>
        <v>1.8316611629225026</v>
      </c>
      <c r="G367" s="20">
        <f t="shared" si="21"/>
        <v>-0.97833883707749747</v>
      </c>
      <c r="I367" s="17">
        <v>44676</v>
      </c>
      <c r="J367">
        <v>4296.1201171875</v>
      </c>
      <c r="K367">
        <f t="shared" si="22"/>
        <v>0.56979369853822404</v>
      </c>
      <c r="L367">
        <f t="shared" si="23"/>
        <v>-2.2402063014617761</v>
      </c>
    </row>
    <row r="368" spans="1:12" x14ac:dyDescent="0.2">
      <c r="A368" s="414">
        <v>44677</v>
      </c>
      <c r="B368" s="319">
        <v>2.77</v>
      </c>
      <c r="D368" s="17">
        <v>44677</v>
      </c>
      <c r="E368">
        <v>168.30952453613281</v>
      </c>
      <c r="F368" s="20">
        <f t="shared" si="20"/>
        <v>-2.5720468120557576</v>
      </c>
      <c r="G368" s="20">
        <f t="shared" si="21"/>
        <v>-5.3420468120557576</v>
      </c>
      <c r="I368" s="17">
        <v>44677</v>
      </c>
      <c r="J368">
        <v>4175.2001953125</v>
      </c>
      <c r="K368">
        <f t="shared" si="22"/>
        <v>-2.8146308431003901</v>
      </c>
      <c r="L368">
        <f t="shared" si="23"/>
        <v>-5.5846308431003902</v>
      </c>
    </row>
    <row r="369" spans="1:12" x14ac:dyDescent="0.2">
      <c r="A369" s="414">
        <v>44678</v>
      </c>
      <c r="B369" s="319">
        <v>2.82</v>
      </c>
      <c r="D369" s="17">
        <v>44678</v>
      </c>
      <c r="E369">
        <v>172.86164855957031</v>
      </c>
      <c r="F369" s="20">
        <f t="shared" si="20"/>
        <v>2.7046146294948668</v>
      </c>
      <c r="G369" s="20">
        <f t="shared" si="21"/>
        <v>-0.11538537050513309</v>
      </c>
      <c r="I369" s="17">
        <v>44678</v>
      </c>
      <c r="J369">
        <v>4183.9599609375</v>
      </c>
      <c r="K369">
        <f t="shared" si="22"/>
        <v>0.20980468517017686</v>
      </c>
      <c r="L369">
        <f t="shared" si="23"/>
        <v>-2.6101953148298231</v>
      </c>
    </row>
    <row r="370" spans="1:12" x14ac:dyDescent="0.2">
      <c r="A370" s="414">
        <v>44679</v>
      </c>
      <c r="B370" s="319">
        <v>2.85</v>
      </c>
      <c r="D370" s="17">
        <v>44679</v>
      </c>
      <c r="E370">
        <v>183.8065185546875</v>
      </c>
      <c r="F370" s="20">
        <f t="shared" si="20"/>
        <v>6.3315779331732145</v>
      </c>
      <c r="G370" s="20">
        <f t="shared" si="21"/>
        <v>3.4815779331732144</v>
      </c>
      <c r="I370" s="17">
        <v>44679</v>
      </c>
      <c r="J370">
        <v>4287.5</v>
      </c>
      <c r="K370">
        <f t="shared" si="22"/>
        <v>2.4746900072939457</v>
      </c>
      <c r="L370">
        <f t="shared" si="23"/>
        <v>-0.37530999270605436</v>
      </c>
    </row>
    <row r="371" spans="1:12" x14ac:dyDescent="0.2">
      <c r="A371" s="414">
        <v>44680</v>
      </c>
      <c r="B371" s="319">
        <v>2.89</v>
      </c>
      <c r="D371" s="17">
        <v>44680</v>
      </c>
      <c r="E371">
        <v>174.1085205078125</v>
      </c>
      <c r="F371" s="20">
        <f t="shared" si="20"/>
        <v>-5.2761991920267937</v>
      </c>
      <c r="G371" s="20">
        <f t="shared" si="21"/>
        <v>-8.1661991920267933</v>
      </c>
      <c r="I371" s="17">
        <v>44680</v>
      </c>
      <c r="J371">
        <v>4131.93017578125</v>
      </c>
      <c r="K371">
        <f t="shared" si="22"/>
        <v>-3.6284507106413995</v>
      </c>
      <c r="L371">
        <f t="shared" si="23"/>
        <v>-6.5184507106413996</v>
      </c>
    </row>
    <row r="372" spans="1:12" x14ac:dyDescent="0.2">
      <c r="A372" s="414">
        <v>44683</v>
      </c>
      <c r="B372" s="319">
        <v>2.99</v>
      </c>
      <c r="D372" s="17">
        <v>44683</v>
      </c>
      <c r="E372">
        <v>175.72157287597659</v>
      </c>
      <c r="F372" s="20">
        <f t="shared" si="20"/>
        <v>0.92646377297296645</v>
      </c>
      <c r="G372" s="20">
        <f t="shared" si="21"/>
        <v>-2.0635362270270337</v>
      </c>
      <c r="I372" s="17">
        <v>44683</v>
      </c>
      <c r="J372">
        <v>4155.3798828125</v>
      </c>
      <c r="K372">
        <f t="shared" si="22"/>
        <v>0.56752428123537246</v>
      </c>
      <c r="L372">
        <f t="shared" si="23"/>
        <v>-2.4224757187646278</v>
      </c>
    </row>
    <row r="373" spans="1:12" x14ac:dyDescent="0.2">
      <c r="A373" s="414">
        <v>44684</v>
      </c>
      <c r="B373" s="319">
        <v>2.97</v>
      </c>
      <c r="D373" s="17">
        <v>44684</v>
      </c>
      <c r="E373">
        <v>176.50335693359381</v>
      </c>
      <c r="F373" s="20">
        <f t="shared" si="20"/>
        <v>0.44489930565838676</v>
      </c>
      <c r="G373" s="20">
        <f t="shared" si="21"/>
        <v>-2.5251006943416137</v>
      </c>
      <c r="I373" s="17">
        <v>44684</v>
      </c>
      <c r="J373">
        <v>4175.47998046875</v>
      </c>
      <c r="K373">
        <f t="shared" si="22"/>
        <v>0.48371263814863502</v>
      </c>
      <c r="L373">
        <f t="shared" si="23"/>
        <v>-2.4862873618513652</v>
      </c>
    </row>
    <row r="374" spans="1:12" x14ac:dyDescent="0.2">
      <c r="A374" s="414">
        <v>44685</v>
      </c>
      <c r="B374" s="319">
        <v>2.93</v>
      </c>
      <c r="D374" s="17">
        <v>44685</v>
      </c>
      <c r="E374">
        <v>183.54920959472659</v>
      </c>
      <c r="F374" s="20">
        <f t="shared" si="20"/>
        <v>3.9919085866359234</v>
      </c>
      <c r="G374" s="20">
        <f t="shared" si="21"/>
        <v>1.0619085866359232</v>
      </c>
      <c r="I374" s="17">
        <v>44685</v>
      </c>
      <c r="J374">
        <v>4300.169921875</v>
      </c>
      <c r="K374">
        <f t="shared" si="22"/>
        <v>2.9862421084402371</v>
      </c>
      <c r="L374">
        <f t="shared" si="23"/>
        <v>5.6242108440236915E-2</v>
      </c>
    </row>
    <row r="375" spans="1:12" x14ac:dyDescent="0.2">
      <c r="A375" s="414">
        <v>44686</v>
      </c>
      <c r="B375" s="319">
        <v>3.05</v>
      </c>
      <c r="D375" s="17">
        <v>44686</v>
      </c>
      <c r="E375">
        <v>170.50642395019531</v>
      </c>
      <c r="F375" s="20">
        <f t="shared" si="20"/>
        <v>-7.1058794932048572</v>
      </c>
      <c r="G375" s="20">
        <f t="shared" si="21"/>
        <v>-10.155879493204857</v>
      </c>
      <c r="I375" s="17">
        <v>44686</v>
      </c>
      <c r="J375">
        <v>4146.8701171875</v>
      </c>
      <c r="K375">
        <f t="shared" si="22"/>
        <v>-3.5649708609806936</v>
      </c>
      <c r="L375">
        <f t="shared" si="23"/>
        <v>-6.6149708609806934</v>
      </c>
    </row>
    <row r="376" spans="1:12" x14ac:dyDescent="0.2">
      <c r="A376" s="414">
        <v>44687</v>
      </c>
      <c r="B376" s="319">
        <v>3.12</v>
      </c>
      <c r="D376" s="17">
        <v>44687</v>
      </c>
      <c r="E376">
        <v>167.93348693847659</v>
      </c>
      <c r="F376" s="20">
        <f t="shared" si="20"/>
        <v>-1.5089971111412628</v>
      </c>
      <c r="G376" s="20">
        <f t="shared" si="21"/>
        <v>-4.6289971111412633</v>
      </c>
      <c r="I376" s="17">
        <v>44687</v>
      </c>
      <c r="J376">
        <v>4123.33984375</v>
      </c>
      <c r="K376">
        <f t="shared" si="22"/>
        <v>-0.56742248424840369</v>
      </c>
      <c r="L376">
        <f t="shared" si="23"/>
        <v>-3.6874224842484038</v>
      </c>
    </row>
    <row r="377" spans="1:12" x14ac:dyDescent="0.2">
      <c r="A377" s="414">
        <v>44690</v>
      </c>
      <c r="B377" s="319">
        <v>3.05</v>
      </c>
      <c r="D377" s="17">
        <v>44690</v>
      </c>
      <c r="E377">
        <v>161.89698791503909</v>
      </c>
      <c r="F377" s="20">
        <f t="shared" si="20"/>
        <v>-3.5945773136057171</v>
      </c>
      <c r="G377" s="20">
        <f t="shared" si="21"/>
        <v>-6.6445773136057174</v>
      </c>
      <c r="I377" s="17">
        <v>44690</v>
      </c>
      <c r="J377">
        <v>3991.239990234375</v>
      </c>
      <c r="K377">
        <f t="shared" si="22"/>
        <v>-3.2037100632356772</v>
      </c>
      <c r="L377">
        <f t="shared" si="23"/>
        <v>-6.253710063235677</v>
      </c>
    </row>
    <row r="378" spans="1:12" x14ac:dyDescent="0.2">
      <c r="A378" s="414">
        <v>44691</v>
      </c>
      <c r="B378" s="319">
        <v>2.99</v>
      </c>
      <c r="D378" s="17">
        <v>44691</v>
      </c>
      <c r="E378">
        <v>165.4100341796875</v>
      </c>
      <c r="F378" s="20">
        <f t="shared" si="20"/>
        <v>2.1699268836872978</v>
      </c>
      <c r="G378" s="20">
        <f t="shared" si="21"/>
        <v>-0.82007311631270241</v>
      </c>
      <c r="I378" s="17">
        <v>44691</v>
      </c>
      <c r="J378">
        <v>4001.050048828125</v>
      </c>
      <c r="K378">
        <f t="shared" si="22"/>
        <v>0.24578974498534051</v>
      </c>
      <c r="L378">
        <f t="shared" si="23"/>
        <v>-2.7442102550146599</v>
      </c>
    </row>
    <row r="379" spans="1:12" x14ac:dyDescent="0.2">
      <c r="A379" s="414">
        <v>44692</v>
      </c>
      <c r="B379" s="319">
        <v>2.91</v>
      </c>
      <c r="D379" s="17">
        <v>44692</v>
      </c>
      <c r="E379">
        <v>159.59124755859381</v>
      </c>
      <c r="F379" s="20">
        <f t="shared" si="20"/>
        <v>-3.5177954287662225</v>
      </c>
      <c r="G379" s="20">
        <f t="shared" si="21"/>
        <v>-6.4277954287662222</v>
      </c>
      <c r="I379" s="17">
        <v>44692</v>
      </c>
      <c r="J379">
        <v>3935.179931640625</v>
      </c>
      <c r="K379">
        <f t="shared" si="22"/>
        <v>-1.6463207503938329</v>
      </c>
      <c r="L379">
        <f t="shared" si="23"/>
        <v>-4.5563207503938328</v>
      </c>
    </row>
    <row r="380" spans="1:12" x14ac:dyDescent="0.2">
      <c r="A380" s="414">
        <v>44693</v>
      </c>
      <c r="B380" s="319">
        <v>2.84</v>
      </c>
      <c r="D380" s="17">
        <v>44693</v>
      </c>
      <c r="E380">
        <v>158.7500915527344</v>
      </c>
      <c r="F380" s="20">
        <f t="shared" si="20"/>
        <v>-0.52706900831173309</v>
      </c>
      <c r="G380" s="20">
        <f t="shared" si="21"/>
        <v>-3.3670690083117329</v>
      </c>
      <c r="I380" s="17">
        <v>44693</v>
      </c>
      <c r="J380">
        <v>3930.080078125</v>
      </c>
      <c r="K380">
        <f t="shared" si="22"/>
        <v>-0.12959645058717323</v>
      </c>
      <c r="L380">
        <f t="shared" si="23"/>
        <v>-2.969596450587173</v>
      </c>
    </row>
    <row r="381" spans="1:12" x14ac:dyDescent="0.2">
      <c r="A381" s="414">
        <v>44694</v>
      </c>
      <c r="B381" s="319">
        <v>2.93</v>
      </c>
      <c r="D381" s="17">
        <v>44694</v>
      </c>
      <c r="E381">
        <v>165.1725158691406</v>
      </c>
      <c r="F381" s="20">
        <f t="shared" si="20"/>
        <v>4.0456192834841671</v>
      </c>
      <c r="G381" s="20">
        <f t="shared" si="21"/>
        <v>1.1156192834841669</v>
      </c>
      <c r="I381" s="17">
        <v>44694</v>
      </c>
      <c r="J381">
        <v>4023.889892578125</v>
      </c>
      <c r="K381">
        <f t="shared" si="22"/>
        <v>2.3869695423071553</v>
      </c>
      <c r="L381">
        <f t="shared" si="23"/>
        <v>-0.54303045769284486</v>
      </c>
    </row>
    <row r="382" spans="1:12" x14ac:dyDescent="0.2">
      <c r="A382" s="414">
        <v>44697</v>
      </c>
      <c r="B382" s="319">
        <v>2.88</v>
      </c>
      <c r="D382" s="17">
        <v>44697</v>
      </c>
      <c r="E382">
        <v>162.41156005859381</v>
      </c>
      <c r="F382" s="20">
        <f t="shared" si="20"/>
        <v>-1.6715588522815634</v>
      </c>
      <c r="G382" s="20">
        <f t="shared" si="21"/>
        <v>-4.5515588522815635</v>
      </c>
      <c r="I382" s="17">
        <v>44697</v>
      </c>
      <c r="J382">
        <v>4008.010009765625</v>
      </c>
      <c r="K382">
        <f t="shared" si="22"/>
        <v>-0.39464009295556757</v>
      </c>
      <c r="L382">
        <f t="shared" si="23"/>
        <v>-3.2746400929555675</v>
      </c>
    </row>
    <row r="383" spans="1:12" x14ac:dyDescent="0.2">
      <c r="A383" s="414">
        <v>44698</v>
      </c>
      <c r="B383" s="319">
        <v>2.98</v>
      </c>
      <c r="D383" s="17">
        <v>44698</v>
      </c>
      <c r="E383">
        <v>162.025634765625</v>
      </c>
      <c r="F383" s="20">
        <f t="shared" si="20"/>
        <v>-0.23762181265272936</v>
      </c>
      <c r="G383" s="20">
        <f t="shared" si="21"/>
        <v>-3.2176218126527294</v>
      </c>
      <c r="I383" s="17">
        <v>44698</v>
      </c>
      <c r="J383">
        <v>4088.85009765625</v>
      </c>
      <c r="K383">
        <f t="shared" si="22"/>
        <v>2.0169632234863668</v>
      </c>
      <c r="L383">
        <f t="shared" si="23"/>
        <v>-0.96303677651363317</v>
      </c>
    </row>
    <row r="384" spans="1:12" x14ac:dyDescent="0.2">
      <c r="A384" s="414">
        <v>44699</v>
      </c>
      <c r="B384" s="319">
        <v>2.89</v>
      </c>
      <c r="D384" s="17">
        <v>44699</v>
      </c>
      <c r="E384">
        <v>155.69224548339841</v>
      </c>
      <c r="F384" s="20">
        <f t="shared" si="20"/>
        <v>-3.9088810183573921</v>
      </c>
      <c r="G384" s="20">
        <f t="shared" si="21"/>
        <v>-6.7988810183573918</v>
      </c>
      <c r="I384" s="17">
        <v>44699</v>
      </c>
      <c r="J384">
        <v>3923.679931640625</v>
      </c>
      <c r="K384">
        <f t="shared" si="22"/>
        <v>-4.0395260787452534</v>
      </c>
      <c r="L384">
        <f t="shared" si="23"/>
        <v>-6.9295260787452531</v>
      </c>
    </row>
    <row r="385" spans="1:12" x14ac:dyDescent="0.2">
      <c r="A385" s="414">
        <v>44700</v>
      </c>
      <c r="B385" s="319">
        <v>2.84</v>
      </c>
      <c r="D385" s="17">
        <v>44700</v>
      </c>
      <c r="E385">
        <v>153.98023986816409</v>
      </c>
      <c r="F385" s="20">
        <f t="shared" si="20"/>
        <v>-1.099608789068991</v>
      </c>
      <c r="G385" s="20">
        <f t="shared" si="21"/>
        <v>-3.9396087890689908</v>
      </c>
      <c r="I385" s="17">
        <v>44700</v>
      </c>
      <c r="J385">
        <v>3900.7900390625</v>
      </c>
      <c r="K385">
        <f t="shared" si="22"/>
        <v>-0.5833781800992609</v>
      </c>
      <c r="L385">
        <f t="shared" si="23"/>
        <v>-3.4233781800992609</v>
      </c>
    </row>
    <row r="386" spans="1:12" x14ac:dyDescent="0.2">
      <c r="A386" s="414">
        <v>44701</v>
      </c>
      <c r="B386" s="319">
        <v>2.78</v>
      </c>
      <c r="D386" s="17">
        <v>44701</v>
      </c>
      <c r="E386">
        <v>157.98808288574219</v>
      </c>
      <c r="F386" s="20">
        <f t="shared" si="20"/>
        <v>2.6028294416280691</v>
      </c>
      <c r="G386" s="20">
        <f t="shared" si="21"/>
        <v>-0.17717055837193074</v>
      </c>
      <c r="I386" s="17">
        <v>44701</v>
      </c>
      <c r="J386">
        <v>3901.360107421875</v>
      </c>
      <c r="K386">
        <f t="shared" si="22"/>
        <v>1.4614176965854023E-2</v>
      </c>
      <c r="L386">
        <f t="shared" si="23"/>
        <v>-2.7653858230341459</v>
      </c>
    </row>
    <row r="387" spans="1:12" x14ac:dyDescent="0.2">
      <c r="A387" s="414">
        <v>44704</v>
      </c>
      <c r="B387" s="319">
        <v>2.86</v>
      </c>
      <c r="D387" s="17">
        <v>44704</v>
      </c>
      <c r="E387">
        <v>158.65113830566409</v>
      </c>
      <c r="F387" s="20">
        <f t="shared" si="20"/>
        <v>0.41968698386031345</v>
      </c>
      <c r="G387" s="20">
        <f t="shared" si="21"/>
        <v>-2.4403130161396867</v>
      </c>
      <c r="I387" s="17">
        <v>44704</v>
      </c>
      <c r="J387">
        <v>3973.75</v>
      </c>
      <c r="K387">
        <f t="shared" si="22"/>
        <v>1.8555039930923529</v>
      </c>
      <c r="L387">
        <f t="shared" si="23"/>
        <v>-1.004496006907647</v>
      </c>
    </row>
    <row r="388" spans="1:12" x14ac:dyDescent="0.2">
      <c r="A388" s="414">
        <v>44705</v>
      </c>
      <c r="B388" s="319">
        <v>2.76</v>
      </c>
      <c r="D388" s="17">
        <v>44705</v>
      </c>
      <c r="E388">
        <v>155.2964172363281</v>
      </c>
      <c r="F388" s="20">
        <f t="shared" si="20"/>
        <v>-2.1145269458279237</v>
      </c>
      <c r="G388" s="20">
        <f t="shared" si="21"/>
        <v>-4.8745269458279239</v>
      </c>
      <c r="I388" s="17">
        <v>44705</v>
      </c>
      <c r="J388">
        <v>3941.47998046875</v>
      </c>
      <c r="K388">
        <f t="shared" si="22"/>
        <v>-0.81207976171752128</v>
      </c>
      <c r="L388">
        <f t="shared" si="23"/>
        <v>-3.5720797617175211</v>
      </c>
    </row>
    <row r="389" spans="1:12" x14ac:dyDescent="0.2">
      <c r="A389" s="414">
        <v>44706</v>
      </c>
      <c r="B389" s="319">
        <v>2.75</v>
      </c>
      <c r="D389" s="17">
        <v>44706</v>
      </c>
      <c r="E389">
        <v>157.98808288574219</v>
      </c>
      <c r="F389" s="20">
        <f t="shared" ref="F389:F452" si="24">+(E389-E388)/E388*100</f>
        <v>1.7332438811630464</v>
      </c>
      <c r="G389" s="20">
        <f t="shared" ref="G389:G452" si="25">+F389-B389</f>
        <v>-1.0167561188369536</v>
      </c>
      <c r="I389" s="17">
        <v>44706</v>
      </c>
      <c r="J389">
        <v>3978.72998046875</v>
      </c>
      <c r="K389">
        <f t="shared" ref="K389:K452" si="26">+(J389-J388)/J388*100</f>
        <v>0.94507647342077716</v>
      </c>
      <c r="L389">
        <f t="shared" ref="L389:L452" si="27">+K389-B389</f>
        <v>-1.8049235265792229</v>
      </c>
    </row>
    <row r="390" spans="1:12" x14ac:dyDescent="0.2">
      <c r="A390" s="414">
        <v>44707</v>
      </c>
      <c r="B390" s="319">
        <v>2.75</v>
      </c>
      <c r="D390" s="17">
        <v>44707</v>
      </c>
      <c r="E390">
        <v>160.76885986328119</v>
      </c>
      <c r="F390" s="20">
        <f t="shared" si="24"/>
        <v>1.7601181853381171</v>
      </c>
      <c r="G390" s="20">
        <f t="shared" si="25"/>
        <v>-0.98988181466188285</v>
      </c>
      <c r="I390" s="17">
        <v>44707</v>
      </c>
      <c r="J390">
        <v>4057.840087890625</v>
      </c>
      <c r="K390">
        <f t="shared" si="26"/>
        <v>1.9883256167224177</v>
      </c>
      <c r="L390">
        <f t="shared" si="27"/>
        <v>-0.7616743832775823</v>
      </c>
    </row>
    <row r="391" spans="1:12" x14ac:dyDescent="0.2">
      <c r="A391" s="414">
        <v>44708</v>
      </c>
      <c r="B391" s="319">
        <v>2.74</v>
      </c>
      <c r="D391" s="17">
        <v>44708</v>
      </c>
      <c r="E391">
        <v>163.38139343261719</v>
      </c>
      <c r="F391" s="20">
        <f t="shared" si="24"/>
        <v>1.6250246294946102</v>
      </c>
      <c r="G391" s="20">
        <f t="shared" si="25"/>
        <v>-1.11497537050539</v>
      </c>
      <c r="I391" s="17">
        <v>44708</v>
      </c>
      <c r="J391">
        <v>4158.240234375</v>
      </c>
      <c r="K391">
        <f t="shared" si="26"/>
        <v>2.4742262955109626</v>
      </c>
      <c r="L391">
        <f t="shared" si="27"/>
        <v>-0.26577370448903759</v>
      </c>
    </row>
    <row r="392" spans="1:12" x14ac:dyDescent="0.2">
      <c r="A392" s="414">
        <v>44712</v>
      </c>
      <c r="B392" s="319">
        <v>2.85</v>
      </c>
      <c r="D392" s="17">
        <v>44712</v>
      </c>
      <c r="E392">
        <v>158.57196044921881</v>
      </c>
      <c r="F392" s="20">
        <f t="shared" si="24"/>
        <v>-2.943684640186349</v>
      </c>
      <c r="G392" s="20">
        <f t="shared" si="25"/>
        <v>-5.7936846401863491</v>
      </c>
      <c r="I392" s="17">
        <v>44712</v>
      </c>
      <c r="J392">
        <v>4132.14990234375</v>
      </c>
      <c r="K392">
        <f t="shared" si="26"/>
        <v>-0.62743686176591185</v>
      </c>
      <c r="L392">
        <f t="shared" si="27"/>
        <v>-3.4774368617659119</v>
      </c>
    </row>
    <row r="393" spans="1:12" x14ac:dyDescent="0.2">
      <c r="A393" s="414">
        <v>44713</v>
      </c>
      <c r="B393" s="319">
        <v>2.94</v>
      </c>
      <c r="D393" s="17">
        <v>44713</v>
      </c>
      <c r="E393">
        <v>174.2371826171875</v>
      </c>
      <c r="F393" s="20">
        <f t="shared" si="24"/>
        <v>9.8789357989840418</v>
      </c>
      <c r="G393" s="20">
        <f t="shared" si="25"/>
        <v>6.9389357989840423</v>
      </c>
      <c r="I393" s="17">
        <v>44713</v>
      </c>
      <c r="J393">
        <v>4101.22998046875</v>
      </c>
      <c r="K393">
        <f t="shared" si="26"/>
        <v>-0.74827686811318883</v>
      </c>
      <c r="L393">
        <f t="shared" si="27"/>
        <v>-3.6882768681131886</v>
      </c>
    </row>
    <row r="394" spans="1:12" x14ac:dyDescent="0.2">
      <c r="A394" s="414">
        <v>44714</v>
      </c>
      <c r="B394" s="319">
        <v>2.92</v>
      </c>
      <c r="D394" s="17">
        <v>44714</v>
      </c>
      <c r="E394">
        <v>186.4388122558594</v>
      </c>
      <c r="F394" s="20">
        <f t="shared" si="24"/>
        <v>7.0028850647107985</v>
      </c>
      <c r="G394" s="20">
        <f t="shared" si="25"/>
        <v>4.0828850647107986</v>
      </c>
      <c r="I394" s="17">
        <v>44714</v>
      </c>
      <c r="J394">
        <v>4176.81982421875</v>
      </c>
      <c r="K394">
        <f t="shared" si="26"/>
        <v>1.8431018038486215</v>
      </c>
      <c r="L394">
        <f t="shared" si="27"/>
        <v>-1.0768981961513784</v>
      </c>
    </row>
    <row r="395" spans="1:12" x14ac:dyDescent="0.2">
      <c r="A395" s="414">
        <v>44715</v>
      </c>
      <c r="B395" s="319">
        <v>2.96</v>
      </c>
      <c r="D395" s="17">
        <v>44715</v>
      </c>
      <c r="E395">
        <v>182.98515319824219</v>
      </c>
      <c r="F395" s="20">
        <f t="shared" si="24"/>
        <v>-1.8524356682113945</v>
      </c>
      <c r="G395" s="20">
        <f t="shared" si="25"/>
        <v>-4.8124356682113945</v>
      </c>
      <c r="I395" s="17">
        <v>44715</v>
      </c>
      <c r="J395">
        <v>4108.5400390625</v>
      </c>
      <c r="K395">
        <f t="shared" si="26"/>
        <v>-1.6347313992415589</v>
      </c>
      <c r="L395">
        <f t="shared" si="27"/>
        <v>-4.5947313992415584</v>
      </c>
    </row>
    <row r="396" spans="1:12" x14ac:dyDescent="0.2">
      <c r="A396" s="414">
        <v>44718</v>
      </c>
      <c r="B396" s="319">
        <v>3.04</v>
      </c>
      <c r="D396" s="17">
        <v>44718</v>
      </c>
      <c r="E396">
        <v>180.9664001464844</v>
      </c>
      <c r="F396" s="20">
        <f t="shared" si="24"/>
        <v>-1.1032332495143529</v>
      </c>
      <c r="G396" s="20">
        <f t="shared" si="25"/>
        <v>-4.1432332495143527</v>
      </c>
      <c r="I396" s="17">
        <v>44718</v>
      </c>
      <c r="J396">
        <v>4121.43017578125</v>
      </c>
      <c r="K396">
        <f t="shared" si="26"/>
        <v>0.31374007789130159</v>
      </c>
      <c r="L396">
        <f t="shared" si="27"/>
        <v>-2.7262599221086985</v>
      </c>
    </row>
    <row r="397" spans="1:12" x14ac:dyDescent="0.2">
      <c r="A397" s="414">
        <v>44719</v>
      </c>
      <c r="B397" s="319">
        <v>2.98</v>
      </c>
      <c r="D397" s="17">
        <v>44719</v>
      </c>
      <c r="E397">
        <v>185.20184326171881</v>
      </c>
      <c r="F397" s="20">
        <f t="shared" si="24"/>
        <v>2.3404582904925983</v>
      </c>
      <c r="G397" s="20">
        <f t="shared" si="25"/>
        <v>-0.63954170950740163</v>
      </c>
      <c r="I397" s="17">
        <v>44719</v>
      </c>
      <c r="J397">
        <v>4160.68017578125</v>
      </c>
      <c r="K397">
        <f t="shared" si="26"/>
        <v>0.95233931732350285</v>
      </c>
      <c r="L397">
        <f t="shared" si="27"/>
        <v>-2.0276606826764971</v>
      </c>
    </row>
    <row r="398" spans="1:12" x14ac:dyDescent="0.2">
      <c r="A398" s="414">
        <v>44720</v>
      </c>
      <c r="B398" s="319">
        <v>3.03</v>
      </c>
      <c r="D398" s="17">
        <v>44720</v>
      </c>
      <c r="E398">
        <v>187.22059631347659</v>
      </c>
      <c r="F398" s="20">
        <f t="shared" si="24"/>
        <v>1.0900285959384186</v>
      </c>
      <c r="G398" s="20">
        <f t="shared" si="25"/>
        <v>-1.9399714040615812</v>
      </c>
      <c r="I398" s="17">
        <v>44720</v>
      </c>
      <c r="J398">
        <v>4115.77001953125</v>
      </c>
      <c r="K398">
        <f t="shared" si="26"/>
        <v>-1.0793945785935644</v>
      </c>
      <c r="L398">
        <f t="shared" si="27"/>
        <v>-4.1093945785935642</v>
      </c>
    </row>
    <row r="399" spans="1:12" x14ac:dyDescent="0.2">
      <c r="A399" s="414">
        <v>44721</v>
      </c>
      <c r="B399" s="319">
        <v>3.04</v>
      </c>
      <c r="D399" s="17">
        <v>44721</v>
      </c>
      <c r="E399">
        <v>185.1622619628906</v>
      </c>
      <c r="F399" s="20">
        <f t="shared" si="24"/>
        <v>-1.0994166192802743</v>
      </c>
      <c r="G399" s="20">
        <f t="shared" si="25"/>
        <v>-4.1394166192802739</v>
      </c>
      <c r="I399" s="17">
        <v>44721</v>
      </c>
      <c r="J399">
        <v>4017.820068359375</v>
      </c>
      <c r="K399">
        <f t="shared" si="26"/>
        <v>-2.3798693976353578</v>
      </c>
      <c r="L399">
        <f t="shared" si="27"/>
        <v>-5.4198693976353578</v>
      </c>
    </row>
    <row r="400" spans="1:12" x14ac:dyDescent="0.2">
      <c r="A400" s="414">
        <v>44722</v>
      </c>
      <c r="B400" s="319">
        <v>3.15</v>
      </c>
      <c r="D400" s="17">
        <v>44722</v>
      </c>
      <c r="E400">
        <v>176.5924072265625</v>
      </c>
      <c r="F400" s="20">
        <f t="shared" si="24"/>
        <v>-4.6282944729016267</v>
      </c>
      <c r="G400" s="20">
        <f t="shared" si="25"/>
        <v>-7.7782944729016261</v>
      </c>
      <c r="I400" s="17">
        <v>44722</v>
      </c>
      <c r="J400">
        <v>3900.860107421875</v>
      </c>
      <c r="K400">
        <f t="shared" si="26"/>
        <v>-2.9110303335524703</v>
      </c>
      <c r="L400">
        <f t="shared" si="27"/>
        <v>-6.0610303335524698</v>
      </c>
    </row>
    <row r="401" spans="1:12" x14ac:dyDescent="0.2">
      <c r="A401" s="414">
        <v>44725</v>
      </c>
      <c r="B401" s="319">
        <v>3.43</v>
      </c>
      <c r="D401" s="17">
        <v>44725</v>
      </c>
      <c r="E401">
        <v>164.30168151855469</v>
      </c>
      <c r="F401" s="20">
        <f t="shared" si="24"/>
        <v>-6.9599400682268291</v>
      </c>
      <c r="G401" s="20">
        <f t="shared" si="25"/>
        <v>-10.38994006822683</v>
      </c>
      <c r="I401" s="17">
        <v>44725</v>
      </c>
      <c r="J401">
        <v>3749.6298828125</v>
      </c>
      <c r="K401">
        <f t="shared" si="26"/>
        <v>-3.8768430665237275</v>
      </c>
      <c r="L401">
        <f t="shared" si="27"/>
        <v>-7.3068430665237276</v>
      </c>
    </row>
    <row r="402" spans="1:12" x14ac:dyDescent="0.2">
      <c r="A402" s="414">
        <v>44726</v>
      </c>
      <c r="B402" s="319">
        <v>3.49</v>
      </c>
      <c r="D402" s="17">
        <v>44726</v>
      </c>
      <c r="E402">
        <v>162.7381286621094</v>
      </c>
      <c r="F402" s="20">
        <f t="shared" si="24"/>
        <v>-0.95163533446169335</v>
      </c>
      <c r="G402" s="20">
        <f t="shared" si="25"/>
        <v>-4.4416353344616937</v>
      </c>
      <c r="I402" s="17">
        <v>44726</v>
      </c>
      <c r="J402">
        <v>3735.47998046875</v>
      </c>
      <c r="K402">
        <f t="shared" si="26"/>
        <v>-0.37736797459957638</v>
      </c>
      <c r="L402">
        <f t="shared" si="27"/>
        <v>-3.8673679745995768</v>
      </c>
    </row>
    <row r="403" spans="1:12" x14ac:dyDescent="0.2">
      <c r="A403" s="414">
        <v>44727</v>
      </c>
      <c r="B403" s="319">
        <v>3.33</v>
      </c>
      <c r="D403" s="17">
        <v>44727</v>
      </c>
      <c r="E403">
        <v>166.79545593261719</v>
      </c>
      <c r="F403" s="20">
        <f t="shared" si="24"/>
        <v>2.4931632825469858</v>
      </c>
      <c r="G403" s="20">
        <f t="shared" si="25"/>
        <v>-0.83683671745301424</v>
      </c>
      <c r="I403" s="17">
        <v>44727</v>
      </c>
      <c r="J403">
        <v>3789.989990234375</v>
      </c>
      <c r="K403">
        <f t="shared" si="26"/>
        <v>1.459250485898328</v>
      </c>
      <c r="L403">
        <f t="shared" si="27"/>
        <v>-1.8707495141016721</v>
      </c>
    </row>
    <row r="404" spans="1:12" x14ac:dyDescent="0.2">
      <c r="A404" s="414">
        <v>44728</v>
      </c>
      <c r="B404" s="319">
        <v>3.28</v>
      </c>
      <c r="D404" s="17">
        <v>44728</v>
      </c>
      <c r="E404">
        <v>158.1860046386719</v>
      </c>
      <c r="F404" s="20">
        <f t="shared" si="24"/>
        <v>-5.1616821608277927</v>
      </c>
      <c r="G404" s="20">
        <f t="shared" si="25"/>
        <v>-8.4416821608277921</v>
      </c>
      <c r="I404" s="17">
        <v>44728</v>
      </c>
      <c r="J404">
        <v>3666.77001953125</v>
      </c>
      <c r="K404">
        <f t="shared" si="26"/>
        <v>-3.2511951488163429</v>
      </c>
      <c r="L404">
        <f t="shared" si="27"/>
        <v>-6.5311951488163427</v>
      </c>
    </row>
    <row r="405" spans="1:12" x14ac:dyDescent="0.2">
      <c r="A405" s="414">
        <v>44729</v>
      </c>
      <c r="B405" s="319">
        <v>3.25</v>
      </c>
      <c r="D405" s="17">
        <v>44729</v>
      </c>
      <c r="E405">
        <v>161.5605163574219</v>
      </c>
      <c r="F405" s="20">
        <f t="shared" si="24"/>
        <v>2.1332555471377206</v>
      </c>
      <c r="G405" s="20">
        <f t="shared" si="25"/>
        <v>-1.1167444528622794</v>
      </c>
      <c r="I405" s="17">
        <v>44729</v>
      </c>
      <c r="J405">
        <v>3674.840087890625</v>
      </c>
      <c r="K405">
        <f t="shared" si="26"/>
        <v>0.22008656982546879</v>
      </c>
      <c r="L405">
        <f t="shared" si="27"/>
        <v>-3.0299134301745312</v>
      </c>
    </row>
    <row r="406" spans="1:12" x14ac:dyDescent="0.2">
      <c r="A406" s="414">
        <v>44733</v>
      </c>
      <c r="B406" s="319">
        <v>3.31</v>
      </c>
      <c r="D406" s="17">
        <v>44733</v>
      </c>
      <c r="E406">
        <v>165.09333801269531</v>
      </c>
      <c r="F406" s="20">
        <f t="shared" si="24"/>
        <v>2.186686286306311</v>
      </c>
      <c r="G406" s="20">
        <f t="shared" si="25"/>
        <v>-1.123313713693689</v>
      </c>
      <c r="I406" s="17">
        <v>44733</v>
      </c>
      <c r="J406">
        <v>3764.7900390625</v>
      </c>
      <c r="K406">
        <f t="shared" si="26"/>
        <v>2.447724228008699</v>
      </c>
      <c r="L406">
        <f t="shared" si="27"/>
        <v>-0.86227577199130101</v>
      </c>
    </row>
    <row r="407" spans="1:12" x14ac:dyDescent="0.2">
      <c r="A407" s="414">
        <v>44734</v>
      </c>
      <c r="B407" s="319">
        <v>3.16</v>
      </c>
      <c r="D407" s="17">
        <v>44734</v>
      </c>
      <c r="E407">
        <v>165.70689392089841</v>
      </c>
      <c r="F407" s="20">
        <f t="shared" si="24"/>
        <v>0.37164183339482509</v>
      </c>
      <c r="G407" s="20">
        <f t="shared" si="25"/>
        <v>-2.7883581666051751</v>
      </c>
      <c r="I407" s="17">
        <v>44734</v>
      </c>
      <c r="J407">
        <v>3759.889892578125</v>
      </c>
      <c r="K407">
        <f t="shared" si="26"/>
        <v>-0.13015723144006258</v>
      </c>
      <c r="L407">
        <f t="shared" si="27"/>
        <v>-3.2901572314400629</v>
      </c>
    </row>
    <row r="408" spans="1:12" x14ac:dyDescent="0.2">
      <c r="A408" s="414">
        <v>44735</v>
      </c>
      <c r="B408" s="319">
        <v>3.09</v>
      </c>
      <c r="D408" s="17">
        <v>44735</v>
      </c>
      <c r="E408">
        <v>171.24861145019531</v>
      </c>
      <c r="F408" s="20">
        <f t="shared" si="24"/>
        <v>3.3442890625554114</v>
      </c>
      <c r="G408" s="20">
        <f t="shared" si="25"/>
        <v>0.2542890625554115</v>
      </c>
      <c r="I408" s="17">
        <v>44735</v>
      </c>
      <c r="J408">
        <v>3795.72998046875</v>
      </c>
      <c r="K408">
        <f t="shared" si="26"/>
        <v>0.953221740917784</v>
      </c>
      <c r="L408">
        <f t="shared" si="27"/>
        <v>-2.1367782590822157</v>
      </c>
    </row>
    <row r="409" spans="1:12" x14ac:dyDescent="0.2">
      <c r="A409" s="414">
        <v>44736</v>
      </c>
      <c r="B409" s="319">
        <v>3.13</v>
      </c>
      <c r="D409" s="17">
        <v>44736</v>
      </c>
      <c r="E409">
        <v>183.9846496582031</v>
      </c>
      <c r="F409" s="20">
        <f t="shared" si="24"/>
        <v>7.4371629061131621</v>
      </c>
      <c r="G409" s="20">
        <f t="shared" si="25"/>
        <v>4.3071629061131622</v>
      </c>
      <c r="I409" s="17">
        <v>44736</v>
      </c>
      <c r="J409">
        <v>3911.739990234375</v>
      </c>
      <c r="K409">
        <f t="shared" si="26"/>
        <v>3.0563293585835751</v>
      </c>
      <c r="L409">
        <f t="shared" si="27"/>
        <v>-7.3670641416424765E-2</v>
      </c>
    </row>
    <row r="410" spans="1:12" x14ac:dyDescent="0.2">
      <c r="A410" s="414">
        <v>44739</v>
      </c>
      <c r="B410" s="319">
        <v>3.2</v>
      </c>
      <c r="D410" s="17">
        <v>44739</v>
      </c>
      <c r="E410">
        <v>179.4226379394531</v>
      </c>
      <c r="F410" s="20">
        <f t="shared" si="24"/>
        <v>-2.4795610542646158</v>
      </c>
      <c r="G410" s="20">
        <f t="shared" si="25"/>
        <v>-5.6795610542646155</v>
      </c>
      <c r="I410" s="17">
        <v>44739</v>
      </c>
      <c r="J410">
        <v>3900.110107421875</v>
      </c>
      <c r="K410">
        <f t="shared" si="26"/>
        <v>-0.29730715337762481</v>
      </c>
      <c r="L410">
        <f t="shared" si="27"/>
        <v>-3.497307153377625</v>
      </c>
    </row>
    <row r="411" spans="1:12" x14ac:dyDescent="0.2">
      <c r="A411" s="414">
        <v>44740</v>
      </c>
      <c r="B411" s="319">
        <v>3.2</v>
      </c>
      <c r="D411" s="17">
        <v>44740</v>
      </c>
      <c r="E411">
        <v>169.6751708984375</v>
      </c>
      <c r="F411" s="20">
        <f t="shared" si="24"/>
        <v>-5.4326851689166</v>
      </c>
      <c r="G411" s="20">
        <f t="shared" si="25"/>
        <v>-8.6326851689166002</v>
      </c>
      <c r="I411" s="17">
        <v>44740</v>
      </c>
      <c r="J411">
        <v>3821.550048828125</v>
      </c>
      <c r="K411">
        <f t="shared" si="26"/>
        <v>-2.0143036075892038</v>
      </c>
      <c r="L411">
        <f t="shared" si="27"/>
        <v>-5.214303607589204</v>
      </c>
    </row>
    <row r="412" spans="1:12" x14ac:dyDescent="0.2">
      <c r="A412" s="414">
        <v>44741</v>
      </c>
      <c r="B412" s="319">
        <v>3.1</v>
      </c>
      <c r="D412" s="17">
        <v>44741</v>
      </c>
      <c r="E412">
        <v>168.833984375</v>
      </c>
      <c r="F412" s="20">
        <f t="shared" si="24"/>
        <v>-0.49576288562632959</v>
      </c>
      <c r="G412" s="20">
        <f t="shared" si="25"/>
        <v>-3.5957628856263297</v>
      </c>
      <c r="I412" s="17">
        <v>44741</v>
      </c>
      <c r="J412">
        <v>3818.830078125</v>
      </c>
      <c r="K412">
        <f t="shared" si="26"/>
        <v>-7.1174540915906012E-2</v>
      </c>
      <c r="L412">
        <f t="shared" si="27"/>
        <v>-3.171174540915906</v>
      </c>
    </row>
    <row r="413" spans="1:12" x14ac:dyDescent="0.2">
      <c r="A413" s="414">
        <v>44742</v>
      </c>
      <c r="B413" s="319">
        <v>2.98</v>
      </c>
      <c r="D413" s="17">
        <v>44742</v>
      </c>
      <c r="E413">
        <v>163.32197570800781</v>
      </c>
      <c r="F413" s="20">
        <f t="shared" si="24"/>
        <v>-3.2647506883148436</v>
      </c>
      <c r="G413" s="20">
        <f t="shared" si="25"/>
        <v>-6.2447506883148431</v>
      </c>
      <c r="I413" s="17">
        <v>44742</v>
      </c>
      <c r="J413">
        <v>3785.3798828125</v>
      </c>
      <c r="K413">
        <f t="shared" si="26"/>
        <v>-0.87592782679986758</v>
      </c>
      <c r="L413">
        <f t="shared" si="27"/>
        <v>-3.8559278267998676</v>
      </c>
    </row>
    <row r="414" spans="1:12" x14ac:dyDescent="0.2">
      <c r="A414" s="414">
        <v>44743</v>
      </c>
      <c r="B414" s="319">
        <v>2.88</v>
      </c>
      <c r="D414" s="17">
        <v>44743</v>
      </c>
      <c r="E414">
        <v>166.44908142089841</v>
      </c>
      <c r="F414" s="20">
        <f t="shared" si="24"/>
        <v>1.9146876587394062</v>
      </c>
      <c r="G414" s="20">
        <f t="shared" si="25"/>
        <v>-0.96531234126059373</v>
      </c>
      <c r="I414" s="17">
        <v>44743</v>
      </c>
      <c r="J414">
        <v>3825.330078125</v>
      </c>
      <c r="K414">
        <f t="shared" si="26"/>
        <v>1.0553814029047304</v>
      </c>
      <c r="L414">
        <f t="shared" si="27"/>
        <v>-1.8246185970952695</v>
      </c>
    </row>
    <row r="415" spans="1:12" x14ac:dyDescent="0.2">
      <c r="A415" s="414">
        <v>44747</v>
      </c>
      <c r="B415" s="319">
        <v>2.82</v>
      </c>
      <c r="D415" s="17">
        <v>44747</v>
      </c>
      <c r="E415">
        <v>170.40745544433591</v>
      </c>
      <c r="F415" s="20">
        <f t="shared" si="24"/>
        <v>2.3781290888761304</v>
      </c>
      <c r="G415" s="20">
        <f t="shared" si="25"/>
        <v>-0.44187091112386945</v>
      </c>
      <c r="I415" s="17">
        <v>44747</v>
      </c>
      <c r="J415">
        <v>3831.389892578125</v>
      </c>
      <c r="K415">
        <f t="shared" si="26"/>
        <v>0.15841285142366698</v>
      </c>
      <c r="L415">
        <f t="shared" si="27"/>
        <v>-2.6615871485763329</v>
      </c>
    </row>
    <row r="416" spans="1:12" x14ac:dyDescent="0.2">
      <c r="A416" s="414">
        <v>44748</v>
      </c>
      <c r="B416" s="319">
        <v>2.93</v>
      </c>
      <c r="D416" s="17">
        <v>44748</v>
      </c>
      <c r="E416">
        <v>170.93194580078119</v>
      </c>
      <c r="F416" s="20">
        <f t="shared" si="24"/>
        <v>0.30778603851438319</v>
      </c>
      <c r="G416" s="20">
        <f t="shared" si="25"/>
        <v>-2.6222139614856168</v>
      </c>
      <c r="I416" s="17">
        <v>44748</v>
      </c>
      <c r="J416">
        <v>3845.080078125</v>
      </c>
      <c r="K416">
        <f t="shared" si="26"/>
        <v>0.3573164290430107</v>
      </c>
      <c r="L416">
        <f t="shared" si="27"/>
        <v>-2.5726835709569893</v>
      </c>
    </row>
    <row r="417" spans="1:12" x14ac:dyDescent="0.2">
      <c r="A417" s="414">
        <v>44749</v>
      </c>
      <c r="B417" s="319">
        <v>3.01</v>
      </c>
      <c r="D417" s="17">
        <v>44749</v>
      </c>
      <c r="E417">
        <v>174.80122375488281</v>
      </c>
      <c r="F417" s="20">
        <f t="shared" si="24"/>
        <v>2.2636365226961197</v>
      </c>
      <c r="G417" s="20">
        <f t="shared" si="25"/>
        <v>-0.74636347730388009</v>
      </c>
      <c r="I417" s="17">
        <v>44749</v>
      </c>
      <c r="J417">
        <v>3902.6201171875</v>
      </c>
      <c r="K417">
        <f t="shared" si="26"/>
        <v>1.4964587965241702</v>
      </c>
      <c r="L417">
        <f t="shared" si="27"/>
        <v>-1.5135412034758295</v>
      </c>
    </row>
    <row r="418" spans="1:12" x14ac:dyDescent="0.2">
      <c r="A418" s="414">
        <v>44750</v>
      </c>
      <c r="B418" s="319">
        <v>3.09</v>
      </c>
      <c r="D418" s="17">
        <v>44750</v>
      </c>
      <c r="E418">
        <v>173.673095703125</v>
      </c>
      <c r="F418" s="20">
        <f t="shared" si="24"/>
        <v>-0.6453776624240023</v>
      </c>
      <c r="G418" s="20">
        <f t="shared" si="25"/>
        <v>-3.735377662424002</v>
      </c>
      <c r="I418" s="17">
        <v>44750</v>
      </c>
      <c r="J418">
        <v>3899.3798828125</v>
      </c>
      <c r="K418">
        <f t="shared" si="26"/>
        <v>-8.3027152981908436E-2</v>
      </c>
      <c r="L418">
        <f t="shared" si="27"/>
        <v>-3.1730271529819083</v>
      </c>
    </row>
    <row r="419" spans="1:12" x14ac:dyDescent="0.2">
      <c r="A419" s="414">
        <v>44753</v>
      </c>
      <c r="B419" s="319">
        <v>2.99</v>
      </c>
      <c r="D419" s="17">
        <v>44753</v>
      </c>
      <c r="E419">
        <v>172.54493713378909</v>
      </c>
      <c r="F419" s="20">
        <f t="shared" si="24"/>
        <v>-0.6495874129314605</v>
      </c>
      <c r="G419" s="20">
        <f t="shared" si="25"/>
        <v>-3.6395874129314607</v>
      </c>
      <c r="I419" s="17">
        <v>44753</v>
      </c>
      <c r="J419">
        <v>3854.429931640625</v>
      </c>
      <c r="K419">
        <f t="shared" si="26"/>
        <v>-1.152746142277731</v>
      </c>
      <c r="L419">
        <f t="shared" si="27"/>
        <v>-4.1427461422777316</v>
      </c>
    </row>
    <row r="420" spans="1:12" x14ac:dyDescent="0.2">
      <c r="A420" s="414">
        <v>44754</v>
      </c>
      <c r="B420" s="319">
        <v>2.96</v>
      </c>
      <c r="D420" s="17">
        <v>44754</v>
      </c>
      <c r="E420">
        <v>164.59857177734381</v>
      </c>
      <c r="F420" s="20">
        <f t="shared" si="24"/>
        <v>-4.6053888850321796</v>
      </c>
      <c r="G420" s="20">
        <f t="shared" si="25"/>
        <v>-7.5653888850321795</v>
      </c>
      <c r="I420" s="17">
        <v>44754</v>
      </c>
      <c r="J420">
        <v>3818.800048828125</v>
      </c>
      <c r="K420">
        <f t="shared" si="26"/>
        <v>-0.92438787173215675</v>
      </c>
      <c r="L420">
        <f t="shared" si="27"/>
        <v>-3.8843878717321569</v>
      </c>
    </row>
    <row r="421" spans="1:12" x14ac:dyDescent="0.2">
      <c r="A421" s="414">
        <v>44755</v>
      </c>
      <c r="B421" s="319">
        <v>2.91</v>
      </c>
      <c r="D421" s="17">
        <v>44755</v>
      </c>
      <c r="E421">
        <v>161.78814697265619</v>
      </c>
      <c r="F421" s="20">
        <f t="shared" si="24"/>
        <v>-1.7074417926841663</v>
      </c>
      <c r="G421" s="20">
        <f t="shared" si="25"/>
        <v>-4.6174417926841667</v>
      </c>
      <c r="I421" s="17">
        <v>44755</v>
      </c>
      <c r="J421">
        <v>3801.780029296875</v>
      </c>
      <c r="K421">
        <f t="shared" si="26"/>
        <v>-0.44569025122100681</v>
      </c>
      <c r="L421">
        <f t="shared" si="27"/>
        <v>-3.3556902512210067</v>
      </c>
    </row>
    <row r="422" spans="1:12" x14ac:dyDescent="0.2">
      <c r="A422" s="414">
        <v>44756</v>
      </c>
      <c r="B422" s="319">
        <v>2.96</v>
      </c>
      <c r="D422" s="17">
        <v>44756</v>
      </c>
      <c r="E422">
        <v>159.36363220214841</v>
      </c>
      <c r="F422" s="20">
        <f t="shared" si="24"/>
        <v>-1.4985737928734366</v>
      </c>
      <c r="G422" s="20">
        <f t="shared" si="25"/>
        <v>-4.4585737928734366</v>
      </c>
      <c r="I422" s="17">
        <v>44756</v>
      </c>
      <c r="J422">
        <v>3790.3798828125</v>
      </c>
      <c r="K422">
        <f t="shared" si="26"/>
        <v>-0.29986339021522546</v>
      </c>
      <c r="L422">
        <f t="shared" si="27"/>
        <v>-3.2598633902152256</v>
      </c>
    </row>
    <row r="423" spans="1:12" x14ac:dyDescent="0.2">
      <c r="A423" s="414">
        <v>44757</v>
      </c>
      <c r="B423" s="319">
        <v>2.93</v>
      </c>
      <c r="D423" s="17">
        <v>44757</v>
      </c>
      <c r="E423">
        <v>165.63763427734381</v>
      </c>
      <c r="F423" s="20">
        <f t="shared" si="24"/>
        <v>3.9369095624257597</v>
      </c>
      <c r="G423" s="20">
        <f t="shared" si="25"/>
        <v>1.0069095624257596</v>
      </c>
      <c r="I423" s="17">
        <v>44757</v>
      </c>
      <c r="J423">
        <v>3863.159912109375</v>
      </c>
      <c r="K423">
        <f t="shared" si="26"/>
        <v>1.920124935943663</v>
      </c>
      <c r="L423">
        <f t="shared" si="27"/>
        <v>-1.0098750640563372</v>
      </c>
    </row>
    <row r="424" spans="1:12" x14ac:dyDescent="0.2">
      <c r="A424" s="414">
        <v>44760</v>
      </c>
      <c r="B424" s="319">
        <v>2.96</v>
      </c>
      <c r="D424" s="17">
        <v>44760</v>
      </c>
      <c r="E424">
        <v>166.14231872558591</v>
      </c>
      <c r="F424" s="20">
        <f t="shared" si="24"/>
        <v>0.30469189592327678</v>
      </c>
      <c r="G424" s="20">
        <f t="shared" si="25"/>
        <v>-2.655308104076723</v>
      </c>
      <c r="I424" s="17">
        <v>44760</v>
      </c>
      <c r="J424">
        <v>3830.85009765625</v>
      </c>
      <c r="K424">
        <f t="shared" si="26"/>
        <v>-0.83635715808313749</v>
      </c>
      <c r="L424">
        <f t="shared" si="27"/>
        <v>-3.7963571580831372</v>
      </c>
    </row>
    <row r="425" spans="1:12" x14ac:dyDescent="0.2">
      <c r="A425" s="414">
        <v>44761</v>
      </c>
      <c r="B425" s="319">
        <v>3.01</v>
      </c>
      <c r="D425" s="17">
        <v>44761</v>
      </c>
      <c r="E425">
        <v>172.00068664550781</v>
      </c>
      <c r="F425" s="20">
        <f t="shared" si="24"/>
        <v>3.5261142163292289</v>
      </c>
      <c r="G425" s="20">
        <f t="shared" si="25"/>
        <v>0.51611421632922916</v>
      </c>
      <c r="I425" s="17">
        <v>44761</v>
      </c>
      <c r="J425">
        <v>3936.68994140625</v>
      </c>
      <c r="K425">
        <f t="shared" si="26"/>
        <v>2.7628291645959679</v>
      </c>
      <c r="L425">
        <f t="shared" si="27"/>
        <v>-0.24717083540403184</v>
      </c>
    </row>
    <row r="426" spans="1:12" x14ac:dyDescent="0.2">
      <c r="A426" s="414">
        <v>44762</v>
      </c>
      <c r="B426" s="319">
        <v>3.04</v>
      </c>
      <c r="D426" s="17">
        <v>44762</v>
      </c>
      <c r="E426">
        <v>180.55076599121091</v>
      </c>
      <c r="F426" s="20">
        <f t="shared" si="24"/>
        <v>4.9709565191008505</v>
      </c>
      <c r="G426" s="20">
        <f t="shared" si="25"/>
        <v>1.9309565191008504</v>
      </c>
      <c r="I426" s="17">
        <v>44762</v>
      </c>
      <c r="J426">
        <v>3959.89990234375</v>
      </c>
      <c r="K426">
        <f t="shared" si="26"/>
        <v>0.58958061932632222</v>
      </c>
      <c r="L426">
        <f t="shared" si="27"/>
        <v>-2.4504193806736776</v>
      </c>
    </row>
    <row r="427" spans="1:12" x14ac:dyDescent="0.2">
      <c r="A427" s="414">
        <v>44763</v>
      </c>
      <c r="B427" s="319">
        <v>2.91</v>
      </c>
      <c r="D427" s="17">
        <v>44763</v>
      </c>
      <c r="E427">
        <v>183.4205627441406</v>
      </c>
      <c r="F427" s="20">
        <f t="shared" si="24"/>
        <v>1.5894680574600206</v>
      </c>
      <c r="G427" s="20">
        <f t="shared" si="25"/>
        <v>-1.3205319425399795</v>
      </c>
      <c r="I427" s="17">
        <v>44763</v>
      </c>
      <c r="J427">
        <v>3998.949951171875</v>
      </c>
      <c r="K427">
        <f t="shared" si="26"/>
        <v>0.98613727091971215</v>
      </c>
      <c r="L427">
        <f t="shared" si="27"/>
        <v>-1.9238627290802879</v>
      </c>
    </row>
    <row r="428" spans="1:12" x14ac:dyDescent="0.2">
      <c r="A428" s="414">
        <v>44764</v>
      </c>
      <c r="B428" s="319">
        <v>2.77</v>
      </c>
      <c r="D428" s="17">
        <v>44764</v>
      </c>
      <c r="E428">
        <v>180.5705261230469</v>
      </c>
      <c r="F428" s="20">
        <f t="shared" si="24"/>
        <v>-1.5538261242112223</v>
      </c>
      <c r="G428" s="20">
        <f t="shared" si="25"/>
        <v>-4.3238261242112221</v>
      </c>
      <c r="I428" s="17">
        <v>44764</v>
      </c>
      <c r="J428">
        <v>3961.6298828125</v>
      </c>
      <c r="K428">
        <f t="shared" si="26"/>
        <v>-0.9332466976346756</v>
      </c>
      <c r="L428">
        <f t="shared" si="27"/>
        <v>-3.7032466976346754</v>
      </c>
    </row>
    <row r="429" spans="1:12" x14ac:dyDescent="0.2">
      <c r="A429" s="414">
        <v>44767</v>
      </c>
      <c r="B429" s="319">
        <v>2.81</v>
      </c>
      <c r="D429" s="17">
        <v>44767</v>
      </c>
      <c r="E429">
        <v>175.4444885253906</v>
      </c>
      <c r="F429" s="20">
        <f t="shared" si="24"/>
        <v>-2.8388008318496287</v>
      </c>
      <c r="G429" s="20">
        <f t="shared" si="25"/>
        <v>-5.6488008318496288</v>
      </c>
      <c r="I429" s="17">
        <v>44767</v>
      </c>
      <c r="J429">
        <v>3966.840087890625</v>
      </c>
      <c r="K429">
        <f t="shared" si="26"/>
        <v>0.13151670479691788</v>
      </c>
      <c r="L429">
        <f t="shared" si="27"/>
        <v>-2.6784832952030824</v>
      </c>
    </row>
    <row r="430" spans="1:12" x14ac:dyDescent="0.2">
      <c r="A430" s="414">
        <v>44768</v>
      </c>
      <c r="B430" s="319">
        <v>2.81</v>
      </c>
      <c r="D430" s="17">
        <v>44768</v>
      </c>
      <c r="E430">
        <v>168.6855773925781</v>
      </c>
      <c r="F430" s="20">
        <f t="shared" si="24"/>
        <v>-3.8524499627324231</v>
      </c>
      <c r="G430" s="20">
        <f t="shared" si="25"/>
        <v>-6.6624499627324232</v>
      </c>
      <c r="I430" s="17">
        <v>44768</v>
      </c>
      <c r="J430">
        <v>3921.050048828125</v>
      </c>
      <c r="K430">
        <f t="shared" si="26"/>
        <v>-1.154320266205864</v>
      </c>
      <c r="L430">
        <f t="shared" si="27"/>
        <v>-3.9643202662058643</v>
      </c>
    </row>
    <row r="431" spans="1:12" x14ac:dyDescent="0.2">
      <c r="A431" s="414">
        <v>44769</v>
      </c>
      <c r="B431" s="319">
        <v>2.78</v>
      </c>
      <c r="D431" s="17">
        <v>44769</v>
      </c>
      <c r="E431">
        <v>178.4231262207031</v>
      </c>
      <c r="F431" s="20">
        <f t="shared" si="24"/>
        <v>5.7726030752842759</v>
      </c>
      <c r="G431" s="20">
        <f t="shared" si="25"/>
        <v>2.992603075284276</v>
      </c>
      <c r="I431" s="17">
        <v>44769</v>
      </c>
      <c r="J431">
        <v>4023.610107421875</v>
      </c>
      <c r="K431">
        <f t="shared" si="26"/>
        <v>2.6156273782937784</v>
      </c>
      <c r="L431">
        <f t="shared" si="27"/>
        <v>-0.16437262170622136</v>
      </c>
    </row>
    <row r="432" spans="1:12" x14ac:dyDescent="0.2">
      <c r="A432" s="414">
        <v>44770</v>
      </c>
      <c r="B432" s="319">
        <v>2.68</v>
      </c>
      <c r="D432" s="17">
        <v>44770</v>
      </c>
      <c r="E432">
        <v>179.40283203125</v>
      </c>
      <c r="F432" s="20">
        <f t="shared" si="24"/>
        <v>0.54909127045282347</v>
      </c>
      <c r="G432" s="20">
        <f t="shared" si="25"/>
        <v>-2.1309087295471767</v>
      </c>
      <c r="I432" s="17">
        <v>44770</v>
      </c>
      <c r="J432">
        <v>4072.429931640625</v>
      </c>
      <c r="K432">
        <f t="shared" si="26"/>
        <v>1.2133338697180891</v>
      </c>
      <c r="L432">
        <f t="shared" si="27"/>
        <v>-1.4666661302819111</v>
      </c>
    </row>
    <row r="433" spans="1:12" x14ac:dyDescent="0.2">
      <c r="A433" s="414">
        <v>44771</v>
      </c>
      <c r="B433" s="319">
        <v>2.67</v>
      </c>
      <c r="D433" s="17">
        <v>44771</v>
      </c>
      <c r="E433">
        <v>182.10444641113281</v>
      </c>
      <c r="F433" s="20">
        <f t="shared" si="24"/>
        <v>1.5058928274957337</v>
      </c>
      <c r="G433" s="20">
        <f t="shared" si="25"/>
        <v>-1.1641071725042662</v>
      </c>
      <c r="I433" s="17">
        <v>44771</v>
      </c>
      <c r="J433">
        <v>4130.2900390625</v>
      </c>
      <c r="K433">
        <f t="shared" si="26"/>
        <v>1.42077600825818</v>
      </c>
      <c r="L433">
        <f t="shared" si="27"/>
        <v>-1.24922399174182</v>
      </c>
    </row>
    <row r="434" spans="1:12" x14ac:dyDescent="0.2">
      <c r="A434" s="414">
        <v>44774</v>
      </c>
      <c r="B434" s="319">
        <v>2.6</v>
      </c>
      <c r="D434" s="17">
        <v>44774</v>
      </c>
      <c r="E434">
        <v>181.07524108886719</v>
      </c>
      <c r="F434" s="20">
        <f t="shared" si="24"/>
        <v>-0.56517308750496564</v>
      </c>
      <c r="G434" s="20">
        <f t="shared" si="25"/>
        <v>-3.1651730875049657</v>
      </c>
      <c r="I434" s="17">
        <v>44774</v>
      </c>
      <c r="J434">
        <v>4118.6298828125</v>
      </c>
      <c r="K434">
        <f t="shared" si="26"/>
        <v>-0.28230841271976731</v>
      </c>
      <c r="L434">
        <f t="shared" si="27"/>
        <v>-2.8823084127197673</v>
      </c>
    </row>
    <row r="435" spans="1:12" x14ac:dyDescent="0.2">
      <c r="A435" s="414">
        <v>44775</v>
      </c>
      <c r="B435" s="319">
        <v>2.75</v>
      </c>
      <c r="D435" s="17">
        <v>44775</v>
      </c>
      <c r="E435">
        <v>181.8768005371094</v>
      </c>
      <c r="F435" s="20">
        <f t="shared" si="24"/>
        <v>0.44266650891759995</v>
      </c>
      <c r="G435" s="20">
        <f t="shared" si="25"/>
        <v>-2.3073334910823999</v>
      </c>
      <c r="I435" s="17">
        <v>44775</v>
      </c>
      <c r="J435">
        <v>4091.18994140625</v>
      </c>
      <c r="K435">
        <f t="shared" si="26"/>
        <v>-0.66623955507048405</v>
      </c>
      <c r="L435">
        <f t="shared" si="27"/>
        <v>-3.4162395550704838</v>
      </c>
    </row>
    <row r="436" spans="1:12" x14ac:dyDescent="0.2">
      <c r="A436" s="414">
        <v>44776</v>
      </c>
      <c r="B436" s="319">
        <v>2.73</v>
      </c>
      <c r="D436" s="17">
        <v>44776</v>
      </c>
      <c r="E436">
        <v>187.67579650878909</v>
      </c>
      <c r="F436" s="20">
        <f t="shared" si="24"/>
        <v>3.1884198284522185</v>
      </c>
      <c r="G436" s="20">
        <f t="shared" si="25"/>
        <v>0.45841982845221851</v>
      </c>
      <c r="I436" s="17">
        <v>44776</v>
      </c>
      <c r="J436">
        <v>4155.169921875</v>
      </c>
      <c r="K436">
        <f t="shared" si="26"/>
        <v>1.5638477163140068</v>
      </c>
      <c r="L436">
        <f t="shared" si="27"/>
        <v>-1.1661522836859932</v>
      </c>
    </row>
    <row r="437" spans="1:12" x14ac:dyDescent="0.2">
      <c r="A437" s="414">
        <v>44777</v>
      </c>
      <c r="B437" s="319">
        <v>2.68</v>
      </c>
      <c r="D437" s="17">
        <v>44777</v>
      </c>
      <c r="E437">
        <v>189.27894592285159</v>
      </c>
      <c r="F437" s="20">
        <f t="shared" si="24"/>
        <v>0.85421212744788999</v>
      </c>
      <c r="G437" s="20">
        <f t="shared" si="25"/>
        <v>-1.8257878725521102</v>
      </c>
      <c r="I437" s="17">
        <v>44777</v>
      </c>
      <c r="J437">
        <v>4151.93994140625</v>
      </c>
      <c r="K437">
        <f t="shared" si="26"/>
        <v>-7.7734016405579087E-2</v>
      </c>
      <c r="L437">
        <f t="shared" si="27"/>
        <v>-2.7577340164055792</v>
      </c>
    </row>
    <row r="438" spans="1:12" x14ac:dyDescent="0.2">
      <c r="A438" s="414">
        <v>44778</v>
      </c>
      <c r="B438" s="319">
        <v>2.83</v>
      </c>
      <c r="D438" s="17">
        <v>44778</v>
      </c>
      <c r="E438">
        <v>188.1903991699219</v>
      </c>
      <c r="F438" s="20">
        <f t="shared" si="24"/>
        <v>-0.5751018675755778</v>
      </c>
      <c r="G438" s="20">
        <f t="shared" si="25"/>
        <v>-3.4051018675755778</v>
      </c>
      <c r="I438" s="17">
        <v>44778</v>
      </c>
      <c r="J438">
        <v>4145.18994140625</v>
      </c>
      <c r="K438">
        <f t="shared" si="26"/>
        <v>-0.16257460597355833</v>
      </c>
      <c r="L438">
        <f t="shared" si="27"/>
        <v>-2.9925746059735583</v>
      </c>
    </row>
    <row r="439" spans="1:12" x14ac:dyDescent="0.2">
      <c r="A439" s="414">
        <v>44781</v>
      </c>
      <c r="B439" s="319">
        <v>2.77</v>
      </c>
      <c r="D439" s="17">
        <v>44781</v>
      </c>
      <c r="E439">
        <v>187.77476501464841</v>
      </c>
      <c r="F439" s="20">
        <f t="shared" si="24"/>
        <v>-0.22085832067246305</v>
      </c>
      <c r="G439" s="20">
        <f t="shared" si="25"/>
        <v>-2.990858320672463</v>
      </c>
      <c r="I439" s="17">
        <v>44781</v>
      </c>
      <c r="J439">
        <v>4140.06005859375</v>
      </c>
      <c r="K439">
        <f t="shared" si="26"/>
        <v>-0.12375507238540906</v>
      </c>
      <c r="L439">
        <f t="shared" si="27"/>
        <v>-2.8937550723854093</v>
      </c>
    </row>
    <row r="440" spans="1:12" x14ac:dyDescent="0.2">
      <c r="A440" s="414">
        <v>44782</v>
      </c>
      <c r="B440" s="319">
        <v>2.8</v>
      </c>
      <c r="D440" s="17">
        <v>44782</v>
      </c>
      <c r="E440">
        <v>180.34295654296881</v>
      </c>
      <c r="F440" s="20">
        <f t="shared" si="24"/>
        <v>-3.9578313257906848</v>
      </c>
      <c r="G440" s="20">
        <f t="shared" si="25"/>
        <v>-6.7578313257906846</v>
      </c>
      <c r="I440" s="17">
        <v>44782</v>
      </c>
      <c r="J440">
        <v>4122.47021484375</v>
      </c>
      <c r="K440">
        <f t="shared" si="26"/>
        <v>-0.42486928935940904</v>
      </c>
      <c r="L440">
        <f t="shared" si="27"/>
        <v>-3.2248692893594089</v>
      </c>
    </row>
    <row r="441" spans="1:12" x14ac:dyDescent="0.2">
      <c r="A441" s="414">
        <v>44783</v>
      </c>
      <c r="B441" s="319">
        <v>2.78</v>
      </c>
      <c r="D441" s="17">
        <v>44783</v>
      </c>
      <c r="E441">
        <v>186.6466369628906</v>
      </c>
      <c r="F441" s="20">
        <f t="shared" si="24"/>
        <v>3.495384871557135</v>
      </c>
      <c r="G441" s="20">
        <f t="shared" si="25"/>
        <v>0.71538487155713515</v>
      </c>
      <c r="I441" s="17">
        <v>44783</v>
      </c>
      <c r="J441">
        <v>4210.240234375</v>
      </c>
      <c r="K441">
        <f t="shared" si="26"/>
        <v>2.1290637641290191</v>
      </c>
      <c r="L441">
        <f t="shared" si="27"/>
        <v>-0.65093623587098071</v>
      </c>
    </row>
    <row r="442" spans="1:12" x14ac:dyDescent="0.2">
      <c r="A442" s="414">
        <v>44784</v>
      </c>
      <c r="B442" s="319">
        <v>2.87</v>
      </c>
      <c r="D442" s="17">
        <v>44784</v>
      </c>
      <c r="E442">
        <v>184.7862243652344</v>
      </c>
      <c r="F442" s="20">
        <f t="shared" si="24"/>
        <v>-0.99675655984419564</v>
      </c>
      <c r="G442" s="20">
        <f t="shared" si="25"/>
        <v>-3.8667565598441955</v>
      </c>
      <c r="I442" s="17">
        <v>44784</v>
      </c>
      <c r="J442">
        <v>4207.27001953125</v>
      </c>
      <c r="K442">
        <f t="shared" si="26"/>
        <v>-7.0547395835024632E-2</v>
      </c>
      <c r="L442">
        <f t="shared" si="27"/>
        <v>-2.9405473958350248</v>
      </c>
    </row>
    <row r="443" spans="1:12" x14ac:dyDescent="0.2">
      <c r="A443" s="414">
        <v>44785</v>
      </c>
      <c r="B443" s="319">
        <v>2.84</v>
      </c>
      <c r="D443" s="17">
        <v>44785</v>
      </c>
      <c r="E443">
        <v>187.913330078125</v>
      </c>
      <c r="F443" s="20">
        <f t="shared" si="24"/>
        <v>1.6922829196995752</v>
      </c>
      <c r="G443" s="20">
        <f t="shared" si="25"/>
        <v>-1.1477170803004246</v>
      </c>
      <c r="I443" s="17">
        <v>44785</v>
      </c>
      <c r="J443">
        <v>4280.14990234375</v>
      </c>
      <c r="K443">
        <f t="shared" si="26"/>
        <v>1.7322368774566994</v>
      </c>
      <c r="L443">
        <f t="shared" si="27"/>
        <v>-1.1077631225433004</v>
      </c>
    </row>
    <row r="444" spans="1:12" x14ac:dyDescent="0.2">
      <c r="A444" s="414">
        <v>44788</v>
      </c>
      <c r="B444" s="319">
        <v>2.79</v>
      </c>
      <c r="D444" s="17">
        <v>44788</v>
      </c>
      <c r="E444">
        <v>189.07112121582031</v>
      </c>
      <c r="F444" s="20">
        <f t="shared" si="24"/>
        <v>0.6161303922472986</v>
      </c>
      <c r="G444" s="20">
        <f t="shared" si="25"/>
        <v>-2.1738696077527013</v>
      </c>
      <c r="I444" s="17">
        <v>44788</v>
      </c>
      <c r="J444">
        <v>4297.14013671875</v>
      </c>
      <c r="K444">
        <f t="shared" si="26"/>
        <v>0.39695418998517756</v>
      </c>
      <c r="L444">
        <f t="shared" si="27"/>
        <v>-2.3930458100148226</v>
      </c>
    </row>
    <row r="445" spans="1:12" x14ac:dyDescent="0.2">
      <c r="A445" s="414">
        <v>44789</v>
      </c>
      <c r="B445" s="319">
        <v>2.82</v>
      </c>
      <c r="D445" s="17">
        <v>44789</v>
      </c>
      <c r="E445">
        <v>187.61643981933591</v>
      </c>
      <c r="F445" s="20">
        <f t="shared" si="24"/>
        <v>-0.76938317556382296</v>
      </c>
      <c r="G445" s="20">
        <f t="shared" si="25"/>
        <v>-3.5893831755638228</v>
      </c>
      <c r="I445" s="17">
        <v>44789</v>
      </c>
      <c r="J445">
        <v>4305.2001953125</v>
      </c>
      <c r="K445">
        <f t="shared" si="26"/>
        <v>0.18756797165811245</v>
      </c>
      <c r="L445">
        <f t="shared" si="27"/>
        <v>-2.6324320283418876</v>
      </c>
    </row>
    <row r="446" spans="1:12" x14ac:dyDescent="0.2">
      <c r="A446" s="414">
        <v>44790</v>
      </c>
      <c r="B446" s="319">
        <v>2.89</v>
      </c>
      <c r="D446" s="17">
        <v>44790</v>
      </c>
      <c r="E446">
        <v>186.00340270996091</v>
      </c>
      <c r="F446" s="20">
        <f t="shared" si="24"/>
        <v>-0.85975254137018275</v>
      </c>
      <c r="G446" s="20">
        <f t="shared" si="25"/>
        <v>-3.7497525413701829</v>
      </c>
      <c r="I446" s="17">
        <v>44790</v>
      </c>
      <c r="J446">
        <v>4274.0400390625</v>
      </c>
      <c r="K446">
        <f t="shared" si="26"/>
        <v>-0.72377949540946229</v>
      </c>
      <c r="L446">
        <f t="shared" si="27"/>
        <v>-3.6137794954094624</v>
      </c>
    </row>
    <row r="447" spans="1:12" x14ac:dyDescent="0.2">
      <c r="A447" s="414">
        <v>44791</v>
      </c>
      <c r="B447" s="319">
        <v>2.88</v>
      </c>
      <c r="D447" s="17">
        <v>44791</v>
      </c>
      <c r="E447">
        <v>185.97369384765619</v>
      </c>
      <c r="F447" s="20">
        <f t="shared" si="24"/>
        <v>-1.5972214417518796E-2</v>
      </c>
      <c r="G447" s="20">
        <f t="shared" si="25"/>
        <v>-2.8959722144175188</v>
      </c>
      <c r="I447" s="17">
        <v>44791</v>
      </c>
      <c r="J447">
        <v>4283.740234375</v>
      </c>
      <c r="K447">
        <f t="shared" si="26"/>
        <v>0.22695611701914975</v>
      </c>
      <c r="L447">
        <f t="shared" si="27"/>
        <v>-2.65304388298085</v>
      </c>
    </row>
    <row r="448" spans="1:12" x14ac:dyDescent="0.2">
      <c r="A448" s="414">
        <v>44792</v>
      </c>
      <c r="B448" s="319">
        <v>2.98</v>
      </c>
      <c r="D448" s="17">
        <v>44792</v>
      </c>
      <c r="E448">
        <v>181.8570251464844</v>
      </c>
      <c r="F448" s="20">
        <f t="shared" si="24"/>
        <v>-2.213575810643432</v>
      </c>
      <c r="G448" s="20">
        <f t="shared" si="25"/>
        <v>-5.1935758106434324</v>
      </c>
      <c r="I448" s="17">
        <v>44792</v>
      </c>
      <c r="J448">
        <v>4228.47998046875</v>
      </c>
      <c r="K448">
        <f t="shared" si="26"/>
        <v>-1.2900001139847943</v>
      </c>
      <c r="L448">
        <f t="shared" si="27"/>
        <v>-4.2700001139847945</v>
      </c>
    </row>
    <row r="449" spans="1:12" x14ac:dyDescent="0.2">
      <c r="A449" s="414">
        <v>44795</v>
      </c>
      <c r="B449" s="319">
        <v>3.03</v>
      </c>
      <c r="D449" s="17">
        <v>44795</v>
      </c>
      <c r="E449">
        <v>175.13771057128909</v>
      </c>
      <c r="F449" s="20">
        <f t="shared" si="24"/>
        <v>-3.6948336583549395</v>
      </c>
      <c r="G449" s="20">
        <f t="shared" si="25"/>
        <v>-6.7248336583549388</v>
      </c>
      <c r="I449" s="17">
        <v>44795</v>
      </c>
      <c r="J449">
        <v>4137.990234375</v>
      </c>
      <c r="K449">
        <f t="shared" si="26"/>
        <v>-2.1400064919715835</v>
      </c>
      <c r="L449">
        <f t="shared" si="27"/>
        <v>-5.1700064919715834</v>
      </c>
    </row>
    <row r="450" spans="1:12" x14ac:dyDescent="0.2">
      <c r="A450" s="414">
        <v>44796</v>
      </c>
      <c r="B450" s="319">
        <v>3.05</v>
      </c>
      <c r="D450" s="17">
        <v>44796</v>
      </c>
      <c r="E450">
        <v>174.16789245605469</v>
      </c>
      <c r="F450" s="20">
        <f t="shared" si="24"/>
        <v>-0.55374602766640768</v>
      </c>
      <c r="G450" s="20">
        <f t="shared" si="25"/>
        <v>-3.6037460276664075</v>
      </c>
      <c r="I450" s="17">
        <v>44796</v>
      </c>
      <c r="J450">
        <v>4128.72998046875</v>
      </c>
      <c r="K450">
        <f t="shared" si="26"/>
        <v>-0.22378626777133184</v>
      </c>
      <c r="L450">
        <f t="shared" si="27"/>
        <v>-3.2737862677713316</v>
      </c>
    </row>
    <row r="451" spans="1:12" x14ac:dyDescent="0.2">
      <c r="A451" s="414">
        <v>44797</v>
      </c>
      <c r="B451" s="319">
        <v>3.11</v>
      </c>
      <c r="D451" s="17">
        <v>44797</v>
      </c>
      <c r="E451">
        <v>178.1361389160156</v>
      </c>
      <c r="F451" s="20">
        <f t="shared" si="24"/>
        <v>2.2784029846156404</v>
      </c>
      <c r="G451" s="20">
        <f t="shared" si="25"/>
        <v>-0.83159701538435948</v>
      </c>
      <c r="I451" s="17">
        <v>44797</v>
      </c>
      <c r="J451">
        <v>4140.77001953125</v>
      </c>
      <c r="K451">
        <f t="shared" si="26"/>
        <v>0.29161604463009833</v>
      </c>
      <c r="L451">
        <f t="shared" si="27"/>
        <v>-2.8183839553699017</v>
      </c>
    </row>
    <row r="452" spans="1:12" x14ac:dyDescent="0.2">
      <c r="A452" s="414">
        <v>44798</v>
      </c>
      <c r="B452" s="319">
        <v>3.03</v>
      </c>
      <c r="D452" s="17">
        <v>44798</v>
      </c>
      <c r="E452">
        <v>172.09967041015619</v>
      </c>
      <c r="F452" s="20">
        <f t="shared" si="24"/>
        <v>-3.3886826909981291</v>
      </c>
      <c r="G452" s="20">
        <f t="shared" si="25"/>
        <v>-6.4186826909981285</v>
      </c>
      <c r="I452" s="17">
        <v>44798</v>
      </c>
      <c r="J452">
        <v>4199.1201171875</v>
      </c>
      <c r="K452">
        <f t="shared" si="26"/>
        <v>1.4091605518061454</v>
      </c>
      <c r="L452">
        <f t="shared" si="27"/>
        <v>-1.6208394481938544</v>
      </c>
    </row>
    <row r="453" spans="1:12" x14ac:dyDescent="0.2">
      <c r="A453" s="414">
        <v>44799</v>
      </c>
      <c r="B453" s="319">
        <v>3.04</v>
      </c>
      <c r="D453" s="17">
        <v>44799</v>
      </c>
      <c r="E453">
        <v>163.510009765625</v>
      </c>
      <c r="F453" s="20">
        <f t="shared" ref="F453:F516" si="28">+(E453-E452)/E452*100</f>
        <v>-4.9910965105626888</v>
      </c>
      <c r="G453" s="20">
        <f t="shared" ref="G453:G516" si="29">+F453-B453</f>
        <v>-8.0310965105626888</v>
      </c>
      <c r="I453" s="17">
        <v>44799</v>
      </c>
      <c r="J453">
        <v>4057.659912109375</v>
      </c>
      <c r="K453">
        <f t="shared" ref="K453:K516" si="30">+(J453-J452)/J452*100</f>
        <v>-3.3688058719518765</v>
      </c>
      <c r="L453">
        <f t="shared" ref="L453:L516" si="31">+K453-B453</f>
        <v>-6.408805871951877</v>
      </c>
    </row>
    <row r="454" spans="1:12" x14ac:dyDescent="0.2">
      <c r="A454" s="414">
        <v>44802</v>
      </c>
      <c r="B454" s="319">
        <v>3.12</v>
      </c>
      <c r="D454" s="17">
        <v>44802</v>
      </c>
      <c r="E454">
        <v>158.54228210449219</v>
      </c>
      <c r="F454" s="20">
        <f t="shared" si="28"/>
        <v>-3.0381795391325253</v>
      </c>
      <c r="G454" s="20">
        <f t="shared" si="29"/>
        <v>-6.1581795391325258</v>
      </c>
      <c r="I454" s="17">
        <v>44802</v>
      </c>
      <c r="J454">
        <v>4030.610107421875</v>
      </c>
      <c r="K454">
        <f t="shared" si="30"/>
        <v>-0.66663557995027123</v>
      </c>
      <c r="L454">
        <f t="shared" si="31"/>
        <v>-3.7866355799502713</v>
      </c>
    </row>
    <row r="455" spans="1:12" x14ac:dyDescent="0.2">
      <c r="A455" s="414">
        <v>44803</v>
      </c>
      <c r="B455" s="319">
        <v>3.11</v>
      </c>
      <c r="D455" s="17">
        <v>44803</v>
      </c>
      <c r="E455">
        <v>158.00788879394531</v>
      </c>
      <c r="F455" s="20">
        <f t="shared" si="28"/>
        <v>-0.33706674550998739</v>
      </c>
      <c r="G455" s="20">
        <f t="shared" si="29"/>
        <v>-3.4470667455099875</v>
      </c>
      <c r="I455" s="17">
        <v>44803</v>
      </c>
      <c r="J455">
        <v>3986.159912109375</v>
      </c>
      <c r="K455">
        <f t="shared" si="30"/>
        <v>-1.1028155571448206</v>
      </c>
      <c r="L455">
        <f t="shared" si="31"/>
        <v>-4.21281555714482</v>
      </c>
    </row>
    <row r="456" spans="1:12" x14ac:dyDescent="0.2">
      <c r="A456" s="414">
        <v>44804</v>
      </c>
      <c r="B456" s="319">
        <v>3.15</v>
      </c>
      <c r="D456" s="17">
        <v>44804</v>
      </c>
      <c r="E456">
        <v>154.49482727050781</v>
      </c>
      <c r="F456" s="20">
        <f t="shared" si="28"/>
        <v>-2.2233456508103893</v>
      </c>
      <c r="G456" s="20">
        <f t="shared" si="29"/>
        <v>-5.3733456508103892</v>
      </c>
      <c r="I456" s="17">
        <v>44804</v>
      </c>
      <c r="J456">
        <v>3955</v>
      </c>
      <c r="K456">
        <f t="shared" si="30"/>
        <v>-0.78170251059712159</v>
      </c>
      <c r="L456">
        <f t="shared" si="31"/>
        <v>-3.9317025105971215</v>
      </c>
    </row>
    <row r="457" spans="1:12" x14ac:dyDescent="0.2">
      <c r="A457" s="414">
        <v>44805</v>
      </c>
      <c r="B457" s="319">
        <v>3.26</v>
      </c>
      <c r="D457" s="17">
        <v>44805</v>
      </c>
      <c r="E457">
        <v>151.93180847167969</v>
      </c>
      <c r="F457" s="20">
        <f t="shared" si="28"/>
        <v>-1.6589673868759944</v>
      </c>
      <c r="G457" s="20">
        <f t="shared" si="29"/>
        <v>-4.9189673868759947</v>
      </c>
      <c r="I457" s="17">
        <v>44805</v>
      </c>
      <c r="J457">
        <v>3966.85009765625</v>
      </c>
      <c r="K457">
        <f t="shared" si="30"/>
        <v>0.29962320243362833</v>
      </c>
      <c r="L457">
        <f t="shared" si="31"/>
        <v>-2.9603767975663713</v>
      </c>
    </row>
    <row r="458" spans="1:12" x14ac:dyDescent="0.2">
      <c r="A458" s="414">
        <v>44806</v>
      </c>
      <c r="B458" s="319">
        <v>3.2</v>
      </c>
      <c r="D458" s="17">
        <v>44806</v>
      </c>
      <c r="E458">
        <v>152.09013366699219</v>
      </c>
      <c r="F458" s="20">
        <f t="shared" si="28"/>
        <v>0.10420806341024504</v>
      </c>
      <c r="G458" s="20">
        <f t="shared" si="29"/>
        <v>-3.0957919365897553</v>
      </c>
      <c r="I458" s="17">
        <v>44806</v>
      </c>
      <c r="J458">
        <v>3924.260009765625</v>
      </c>
      <c r="K458">
        <f t="shared" si="30"/>
        <v>-1.0736500458081004</v>
      </c>
      <c r="L458">
        <f t="shared" si="31"/>
        <v>-4.2736500458081004</v>
      </c>
    </row>
    <row r="459" spans="1:12" x14ac:dyDescent="0.2">
      <c r="A459" s="414">
        <v>44810</v>
      </c>
      <c r="B459" s="319">
        <v>3.33</v>
      </c>
      <c r="D459" s="17">
        <v>44810</v>
      </c>
      <c r="E459">
        <v>150.14064025878909</v>
      </c>
      <c r="F459" s="20">
        <f t="shared" si="28"/>
        <v>-1.2818013642302368</v>
      </c>
      <c r="G459" s="20">
        <f t="shared" si="29"/>
        <v>-4.6118013642302369</v>
      </c>
      <c r="I459" s="17">
        <v>44810</v>
      </c>
      <c r="J459">
        <v>3908.18994140625</v>
      </c>
      <c r="K459">
        <f t="shared" si="30"/>
        <v>-0.40950569838349671</v>
      </c>
      <c r="L459">
        <f t="shared" si="31"/>
        <v>-3.7395056983834967</v>
      </c>
    </row>
    <row r="460" spans="1:12" x14ac:dyDescent="0.2">
      <c r="A460" s="414">
        <v>44811</v>
      </c>
      <c r="B460" s="319">
        <v>3.27</v>
      </c>
      <c r="D460" s="17">
        <v>44811</v>
      </c>
      <c r="E460">
        <v>151.6844177246094</v>
      </c>
      <c r="F460" s="20">
        <f t="shared" si="28"/>
        <v>1.0282209155092112</v>
      </c>
      <c r="G460" s="20">
        <f t="shared" si="29"/>
        <v>-2.2417790844907888</v>
      </c>
      <c r="I460" s="17">
        <v>44811</v>
      </c>
      <c r="J460">
        <v>3979.8701171875</v>
      </c>
      <c r="K460">
        <f t="shared" si="30"/>
        <v>1.8341016392733958</v>
      </c>
      <c r="L460">
        <f t="shared" si="31"/>
        <v>-1.4358983607266043</v>
      </c>
    </row>
    <row r="461" spans="1:12" x14ac:dyDescent="0.2">
      <c r="A461" s="414">
        <v>44812</v>
      </c>
      <c r="B461" s="319">
        <v>3.29</v>
      </c>
      <c r="D461" s="17">
        <v>44812</v>
      </c>
      <c r="E461">
        <v>155.26673889160159</v>
      </c>
      <c r="F461" s="20">
        <f t="shared" si="28"/>
        <v>2.3616935877329666</v>
      </c>
      <c r="G461" s="20">
        <f t="shared" si="29"/>
        <v>-0.92830641226703348</v>
      </c>
      <c r="I461" s="17">
        <v>44812</v>
      </c>
      <c r="J461">
        <v>4006.179931640625</v>
      </c>
      <c r="K461">
        <f t="shared" si="30"/>
        <v>0.6610721877456055</v>
      </c>
      <c r="L461">
        <f t="shared" si="31"/>
        <v>-2.6289278122543944</v>
      </c>
    </row>
    <row r="462" spans="1:12" x14ac:dyDescent="0.2">
      <c r="A462" s="414">
        <v>44813</v>
      </c>
      <c r="B462" s="319">
        <v>3.33</v>
      </c>
      <c r="D462" s="17">
        <v>44813</v>
      </c>
      <c r="E462">
        <v>160.89752197265619</v>
      </c>
      <c r="F462" s="20">
        <f t="shared" si="28"/>
        <v>3.6265224099191617</v>
      </c>
      <c r="G462" s="20">
        <f t="shared" si="29"/>
        <v>0.29652240991916168</v>
      </c>
      <c r="I462" s="17">
        <v>44813</v>
      </c>
      <c r="J462">
        <v>4067.360107421875</v>
      </c>
      <c r="K462">
        <f t="shared" si="30"/>
        <v>1.5271449816332958</v>
      </c>
      <c r="L462">
        <f t="shared" si="31"/>
        <v>-1.8028550183667043</v>
      </c>
    </row>
    <row r="463" spans="1:12" x14ac:dyDescent="0.2">
      <c r="A463" s="414">
        <v>44816</v>
      </c>
      <c r="B463" s="319">
        <v>3.37</v>
      </c>
      <c r="D463" s="17">
        <v>44816</v>
      </c>
      <c r="E463">
        <v>163.90586853027341</v>
      </c>
      <c r="F463" s="20">
        <f t="shared" si="28"/>
        <v>1.8697283343670581</v>
      </c>
      <c r="G463" s="20">
        <f t="shared" si="29"/>
        <v>-1.500271665632942</v>
      </c>
      <c r="I463" s="17">
        <v>44816</v>
      </c>
      <c r="J463">
        <v>4110.41015625</v>
      </c>
      <c r="K463">
        <f t="shared" si="30"/>
        <v>1.0584272769349792</v>
      </c>
      <c r="L463">
        <f t="shared" si="31"/>
        <v>-2.3115727230650212</v>
      </c>
    </row>
    <row r="464" spans="1:12" x14ac:dyDescent="0.2">
      <c r="A464" s="414">
        <v>44817</v>
      </c>
      <c r="B464" s="319">
        <v>3.42</v>
      </c>
      <c r="D464" s="17">
        <v>44817</v>
      </c>
      <c r="E464">
        <v>156.45423889160159</v>
      </c>
      <c r="F464" s="20">
        <f t="shared" si="28"/>
        <v>-4.5462860515549517</v>
      </c>
      <c r="G464" s="20">
        <f t="shared" si="29"/>
        <v>-7.9662860515549516</v>
      </c>
      <c r="I464" s="17">
        <v>44817</v>
      </c>
      <c r="J464">
        <v>3932.68994140625</v>
      </c>
      <c r="K464">
        <f t="shared" si="30"/>
        <v>-4.3236613400616761</v>
      </c>
      <c r="L464">
        <f t="shared" si="31"/>
        <v>-7.7436613400616761</v>
      </c>
    </row>
    <row r="465" spans="1:12" x14ac:dyDescent="0.2">
      <c r="A465" s="414">
        <v>44818</v>
      </c>
      <c r="B465" s="319">
        <v>3.41</v>
      </c>
      <c r="D465" s="17">
        <v>44818</v>
      </c>
      <c r="E465">
        <v>158.6115417480469</v>
      </c>
      <c r="F465" s="20">
        <f t="shared" si="28"/>
        <v>1.3788714653746053</v>
      </c>
      <c r="G465" s="20">
        <f t="shared" si="29"/>
        <v>-2.0311285346253949</v>
      </c>
      <c r="I465" s="17">
        <v>44818</v>
      </c>
      <c r="J465">
        <v>3946.010009765625</v>
      </c>
      <c r="K465">
        <f t="shared" si="30"/>
        <v>0.33870120853239738</v>
      </c>
      <c r="L465">
        <f t="shared" si="31"/>
        <v>-3.0712987914676027</v>
      </c>
    </row>
    <row r="466" spans="1:12" x14ac:dyDescent="0.2">
      <c r="A466" s="414">
        <v>44819</v>
      </c>
      <c r="B466" s="319">
        <v>3.45</v>
      </c>
      <c r="D466" s="17">
        <v>44819</v>
      </c>
      <c r="E466">
        <v>153.1687927246094</v>
      </c>
      <c r="F466" s="20">
        <f t="shared" si="28"/>
        <v>-3.4314961972207931</v>
      </c>
      <c r="G466" s="20">
        <f t="shared" si="29"/>
        <v>-6.8814961972207929</v>
      </c>
      <c r="I466" s="17">
        <v>44819</v>
      </c>
      <c r="J466">
        <v>3901.35009765625</v>
      </c>
      <c r="K466">
        <f t="shared" si="30"/>
        <v>-1.1317739184353361</v>
      </c>
      <c r="L466">
        <f t="shared" si="31"/>
        <v>-4.5817739184353368</v>
      </c>
    </row>
    <row r="467" spans="1:12" x14ac:dyDescent="0.2">
      <c r="A467" s="414">
        <v>44820</v>
      </c>
      <c r="B467" s="319">
        <v>3.45</v>
      </c>
      <c r="D467" s="17">
        <v>44820</v>
      </c>
      <c r="E467">
        <v>149.93284606933591</v>
      </c>
      <c r="F467" s="20">
        <f t="shared" si="28"/>
        <v>-2.1126670764400295</v>
      </c>
      <c r="G467" s="20">
        <f t="shared" si="29"/>
        <v>-5.5626670764400297</v>
      </c>
      <c r="I467" s="17">
        <v>44820</v>
      </c>
      <c r="J467">
        <v>3873.330078125</v>
      </c>
      <c r="K467">
        <f t="shared" si="30"/>
        <v>-0.7182134089448452</v>
      </c>
      <c r="L467">
        <f t="shared" si="31"/>
        <v>-4.1682134089448457</v>
      </c>
    </row>
    <row r="468" spans="1:12" x14ac:dyDescent="0.2">
      <c r="A468" s="414">
        <v>44823</v>
      </c>
      <c r="B468" s="319">
        <v>3.49</v>
      </c>
      <c r="D468" s="17">
        <v>44823</v>
      </c>
      <c r="E468">
        <v>151.23907470703119</v>
      </c>
      <c r="F468" s="20">
        <f t="shared" si="28"/>
        <v>0.8712091259117587</v>
      </c>
      <c r="G468" s="20">
        <f t="shared" si="29"/>
        <v>-2.6187908740882415</v>
      </c>
      <c r="I468" s="17">
        <v>44823</v>
      </c>
      <c r="J468">
        <v>3899.889892578125</v>
      </c>
      <c r="K468">
        <f t="shared" si="30"/>
        <v>0.6857100716286505</v>
      </c>
      <c r="L468">
        <f t="shared" si="31"/>
        <v>-2.8042899283713498</v>
      </c>
    </row>
    <row r="469" spans="1:12" x14ac:dyDescent="0.2">
      <c r="A469" s="414">
        <v>44824</v>
      </c>
      <c r="B469" s="319">
        <v>3.57</v>
      </c>
      <c r="D469" s="17">
        <v>44824</v>
      </c>
      <c r="E469">
        <v>148.24064636230469</v>
      </c>
      <c r="F469" s="20">
        <f t="shared" si="28"/>
        <v>-1.9825751714858297</v>
      </c>
      <c r="G469" s="20">
        <f t="shared" si="29"/>
        <v>-5.5525751714858291</v>
      </c>
      <c r="I469" s="17">
        <v>44824</v>
      </c>
      <c r="J469">
        <v>3855.929931640625</v>
      </c>
      <c r="K469">
        <f t="shared" si="30"/>
        <v>-1.1272103097361836</v>
      </c>
      <c r="L469">
        <f t="shared" si="31"/>
        <v>-4.6972103097361835</v>
      </c>
    </row>
    <row r="470" spans="1:12" x14ac:dyDescent="0.2">
      <c r="A470" s="414">
        <v>44825</v>
      </c>
      <c r="B470" s="319">
        <v>3.51</v>
      </c>
      <c r="D470" s="17">
        <v>44825</v>
      </c>
      <c r="E470">
        <v>146.0932312011719</v>
      </c>
      <c r="F470" s="20">
        <f t="shared" si="28"/>
        <v>-1.4486007811139974</v>
      </c>
      <c r="G470" s="20">
        <f t="shared" si="29"/>
        <v>-4.9586007811139972</v>
      </c>
      <c r="I470" s="17">
        <v>44825</v>
      </c>
      <c r="J470">
        <v>3789.929931640625</v>
      </c>
      <c r="K470">
        <f t="shared" si="30"/>
        <v>-1.7116493600784457</v>
      </c>
      <c r="L470">
        <f t="shared" si="31"/>
        <v>-5.2216493600784455</v>
      </c>
    </row>
    <row r="471" spans="1:12" x14ac:dyDescent="0.2">
      <c r="A471" s="414">
        <v>44826</v>
      </c>
      <c r="B471" s="319">
        <v>3.7</v>
      </c>
      <c r="D471" s="17">
        <v>44826</v>
      </c>
      <c r="E471">
        <v>148.58699035644531</v>
      </c>
      <c r="F471" s="20">
        <f t="shared" si="28"/>
        <v>1.7069642000316063</v>
      </c>
      <c r="G471" s="20">
        <f t="shared" si="29"/>
        <v>-1.9930357999683939</v>
      </c>
      <c r="I471" s="17">
        <v>44826</v>
      </c>
      <c r="J471">
        <v>3757.989990234375</v>
      </c>
      <c r="K471">
        <f t="shared" si="30"/>
        <v>-0.84275809796893786</v>
      </c>
      <c r="L471">
        <f t="shared" si="31"/>
        <v>-4.5427580979689379</v>
      </c>
    </row>
    <row r="472" spans="1:12" x14ac:dyDescent="0.2">
      <c r="A472" s="414">
        <v>44827</v>
      </c>
      <c r="B472" s="319">
        <v>3.69</v>
      </c>
      <c r="D472" s="17">
        <v>44827</v>
      </c>
      <c r="E472">
        <v>145.47966003417969</v>
      </c>
      <c r="F472" s="20">
        <f t="shared" si="28"/>
        <v>-2.0912532886031614</v>
      </c>
      <c r="G472" s="20">
        <f t="shared" si="29"/>
        <v>-5.7812532886031613</v>
      </c>
      <c r="I472" s="17">
        <v>44827</v>
      </c>
      <c r="J472">
        <v>3693.22998046875</v>
      </c>
      <c r="K472">
        <f t="shared" si="30"/>
        <v>-1.7232619015461001</v>
      </c>
      <c r="L472">
        <f t="shared" si="31"/>
        <v>-5.4132619015461003</v>
      </c>
    </row>
    <row r="473" spans="1:12" x14ac:dyDescent="0.2">
      <c r="A473" s="414">
        <v>44830</v>
      </c>
      <c r="B473" s="319">
        <v>3.88</v>
      </c>
      <c r="D473" s="17">
        <v>44830</v>
      </c>
      <c r="E473">
        <v>144.796875</v>
      </c>
      <c r="F473" s="20">
        <f t="shared" si="28"/>
        <v>-0.4693336745626645</v>
      </c>
      <c r="G473" s="20">
        <f t="shared" si="29"/>
        <v>-4.3493336745626641</v>
      </c>
      <c r="I473" s="17">
        <v>44830</v>
      </c>
      <c r="J473">
        <v>3655.0400390625</v>
      </c>
      <c r="K473">
        <f t="shared" si="30"/>
        <v>-1.0340526208282019</v>
      </c>
      <c r="L473">
        <f t="shared" si="31"/>
        <v>-4.914052620828202</v>
      </c>
    </row>
    <row r="474" spans="1:12" x14ac:dyDescent="0.2">
      <c r="A474" s="414">
        <v>44831</v>
      </c>
      <c r="B474" s="319">
        <v>3.97</v>
      </c>
      <c r="D474" s="17">
        <v>44831</v>
      </c>
      <c r="E474">
        <v>147.340087890625</v>
      </c>
      <c r="F474" s="20">
        <f t="shared" si="28"/>
        <v>1.7564003992662134</v>
      </c>
      <c r="G474" s="20">
        <f t="shared" si="29"/>
        <v>-2.2135996007337866</v>
      </c>
      <c r="I474" s="17">
        <v>44831</v>
      </c>
      <c r="J474">
        <v>3647.2900390625</v>
      </c>
      <c r="K474">
        <f t="shared" si="30"/>
        <v>-0.21203598092424283</v>
      </c>
      <c r="L474">
        <f t="shared" si="31"/>
        <v>-4.1820359809242431</v>
      </c>
    </row>
    <row r="475" spans="1:12" x14ac:dyDescent="0.2">
      <c r="A475" s="414">
        <v>44832</v>
      </c>
      <c r="B475" s="319">
        <v>3.72</v>
      </c>
      <c r="D475" s="17">
        <v>44832</v>
      </c>
      <c r="E475">
        <v>148.60676574707031</v>
      </c>
      <c r="F475" s="20">
        <f t="shared" si="28"/>
        <v>0.85969668851128</v>
      </c>
      <c r="G475" s="20">
        <f t="shared" si="29"/>
        <v>-2.8603033114887202</v>
      </c>
      <c r="I475" s="17">
        <v>44832</v>
      </c>
      <c r="J475">
        <v>3719.0400390625</v>
      </c>
      <c r="K475">
        <f t="shared" si="30"/>
        <v>1.9672139926234831</v>
      </c>
      <c r="L475">
        <f t="shared" si="31"/>
        <v>-1.7527860073765171</v>
      </c>
    </row>
    <row r="476" spans="1:12" x14ac:dyDescent="0.2">
      <c r="A476" s="414">
        <v>44833</v>
      </c>
      <c r="B476" s="319">
        <v>3.76</v>
      </c>
      <c r="D476" s="17">
        <v>44833</v>
      </c>
      <c r="E476">
        <v>145.28175354003909</v>
      </c>
      <c r="F476" s="20">
        <f t="shared" si="28"/>
        <v>-2.2374568145103262</v>
      </c>
      <c r="G476" s="20">
        <f t="shared" si="29"/>
        <v>-5.9974568145103255</v>
      </c>
      <c r="I476" s="17">
        <v>44833</v>
      </c>
      <c r="J476">
        <v>3640.469970703125</v>
      </c>
      <c r="K476">
        <f t="shared" si="30"/>
        <v>-2.112643788023886</v>
      </c>
      <c r="L476">
        <f t="shared" si="31"/>
        <v>-5.8726437880238862</v>
      </c>
    </row>
    <row r="477" spans="1:12" x14ac:dyDescent="0.2">
      <c r="A477" s="414">
        <v>44834</v>
      </c>
      <c r="B477" s="319">
        <v>3.83</v>
      </c>
      <c r="D477" s="17">
        <v>44834</v>
      </c>
      <c r="E477">
        <v>142.34266662597659</v>
      </c>
      <c r="F477" s="20">
        <f t="shared" si="28"/>
        <v>-2.0230254952508533</v>
      </c>
      <c r="G477" s="20">
        <f t="shared" si="29"/>
        <v>-5.8530254952508534</v>
      </c>
      <c r="I477" s="17">
        <v>44834</v>
      </c>
      <c r="J477">
        <v>3585.6201171875</v>
      </c>
      <c r="K477">
        <f t="shared" si="30"/>
        <v>-1.5066695771983316</v>
      </c>
      <c r="L477">
        <f t="shared" si="31"/>
        <v>-5.3366695771983315</v>
      </c>
    </row>
    <row r="478" spans="1:12" x14ac:dyDescent="0.2">
      <c r="A478" s="414">
        <v>44837</v>
      </c>
      <c r="B478" s="319">
        <v>3.67</v>
      </c>
      <c r="D478" s="17">
        <v>44837</v>
      </c>
      <c r="E478">
        <v>146.36041259765619</v>
      </c>
      <c r="F478" s="20">
        <f t="shared" si="28"/>
        <v>2.8225872585601754</v>
      </c>
      <c r="G478" s="20">
        <f t="shared" si="29"/>
        <v>-0.84741274143982448</v>
      </c>
      <c r="I478" s="17">
        <v>44837</v>
      </c>
      <c r="J478">
        <v>3678.429931640625</v>
      </c>
      <c r="K478">
        <f t="shared" si="30"/>
        <v>2.5883894952576139</v>
      </c>
      <c r="L478">
        <f t="shared" si="31"/>
        <v>-1.0816105047423861</v>
      </c>
    </row>
    <row r="479" spans="1:12" x14ac:dyDescent="0.2">
      <c r="A479" s="414">
        <v>44838</v>
      </c>
      <c r="B479" s="319">
        <v>3.62</v>
      </c>
      <c r="D479" s="17">
        <v>44838</v>
      </c>
      <c r="E479">
        <v>154.10890197753909</v>
      </c>
      <c r="F479" s="20">
        <f t="shared" si="28"/>
        <v>5.2941155619610365</v>
      </c>
      <c r="G479" s="20">
        <f t="shared" si="29"/>
        <v>1.6741155619610364</v>
      </c>
      <c r="I479" s="17">
        <v>44838</v>
      </c>
      <c r="J479">
        <v>3790.929931640625</v>
      </c>
      <c r="K479">
        <f t="shared" si="30"/>
        <v>3.0583700679551509</v>
      </c>
      <c r="L479">
        <f t="shared" si="31"/>
        <v>-0.56162993204484923</v>
      </c>
    </row>
    <row r="480" spans="1:12" x14ac:dyDescent="0.2">
      <c r="A480" s="414">
        <v>44839</v>
      </c>
      <c r="B480" s="319">
        <v>3.76</v>
      </c>
      <c r="D480" s="17">
        <v>44839</v>
      </c>
      <c r="E480">
        <v>154.60371398925781</v>
      </c>
      <c r="F480" s="20">
        <f t="shared" si="28"/>
        <v>0.32107944795482285</v>
      </c>
      <c r="G480" s="20">
        <f t="shared" si="29"/>
        <v>-3.4389205520451771</v>
      </c>
      <c r="I480" s="17">
        <v>44839</v>
      </c>
      <c r="J480">
        <v>3783.280029296875</v>
      </c>
      <c r="K480">
        <f t="shared" si="30"/>
        <v>-0.2017948757084862</v>
      </c>
      <c r="L480">
        <f t="shared" si="31"/>
        <v>-3.961794875708486</v>
      </c>
    </row>
    <row r="481" spans="1:12" x14ac:dyDescent="0.2">
      <c r="A481" s="414">
        <v>44840</v>
      </c>
      <c r="B481" s="319">
        <v>3.83</v>
      </c>
      <c r="D481" s="17">
        <v>44840</v>
      </c>
      <c r="E481">
        <v>153.84173583984381</v>
      </c>
      <c r="F481" s="20">
        <f t="shared" si="28"/>
        <v>-0.49285889048367199</v>
      </c>
      <c r="G481" s="20">
        <f t="shared" si="29"/>
        <v>-4.3228588904836718</v>
      </c>
      <c r="I481" s="17">
        <v>44840</v>
      </c>
      <c r="J481">
        <v>3744.52001953125</v>
      </c>
      <c r="K481">
        <f t="shared" si="30"/>
        <v>-1.0245080846639991</v>
      </c>
      <c r="L481">
        <f t="shared" si="31"/>
        <v>-4.8545080846639994</v>
      </c>
    </row>
    <row r="482" spans="1:12" x14ac:dyDescent="0.2">
      <c r="A482" s="414">
        <v>44841</v>
      </c>
      <c r="B482" s="319">
        <v>3.89</v>
      </c>
      <c r="D482" s="17">
        <v>44841</v>
      </c>
      <c r="E482">
        <v>148.72552490234381</v>
      </c>
      <c r="F482" s="20">
        <f t="shared" si="28"/>
        <v>-3.3256326117031119</v>
      </c>
      <c r="G482" s="20">
        <f t="shared" si="29"/>
        <v>-7.2156326117031124</v>
      </c>
      <c r="I482" s="17">
        <v>44841</v>
      </c>
      <c r="J482">
        <v>3639.659912109375</v>
      </c>
      <c r="K482">
        <f t="shared" si="30"/>
        <v>-2.800361778677356</v>
      </c>
      <c r="L482">
        <f t="shared" si="31"/>
        <v>-6.6903617786773566</v>
      </c>
    </row>
    <row r="483" spans="1:12" x14ac:dyDescent="0.2">
      <c r="A483" s="414">
        <v>44844</v>
      </c>
      <c r="B483" s="319">
        <v>0</v>
      </c>
      <c r="D483" s="17">
        <v>44844</v>
      </c>
      <c r="E483">
        <v>144.12394714355469</v>
      </c>
      <c r="F483" s="20">
        <f t="shared" si="28"/>
        <v>-3.0940067361070729</v>
      </c>
      <c r="G483" s="20">
        <f t="shared" si="29"/>
        <v>-3.0940067361070729</v>
      </c>
      <c r="I483" s="17">
        <v>44844</v>
      </c>
      <c r="J483">
        <v>3612.389892578125</v>
      </c>
      <c r="K483">
        <f t="shared" si="30"/>
        <v>-0.7492463633901878</v>
      </c>
      <c r="L483">
        <f t="shared" si="31"/>
        <v>-0.7492463633901878</v>
      </c>
    </row>
    <row r="484" spans="1:12" x14ac:dyDescent="0.2">
      <c r="A484" s="414">
        <v>44845</v>
      </c>
      <c r="B484" s="319">
        <v>3.93</v>
      </c>
      <c r="D484" s="17">
        <v>44845</v>
      </c>
      <c r="E484">
        <v>141.08589172363281</v>
      </c>
      <c r="F484" s="20">
        <f t="shared" si="28"/>
        <v>-2.1079463060332504</v>
      </c>
      <c r="G484" s="20">
        <f t="shared" si="29"/>
        <v>-6.0379463060332501</v>
      </c>
      <c r="I484" s="17">
        <v>44845</v>
      </c>
      <c r="J484">
        <v>3588.840087890625</v>
      </c>
      <c r="K484">
        <f t="shared" si="30"/>
        <v>-0.65191757777543635</v>
      </c>
      <c r="L484">
        <f t="shared" si="31"/>
        <v>-4.5819175777754362</v>
      </c>
    </row>
    <row r="485" spans="1:12" x14ac:dyDescent="0.2">
      <c r="A485" s="414">
        <v>44846</v>
      </c>
      <c r="B485" s="319">
        <v>3.91</v>
      </c>
      <c r="D485" s="17">
        <v>44846</v>
      </c>
      <c r="E485">
        <v>140.8088073730469</v>
      </c>
      <c r="F485" s="20">
        <f t="shared" si="28"/>
        <v>-0.19639408816912599</v>
      </c>
      <c r="G485" s="20">
        <f t="shared" si="29"/>
        <v>-4.1063940881691261</v>
      </c>
      <c r="I485" s="17">
        <v>44846</v>
      </c>
      <c r="J485">
        <v>3577.030029296875</v>
      </c>
      <c r="K485">
        <f t="shared" si="30"/>
        <v>-0.32907731480149272</v>
      </c>
      <c r="L485">
        <f t="shared" si="31"/>
        <v>-4.2390773148014933</v>
      </c>
    </row>
    <row r="486" spans="1:12" x14ac:dyDescent="0.2">
      <c r="A486" s="414">
        <v>44847</v>
      </c>
      <c r="B486" s="319">
        <v>3.97</v>
      </c>
      <c r="D486" s="17">
        <v>44847</v>
      </c>
      <c r="E486">
        <v>143.92601013183591</v>
      </c>
      <c r="F486" s="20">
        <f t="shared" si="28"/>
        <v>2.2137839364909562</v>
      </c>
      <c r="G486" s="20">
        <f t="shared" si="29"/>
        <v>-1.756216063509044</v>
      </c>
      <c r="I486" s="17">
        <v>44847</v>
      </c>
      <c r="J486">
        <v>3669.909912109375</v>
      </c>
      <c r="K486">
        <f t="shared" si="30"/>
        <v>2.5965642460864968</v>
      </c>
      <c r="L486">
        <f t="shared" si="31"/>
        <v>-1.3734357539135034</v>
      </c>
    </row>
    <row r="487" spans="1:12" x14ac:dyDescent="0.2">
      <c r="A487" s="414">
        <v>44848</v>
      </c>
      <c r="B487" s="319">
        <v>4</v>
      </c>
      <c r="D487" s="17">
        <v>44848</v>
      </c>
      <c r="E487">
        <v>140.73956298828119</v>
      </c>
      <c r="F487" s="20">
        <f t="shared" si="28"/>
        <v>-2.213948083905013</v>
      </c>
      <c r="G487" s="20">
        <f t="shared" si="29"/>
        <v>-6.213948083905013</v>
      </c>
      <c r="I487" s="17">
        <v>44848</v>
      </c>
      <c r="J487">
        <v>3583.070068359375</v>
      </c>
      <c r="K487">
        <f t="shared" si="30"/>
        <v>-2.3662663615654416</v>
      </c>
      <c r="L487">
        <f t="shared" si="31"/>
        <v>-6.366266361565442</v>
      </c>
    </row>
    <row r="488" spans="1:12" x14ac:dyDescent="0.2">
      <c r="A488" s="414">
        <v>44851</v>
      </c>
      <c r="B488" s="319">
        <v>4.0199999999999996</v>
      </c>
      <c r="D488" s="17">
        <v>44851</v>
      </c>
      <c r="E488">
        <v>145.64793395996091</v>
      </c>
      <c r="F488" s="20">
        <f t="shared" si="28"/>
        <v>3.4875559277446495</v>
      </c>
      <c r="G488" s="20">
        <f t="shared" si="29"/>
        <v>-0.53244407225535006</v>
      </c>
      <c r="I488" s="17">
        <v>44851</v>
      </c>
      <c r="J488">
        <v>3677.949951171875</v>
      </c>
      <c r="K488">
        <f t="shared" si="30"/>
        <v>2.6480052302171089</v>
      </c>
      <c r="L488">
        <f t="shared" si="31"/>
        <v>-1.3719947697828907</v>
      </c>
    </row>
    <row r="489" spans="1:12" x14ac:dyDescent="0.2">
      <c r="A489" s="414">
        <v>44852</v>
      </c>
      <c r="B489" s="319">
        <v>4.01</v>
      </c>
      <c r="D489" s="17">
        <v>44852</v>
      </c>
      <c r="E489">
        <v>151.93180847167969</v>
      </c>
      <c r="F489" s="20">
        <f t="shared" si="28"/>
        <v>4.3144274970946288</v>
      </c>
      <c r="G489" s="20">
        <f t="shared" si="29"/>
        <v>0.30442749709462902</v>
      </c>
      <c r="I489" s="17">
        <v>44852</v>
      </c>
      <c r="J489">
        <v>3719.97998046875</v>
      </c>
      <c r="K489">
        <f t="shared" si="30"/>
        <v>1.1427569666488615</v>
      </c>
      <c r="L489">
        <f t="shared" si="31"/>
        <v>-2.8672430333511381</v>
      </c>
    </row>
    <row r="490" spans="1:12" x14ac:dyDescent="0.2">
      <c r="A490" s="414">
        <v>44853</v>
      </c>
      <c r="B490" s="319">
        <v>4.1399999999999997</v>
      </c>
      <c r="D490" s="17">
        <v>44853</v>
      </c>
      <c r="E490">
        <v>152.0703430175781</v>
      </c>
      <c r="F490" s="20">
        <f t="shared" si="28"/>
        <v>9.1182055483945701E-2</v>
      </c>
      <c r="G490" s="20">
        <f t="shared" si="29"/>
        <v>-4.0488179445160544</v>
      </c>
      <c r="I490" s="17">
        <v>44853</v>
      </c>
      <c r="J490">
        <v>3695.159912109375</v>
      </c>
      <c r="K490">
        <f t="shared" si="30"/>
        <v>-0.66720972934503409</v>
      </c>
      <c r="L490">
        <f t="shared" si="31"/>
        <v>-4.8072097293450335</v>
      </c>
    </row>
    <row r="491" spans="1:12" x14ac:dyDescent="0.2">
      <c r="A491" s="414">
        <v>44854</v>
      </c>
      <c r="B491" s="319">
        <v>4.24</v>
      </c>
      <c r="D491" s="17">
        <v>44854</v>
      </c>
      <c r="E491">
        <v>155.8604736328125</v>
      </c>
      <c r="F491" s="20">
        <f t="shared" si="28"/>
        <v>2.4923535648211796</v>
      </c>
      <c r="G491" s="20">
        <f t="shared" si="29"/>
        <v>-1.7476464351788206</v>
      </c>
      <c r="I491" s="17">
        <v>44854</v>
      </c>
      <c r="J491">
        <v>3665.780029296875</v>
      </c>
      <c r="K491">
        <f t="shared" si="30"/>
        <v>-0.79509097065649181</v>
      </c>
      <c r="L491">
        <f t="shared" si="31"/>
        <v>-5.0350909706564924</v>
      </c>
    </row>
    <row r="492" spans="1:12" x14ac:dyDescent="0.2">
      <c r="A492" s="414">
        <v>44855</v>
      </c>
      <c r="B492" s="319">
        <v>4.21</v>
      </c>
      <c r="D492" s="17">
        <v>44855</v>
      </c>
      <c r="E492">
        <v>158.502685546875</v>
      </c>
      <c r="F492" s="20">
        <f t="shared" si="28"/>
        <v>1.6952418098556636</v>
      </c>
      <c r="G492" s="20">
        <f t="shared" si="29"/>
        <v>-2.5147581901443363</v>
      </c>
      <c r="I492" s="17">
        <v>44855</v>
      </c>
      <c r="J492">
        <v>3752.75</v>
      </c>
      <c r="K492">
        <f t="shared" si="30"/>
        <v>2.3724819822264815</v>
      </c>
      <c r="L492">
        <f t="shared" si="31"/>
        <v>-1.8375180177735184</v>
      </c>
    </row>
    <row r="493" spans="1:12" x14ac:dyDescent="0.2">
      <c r="A493" s="414">
        <v>44858</v>
      </c>
      <c r="B493" s="319">
        <v>4.25</v>
      </c>
      <c r="D493" s="17">
        <v>44858</v>
      </c>
      <c r="E493">
        <v>158.9776916503906</v>
      </c>
      <c r="F493" s="20">
        <f t="shared" si="28"/>
        <v>0.29968331569695711</v>
      </c>
      <c r="G493" s="20">
        <f t="shared" si="29"/>
        <v>-3.9503166843030431</v>
      </c>
      <c r="I493" s="17">
        <v>44858</v>
      </c>
      <c r="J493">
        <v>3797.340087890625</v>
      </c>
      <c r="K493">
        <f t="shared" si="30"/>
        <v>1.1881976654619946</v>
      </c>
      <c r="L493">
        <f t="shared" si="31"/>
        <v>-3.0618023345380054</v>
      </c>
    </row>
    <row r="494" spans="1:12" x14ac:dyDescent="0.2">
      <c r="A494" s="414">
        <v>44859</v>
      </c>
      <c r="B494" s="319">
        <v>4.0999999999999996</v>
      </c>
      <c r="D494" s="17">
        <v>44859</v>
      </c>
      <c r="E494">
        <v>163.5495910644531</v>
      </c>
      <c r="F494" s="20">
        <f t="shared" si="28"/>
        <v>2.8758119246797271</v>
      </c>
      <c r="G494" s="20">
        <f t="shared" si="29"/>
        <v>-1.2241880753202725</v>
      </c>
      <c r="I494" s="17">
        <v>44859</v>
      </c>
      <c r="J494">
        <v>3859.110107421875</v>
      </c>
      <c r="K494">
        <f t="shared" si="30"/>
        <v>1.6266654579669864</v>
      </c>
      <c r="L494">
        <f t="shared" si="31"/>
        <v>-2.4733345420330135</v>
      </c>
    </row>
    <row r="495" spans="1:12" x14ac:dyDescent="0.2">
      <c r="A495" s="414">
        <v>44860</v>
      </c>
      <c r="B495" s="319">
        <v>4.04</v>
      </c>
      <c r="D495" s="17">
        <v>44860</v>
      </c>
      <c r="E495">
        <v>158.2453918457031</v>
      </c>
      <c r="F495" s="20">
        <f t="shared" si="28"/>
        <v>-3.2431748586027793</v>
      </c>
      <c r="G495" s="20">
        <f t="shared" si="29"/>
        <v>-7.2831748586027789</v>
      </c>
      <c r="I495" s="17">
        <v>44860</v>
      </c>
      <c r="J495">
        <v>3830.60009765625</v>
      </c>
      <c r="K495">
        <f t="shared" si="30"/>
        <v>-0.73877160723645319</v>
      </c>
      <c r="L495">
        <f t="shared" si="31"/>
        <v>-4.778771607236453</v>
      </c>
    </row>
    <row r="496" spans="1:12" x14ac:dyDescent="0.2">
      <c r="A496" s="414">
        <v>44861</v>
      </c>
      <c r="B496" s="319">
        <v>3.96</v>
      </c>
      <c r="D496" s="17">
        <v>44861</v>
      </c>
      <c r="E496">
        <v>158.08708190917969</v>
      </c>
      <c r="F496" s="20">
        <f t="shared" si="28"/>
        <v>-0.10004078771391266</v>
      </c>
      <c r="G496" s="20">
        <f t="shared" si="29"/>
        <v>-4.0600407877139126</v>
      </c>
      <c r="I496" s="17">
        <v>44861</v>
      </c>
      <c r="J496">
        <v>3807.300048828125</v>
      </c>
      <c r="K496">
        <f t="shared" si="30"/>
        <v>-0.60826106182112616</v>
      </c>
      <c r="L496">
        <f t="shared" si="31"/>
        <v>-4.5682610618211257</v>
      </c>
    </row>
    <row r="497" spans="1:12" x14ac:dyDescent="0.2">
      <c r="A497" s="414">
        <v>44862</v>
      </c>
      <c r="B497" s="319">
        <v>4.0199999999999996</v>
      </c>
      <c r="D497" s="17">
        <v>44862</v>
      </c>
      <c r="E497">
        <v>161.32304382324219</v>
      </c>
      <c r="F497" s="20">
        <f t="shared" si="28"/>
        <v>2.0469489821575335</v>
      </c>
      <c r="G497" s="20">
        <f t="shared" si="29"/>
        <v>-1.9730510178424661</v>
      </c>
      <c r="I497" s="17">
        <v>44862</v>
      </c>
      <c r="J497">
        <v>3901.06005859375</v>
      </c>
      <c r="K497">
        <f t="shared" si="30"/>
        <v>2.4626377895927596</v>
      </c>
      <c r="L497">
        <f t="shared" si="31"/>
        <v>-1.55736221040724</v>
      </c>
    </row>
    <row r="498" spans="1:12" x14ac:dyDescent="0.2">
      <c r="A498" s="414">
        <v>44865</v>
      </c>
      <c r="B498" s="319">
        <v>4.0999999999999996</v>
      </c>
      <c r="D498" s="17">
        <v>44865</v>
      </c>
      <c r="E498">
        <v>160.89752197265619</v>
      </c>
      <c r="F498" s="20">
        <f t="shared" si="28"/>
        <v>-0.26377003588664522</v>
      </c>
      <c r="G498" s="20">
        <f t="shared" si="29"/>
        <v>-4.3637700358866445</v>
      </c>
      <c r="I498" s="17">
        <v>44865</v>
      </c>
      <c r="J498">
        <v>3871.97998046875</v>
      </c>
      <c r="K498">
        <f t="shared" si="30"/>
        <v>-0.74544041076575362</v>
      </c>
      <c r="L498">
        <f t="shared" si="31"/>
        <v>-4.8454404107657529</v>
      </c>
    </row>
    <row r="499" spans="1:12" x14ac:dyDescent="0.2">
      <c r="A499" s="414">
        <v>44866</v>
      </c>
      <c r="B499" s="319">
        <v>4.07</v>
      </c>
      <c r="D499" s="17">
        <v>44866</v>
      </c>
      <c r="E499">
        <v>158.15635681152341</v>
      </c>
      <c r="F499" s="20">
        <f t="shared" si="28"/>
        <v>-1.7036714596503435</v>
      </c>
      <c r="G499" s="20">
        <f t="shared" si="29"/>
        <v>-5.7736714596503438</v>
      </c>
      <c r="I499" s="17">
        <v>44866</v>
      </c>
      <c r="J499">
        <v>3856.10009765625</v>
      </c>
      <c r="K499">
        <f t="shared" si="30"/>
        <v>-0.41012306087846945</v>
      </c>
      <c r="L499">
        <f t="shared" si="31"/>
        <v>-4.4801230608784701</v>
      </c>
    </row>
    <row r="500" spans="1:12" x14ac:dyDescent="0.2">
      <c r="A500" s="414">
        <v>44867</v>
      </c>
      <c r="B500" s="319">
        <v>4.0999999999999996</v>
      </c>
      <c r="D500" s="17">
        <v>44867</v>
      </c>
      <c r="E500">
        <v>148.44844055175781</v>
      </c>
      <c r="F500" s="20">
        <f t="shared" si="28"/>
        <v>-6.1381764574500304</v>
      </c>
      <c r="G500" s="20">
        <f t="shared" si="29"/>
        <v>-10.238176457450031</v>
      </c>
      <c r="I500" s="17">
        <v>44867</v>
      </c>
      <c r="J500">
        <v>3759.68994140625</v>
      </c>
      <c r="K500">
        <f t="shared" si="30"/>
        <v>-2.5001984857342889</v>
      </c>
      <c r="L500">
        <f t="shared" si="31"/>
        <v>-6.600198485734289</v>
      </c>
    </row>
    <row r="501" spans="1:12" x14ac:dyDescent="0.2">
      <c r="A501" s="414">
        <v>44868</v>
      </c>
      <c r="B501" s="319">
        <v>4.1399999999999997</v>
      </c>
      <c r="D501" s="17">
        <v>44868</v>
      </c>
      <c r="E501">
        <v>144.80674743652341</v>
      </c>
      <c r="F501" s="20">
        <f t="shared" si="28"/>
        <v>-2.4531703409607029</v>
      </c>
      <c r="G501" s="20">
        <f t="shared" si="29"/>
        <v>-6.5931703409607021</v>
      </c>
      <c r="I501" s="17">
        <v>44868</v>
      </c>
      <c r="J501">
        <v>3719.889892578125</v>
      </c>
      <c r="K501">
        <f t="shared" si="30"/>
        <v>-1.0585992315429726</v>
      </c>
      <c r="L501">
        <f t="shared" si="31"/>
        <v>-5.1985992315429721</v>
      </c>
    </row>
    <row r="502" spans="1:12" x14ac:dyDescent="0.2">
      <c r="A502" s="414">
        <v>44869</v>
      </c>
      <c r="B502" s="319">
        <v>4.17</v>
      </c>
      <c r="D502" s="17">
        <v>44869</v>
      </c>
      <c r="E502">
        <v>138.3150634765625</v>
      </c>
      <c r="F502" s="20">
        <f t="shared" si="28"/>
        <v>-4.4829982544884963</v>
      </c>
      <c r="G502" s="20">
        <f t="shared" si="29"/>
        <v>-8.6529982544884962</v>
      </c>
      <c r="I502" s="17">
        <v>44869</v>
      </c>
      <c r="J502">
        <v>3770.550048828125</v>
      </c>
      <c r="K502">
        <f t="shared" si="30"/>
        <v>1.3618724670070603</v>
      </c>
      <c r="L502">
        <f t="shared" si="31"/>
        <v>-2.8081275329929394</v>
      </c>
    </row>
    <row r="503" spans="1:12" x14ac:dyDescent="0.2">
      <c r="A503" s="414">
        <v>44872</v>
      </c>
      <c r="B503" s="319">
        <v>4.22</v>
      </c>
      <c r="D503" s="17">
        <v>44872</v>
      </c>
      <c r="E503">
        <v>143.08485412597659</v>
      </c>
      <c r="F503" s="20">
        <f t="shared" si="28"/>
        <v>3.448496880618019</v>
      </c>
      <c r="G503" s="20">
        <f t="shared" si="29"/>
        <v>-0.7715031193819808</v>
      </c>
      <c r="I503" s="17">
        <v>44872</v>
      </c>
      <c r="J503">
        <v>3806.800048828125</v>
      </c>
      <c r="K503">
        <f t="shared" si="30"/>
        <v>0.96139819205599419</v>
      </c>
      <c r="L503">
        <f t="shared" si="31"/>
        <v>-3.2586018079440056</v>
      </c>
    </row>
    <row r="504" spans="1:12" x14ac:dyDescent="0.2">
      <c r="A504" s="414">
        <v>44873</v>
      </c>
      <c r="B504" s="319">
        <v>4.1399999999999997</v>
      </c>
      <c r="D504" s="17">
        <v>44873</v>
      </c>
      <c r="E504">
        <v>145.5687561035156</v>
      </c>
      <c r="F504" s="20">
        <f t="shared" si="28"/>
        <v>1.7359642938532802</v>
      </c>
      <c r="G504" s="20">
        <f t="shared" si="29"/>
        <v>-2.4040357061467192</v>
      </c>
      <c r="I504" s="17">
        <v>44873</v>
      </c>
      <c r="J504">
        <v>3828.110107421875</v>
      </c>
      <c r="K504">
        <f t="shared" si="30"/>
        <v>0.55978928024628016</v>
      </c>
      <c r="L504">
        <f t="shared" si="31"/>
        <v>-3.5802107197537194</v>
      </c>
    </row>
    <row r="505" spans="1:12" x14ac:dyDescent="0.2">
      <c r="A505" s="414">
        <v>44874</v>
      </c>
      <c r="B505" s="319">
        <v>4.12</v>
      </c>
      <c r="D505" s="17">
        <v>44874</v>
      </c>
      <c r="E505">
        <v>140.58119201660159</v>
      </c>
      <c r="F505" s="20">
        <f t="shared" si="28"/>
        <v>-3.4262600165156956</v>
      </c>
      <c r="G505" s="20">
        <f t="shared" si="29"/>
        <v>-7.5462600165156957</v>
      </c>
      <c r="I505" s="17">
        <v>44874</v>
      </c>
      <c r="J505">
        <v>3748.570068359375</v>
      </c>
      <c r="K505">
        <f t="shared" si="30"/>
        <v>-2.077788695478981</v>
      </c>
      <c r="L505">
        <f t="shared" si="31"/>
        <v>-6.1977886954789811</v>
      </c>
    </row>
    <row r="506" spans="1:12" x14ac:dyDescent="0.2">
      <c r="A506" s="414">
        <v>44875</v>
      </c>
      <c r="B506" s="319">
        <v>3.82</v>
      </c>
      <c r="D506" s="17">
        <v>44875</v>
      </c>
      <c r="E506">
        <v>154.6729736328125</v>
      </c>
      <c r="F506" s="20">
        <f t="shared" si="28"/>
        <v>10.023945176497561</v>
      </c>
      <c r="G506" s="20">
        <f t="shared" si="29"/>
        <v>6.2039451764975606</v>
      </c>
      <c r="I506" s="17">
        <v>44875</v>
      </c>
      <c r="J506">
        <v>3956.3701171875</v>
      </c>
      <c r="K506">
        <f t="shared" si="30"/>
        <v>5.5434484360344953</v>
      </c>
      <c r="L506">
        <f t="shared" si="31"/>
        <v>1.7234484360344955</v>
      </c>
    </row>
    <row r="507" spans="1:12" x14ac:dyDescent="0.2">
      <c r="A507" s="414">
        <v>44876</v>
      </c>
      <c r="B507" s="319">
        <v>0</v>
      </c>
      <c r="D507" s="17">
        <v>44876</v>
      </c>
      <c r="E507">
        <v>156.08807373046881</v>
      </c>
      <c r="F507" s="20">
        <f t="shared" si="28"/>
        <v>0.91489810043718311</v>
      </c>
      <c r="G507" s="20">
        <f t="shared" si="29"/>
        <v>0.91489810043718311</v>
      </c>
      <c r="I507" s="17">
        <v>44876</v>
      </c>
      <c r="J507">
        <v>3992.929931640625</v>
      </c>
      <c r="K507">
        <f t="shared" si="30"/>
        <v>0.92407467881479699</v>
      </c>
      <c r="L507">
        <f t="shared" si="31"/>
        <v>0.92407467881479699</v>
      </c>
    </row>
    <row r="508" spans="1:12" x14ac:dyDescent="0.2">
      <c r="A508" s="414">
        <v>44879</v>
      </c>
      <c r="B508" s="319">
        <v>3.88</v>
      </c>
      <c r="D508" s="17">
        <v>44879</v>
      </c>
      <c r="E508">
        <v>157.0084228515625</v>
      </c>
      <c r="F508" s="20">
        <f t="shared" si="28"/>
        <v>0.58963449230781217</v>
      </c>
      <c r="G508" s="20">
        <f t="shared" si="29"/>
        <v>-3.2903655076921878</v>
      </c>
      <c r="I508" s="17">
        <v>44879</v>
      </c>
      <c r="J508">
        <v>3957.25</v>
      </c>
      <c r="K508">
        <f t="shared" si="30"/>
        <v>-0.89357770488010402</v>
      </c>
      <c r="L508">
        <f t="shared" si="31"/>
        <v>-4.773577704880104</v>
      </c>
    </row>
    <row r="509" spans="1:12" x14ac:dyDescent="0.2">
      <c r="A509" s="414">
        <v>44880</v>
      </c>
      <c r="B509" s="319">
        <v>3.8</v>
      </c>
      <c r="D509" s="17">
        <v>44880</v>
      </c>
      <c r="E509">
        <v>160.3829040527344</v>
      </c>
      <c r="F509" s="20">
        <f t="shared" si="28"/>
        <v>2.1492357797658892</v>
      </c>
      <c r="G509" s="20">
        <f t="shared" si="29"/>
        <v>-1.6507642202341106</v>
      </c>
      <c r="I509" s="17">
        <v>44880</v>
      </c>
      <c r="J509">
        <v>3991.72998046875</v>
      </c>
      <c r="K509">
        <f t="shared" si="30"/>
        <v>0.87131165503190355</v>
      </c>
      <c r="L509">
        <f t="shared" si="31"/>
        <v>-2.928688344968096</v>
      </c>
    </row>
    <row r="510" spans="1:12" x14ac:dyDescent="0.2">
      <c r="A510" s="414">
        <v>44881</v>
      </c>
      <c r="B510" s="319">
        <v>3.67</v>
      </c>
      <c r="D510" s="17">
        <v>44881</v>
      </c>
      <c r="E510">
        <v>153.5052490234375</v>
      </c>
      <c r="F510" s="20">
        <f t="shared" si="28"/>
        <v>-4.2882719139662839</v>
      </c>
      <c r="G510" s="20">
        <f t="shared" si="29"/>
        <v>-7.9582719139662839</v>
      </c>
      <c r="I510" s="17">
        <v>44881</v>
      </c>
      <c r="J510">
        <v>3958.7900390625</v>
      </c>
      <c r="K510">
        <f t="shared" si="30"/>
        <v>-0.82520464979902908</v>
      </c>
      <c r="L510">
        <f t="shared" si="31"/>
        <v>-4.495204649799029</v>
      </c>
    </row>
    <row r="511" spans="1:12" x14ac:dyDescent="0.2">
      <c r="A511" s="414">
        <v>44882</v>
      </c>
      <c r="B511" s="319">
        <v>3.77</v>
      </c>
      <c r="D511" s="17">
        <v>44882</v>
      </c>
      <c r="E511">
        <v>148.13179016113281</v>
      </c>
      <c r="F511" s="20">
        <f t="shared" si="28"/>
        <v>-3.5005049641554971</v>
      </c>
      <c r="G511" s="20">
        <f t="shared" si="29"/>
        <v>-7.2705049641554975</v>
      </c>
      <c r="I511" s="17">
        <v>44882</v>
      </c>
      <c r="J511">
        <v>3946.56005859375</v>
      </c>
      <c r="K511">
        <f t="shared" si="30"/>
        <v>-0.3089322835531394</v>
      </c>
      <c r="L511">
        <f t="shared" si="31"/>
        <v>-4.0789322835531392</v>
      </c>
    </row>
    <row r="512" spans="1:12" x14ac:dyDescent="0.2">
      <c r="A512" s="414">
        <v>44883</v>
      </c>
      <c r="B512" s="319">
        <v>3.82</v>
      </c>
      <c r="D512" s="17">
        <v>44883</v>
      </c>
      <c r="E512">
        <v>146.49894714355469</v>
      </c>
      <c r="F512" s="20">
        <f t="shared" si="28"/>
        <v>-1.102290747854983</v>
      </c>
      <c r="G512" s="20">
        <f t="shared" si="29"/>
        <v>-4.9222907478549827</v>
      </c>
      <c r="I512" s="17">
        <v>44883</v>
      </c>
      <c r="J512">
        <v>3965.340087890625</v>
      </c>
      <c r="K512">
        <f t="shared" si="30"/>
        <v>0.47585819088147252</v>
      </c>
      <c r="L512">
        <f t="shared" si="31"/>
        <v>-3.3441418091185273</v>
      </c>
    </row>
    <row r="513" spans="1:12" x14ac:dyDescent="0.2">
      <c r="A513" s="414">
        <v>44886</v>
      </c>
      <c r="B513" s="319">
        <v>3.83</v>
      </c>
      <c r="D513" s="17">
        <v>44886</v>
      </c>
      <c r="E513">
        <v>143.34217834472659</v>
      </c>
      <c r="F513" s="20">
        <f t="shared" si="28"/>
        <v>-2.1548064749808549</v>
      </c>
      <c r="G513" s="20">
        <f t="shared" si="29"/>
        <v>-5.9848064749808554</v>
      </c>
      <c r="I513" s="17">
        <v>44886</v>
      </c>
      <c r="J513">
        <v>3949.93994140625</v>
      </c>
      <c r="K513">
        <f t="shared" si="30"/>
        <v>-0.38836886983298213</v>
      </c>
      <c r="L513">
        <f t="shared" si="31"/>
        <v>-4.2183688698329824</v>
      </c>
    </row>
    <row r="514" spans="1:12" x14ac:dyDescent="0.2">
      <c r="A514" s="414">
        <v>44887</v>
      </c>
      <c r="B514" s="319">
        <v>3.76</v>
      </c>
      <c r="D514" s="17">
        <v>44887</v>
      </c>
      <c r="E514">
        <v>147.69636535644531</v>
      </c>
      <c r="F514" s="20">
        <f t="shared" si="28"/>
        <v>3.037617442402226</v>
      </c>
      <c r="G514" s="20">
        <f t="shared" si="29"/>
        <v>-0.72238255759777381</v>
      </c>
      <c r="I514" s="17">
        <v>44887</v>
      </c>
      <c r="J514">
        <v>4003.580078125</v>
      </c>
      <c r="K514">
        <f t="shared" si="30"/>
        <v>1.3579987927526094</v>
      </c>
      <c r="L514">
        <f t="shared" si="31"/>
        <v>-2.4020012072473902</v>
      </c>
    </row>
    <row r="515" spans="1:12" x14ac:dyDescent="0.2">
      <c r="A515" s="414">
        <v>44888</v>
      </c>
      <c r="B515" s="319">
        <v>3.71</v>
      </c>
      <c r="D515" s="17">
        <v>44888</v>
      </c>
      <c r="E515">
        <v>150.6552429199219</v>
      </c>
      <c r="F515" s="20">
        <f t="shared" si="28"/>
        <v>2.0033516439864569</v>
      </c>
      <c r="G515" s="20">
        <f t="shared" si="29"/>
        <v>-1.706648356013543</v>
      </c>
      <c r="I515" s="17">
        <v>44888</v>
      </c>
      <c r="J515">
        <v>4027.260009765625</v>
      </c>
      <c r="K515">
        <f t="shared" si="30"/>
        <v>0.59146891478476538</v>
      </c>
      <c r="L515">
        <f t="shared" si="31"/>
        <v>-3.1185310852152348</v>
      </c>
    </row>
    <row r="516" spans="1:12" x14ac:dyDescent="0.2">
      <c r="A516" s="414">
        <v>44890</v>
      </c>
      <c r="B516" s="319">
        <v>3.68</v>
      </c>
      <c r="D516" s="17">
        <v>44890</v>
      </c>
      <c r="E516">
        <v>151.75367736816409</v>
      </c>
      <c r="F516" s="20">
        <f t="shared" si="28"/>
        <v>0.72910469423625746</v>
      </c>
      <c r="G516" s="20">
        <f t="shared" si="29"/>
        <v>-2.9508953057637428</v>
      </c>
      <c r="I516" s="17">
        <v>44890</v>
      </c>
      <c r="J516">
        <v>4026.1201171875</v>
      </c>
      <c r="K516">
        <f t="shared" si="30"/>
        <v>-2.8304419763335281E-2</v>
      </c>
      <c r="L516">
        <f t="shared" si="31"/>
        <v>-3.7083044197633352</v>
      </c>
    </row>
    <row r="517" spans="1:12" x14ac:dyDescent="0.2">
      <c r="A517" s="414">
        <v>44893</v>
      </c>
      <c r="B517" s="319">
        <v>3.69</v>
      </c>
      <c r="D517" s="17">
        <v>44893</v>
      </c>
      <c r="E517">
        <v>152.09013366699219</v>
      </c>
      <c r="F517" s="20">
        <f t="shared" ref="F517:F580" si="32">+(E517-E516)/E516*100</f>
        <v>0.22171212234404847</v>
      </c>
      <c r="G517" s="20">
        <f t="shared" ref="G517:G580" si="33">+F517-B517</f>
        <v>-3.4682878776559516</v>
      </c>
      <c r="I517" s="17">
        <v>44893</v>
      </c>
      <c r="J517">
        <v>3963.93994140625</v>
      </c>
      <c r="K517">
        <f t="shared" ref="K517:K580" si="34">+(J517-J516)/J516*100</f>
        <v>-1.5444192913123216</v>
      </c>
      <c r="L517">
        <f t="shared" ref="L517:L580" si="35">+K517-B517</f>
        <v>-5.2344192913123218</v>
      </c>
    </row>
    <row r="518" spans="1:12" x14ac:dyDescent="0.2">
      <c r="A518" s="414">
        <v>44894</v>
      </c>
      <c r="B518" s="319">
        <v>3.75</v>
      </c>
      <c r="D518" s="17">
        <v>44894</v>
      </c>
      <c r="E518">
        <v>150.10105895996091</v>
      </c>
      <c r="F518" s="20">
        <f t="shared" si="32"/>
        <v>-1.3078262600429045</v>
      </c>
      <c r="G518" s="20">
        <f t="shared" si="33"/>
        <v>-5.0578262600429049</v>
      </c>
      <c r="I518" s="17">
        <v>44894</v>
      </c>
      <c r="J518">
        <v>3957.6298828125</v>
      </c>
      <c r="K518">
        <f t="shared" si="34"/>
        <v>-0.15918653377758896</v>
      </c>
      <c r="L518">
        <f t="shared" si="35"/>
        <v>-3.9091865337775888</v>
      </c>
    </row>
    <row r="519" spans="1:12" x14ac:dyDescent="0.2">
      <c r="A519" s="414">
        <v>44895</v>
      </c>
      <c r="B519" s="319">
        <v>3.68</v>
      </c>
      <c r="D519" s="17">
        <v>44895</v>
      </c>
      <c r="E519">
        <v>158.58186340332031</v>
      </c>
      <c r="F519" s="20">
        <f t="shared" si="32"/>
        <v>5.6500630322812295</v>
      </c>
      <c r="G519" s="20">
        <f t="shared" si="33"/>
        <v>1.9700630322812294</v>
      </c>
      <c r="I519" s="17">
        <v>44895</v>
      </c>
      <c r="J519">
        <v>4080.110107421875</v>
      </c>
      <c r="K519">
        <f t="shared" si="34"/>
        <v>3.0947872397389045</v>
      </c>
      <c r="L519">
        <f t="shared" si="35"/>
        <v>-0.5852127602610957</v>
      </c>
    </row>
    <row r="520" spans="1:12" x14ac:dyDescent="0.2">
      <c r="A520" s="414">
        <v>44896</v>
      </c>
      <c r="B520" s="319">
        <v>3.53</v>
      </c>
      <c r="D520" s="17">
        <v>44896</v>
      </c>
      <c r="E520">
        <v>145.46977233886719</v>
      </c>
      <c r="F520" s="20">
        <f t="shared" si="32"/>
        <v>-8.2683421565713484</v>
      </c>
      <c r="G520" s="20">
        <f t="shared" si="33"/>
        <v>-11.798342156571348</v>
      </c>
      <c r="I520" s="17">
        <v>44896</v>
      </c>
      <c r="J520">
        <v>4076.570068359375</v>
      </c>
      <c r="K520">
        <f t="shared" si="34"/>
        <v>-8.6763321804981072E-2</v>
      </c>
      <c r="L520">
        <f t="shared" si="35"/>
        <v>-3.6167633218049811</v>
      </c>
    </row>
    <row r="521" spans="1:12" x14ac:dyDescent="0.2">
      <c r="A521" s="414">
        <v>44897</v>
      </c>
      <c r="B521" s="319">
        <v>3.51</v>
      </c>
      <c r="D521" s="17">
        <v>44897</v>
      </c>
      <c r="E521">
        <v>143.05517578125</v>
      </c>
      <c r="F521" s="20">
        <f t="shared" si="32"/>
        <v>-1.6598613710568417</v>
      </c>
      <c r="G521" s="20">
        <f t="shared" si="33"/>
        <v>-5.1698613710568413</v>
      </c>
      <c r="I521" s="17">
        <v>44897</v>
      </c>
      <c r="J521">
        <v>4071.699951171875</v>
      </c>
      <c r="K521">
        <f t="shared" si="34"/>
        <v>-0.11946604880656424</v>
      </c>
      <c r="L521">
        <f t="shared" si="35"/>
        <v>-3.629466048806564</v>
      </c>
    </row>
    <row r="522" spans="1:12" x14ac:dyDescent="0.2">
      <c r="A522" s="414">
        <v>44900</v>
      </c>
      <c r="B522" s="319">
        <v>3.6</v>
      </c>
      <c r="D522" s="17">
        <v>44900</v>
      </c>
      <c r="E522">
        <v>132.53582763671881</v>
      </c>
      <c r="F522" s="20">
        <f t="shared" si="32"/>
        <v>-7.3533502629898884</v>
      </c>
      <c r="G522" s="20">
        <f t="shared" si="33"/>
        <v>-10.953350262989888</v>
      </c>
      <c r="I522" s="17">
        <v>44900</v>
      </c>
      <c r="J522">
        <v>3998.840087890625</v>
      </c>
      <c r="K522">
        <f t="shared" si="34"/>
        <v>-1.789421228356481</v>
      </c>
      <c r="L522">
        <f t="shared" si="35"/>
        <v>-5.3894212283564809</v>
      </c>
    </row>
    <row r="523" spans="1:12" x14ac:dyDescent="0.2">
      <c r="A523" s="414">
        <v>44901</v>
      </c>
      <c r="B523" s="319">
        <v>3.51</v>
      </c>
      <c r="D523" s="17">
        <v>44901</v>
      </c>
      <c r="E523">
        <v>131.88270568847659</v>
      </c>
      <c r="F523" s="20">
        <f t="shared" si="32"/>
        <v>-0.49278897630037483</v>
      </c>
      <c r="G523" s="20">
        <f t="shared" si="33"/>
        <v>-4.0027889763003746</v>
      </c>
      <c r="I523" s="17">
        <v>44901</v>
      </c>
      <c r="J523">
        <v>3941.260009765625</v>
      </c>
      <c r="K523">
        <f t="shared" si="34"/>
        <v>-1.4399194981406045</v>
      </c>
      <c r="L523">
        <f t="shared" si="35"/>
        <v>-4.9499194981406038</v>
      </c>
    </row>
    <row r="524" spans="1:12" x14ac:dyDescent="0.2">
      <c r="A524" s="414">
        <v>44902</v>
      </c>
      <c r="B524" s="319">
        <v>3.42</v>
      </c>
      <c r="D524" s="17">
        <v>44902</v>
      </c>
      <c r="E524">
        <v>129.1217346191406</v>
      </c>
      <c r="F524" s="20">
        <f t="shared" si="32"/>
        <v>-2.0935050239701272</v>
      </c>
      <c r="G524" s="20">
        <f t="shared" si="33"/>
        <v>-5.5135050239701275</v>
      </c>
      <c r="I524" s="17">
        <v>44902</v>
      </c>
      <c r="J524">
        <v>3933.919921875</v>
      </c>
      <c r="K524">
        <f t="shared" si="34"/>
        <v>-0.18623708845490489</v>
      </c>
      <c r="L524">
        <f t="shared" si="35"/>
        <v>-3.6062370884549049</v>
      </c>
    </row>
    <row r="525" spans="1:12" x14ac:dyDescent="0.2">
      <c r="A525" s="414">
        <v>44903</v>
      </c>
      <c r="B525" s="319">
        <v>3.48</v>
      </c>
      <c r="D525" s="17">
        <v>44903</v>
      </c>
      <c r="E525">
        <v>128.77540588378909</v>
      </c>
      <c r="F525" s="20">
        <f t="shared" si="32"/>
        <v>-0.26821877538513716</v>
      </c>
      <c r="G525" s="20">
        <f t="shared" si="33"/>
        <v>-3.748218775385137</v>
      </c>
      <c r="I525" s="17">
        <v>44903</v>
      </c>
      <c r="J525">
        <v>3963.510009765625</v>
      </c>
      <c r="K525">
        <f t="shared" si="34"/>
        <v>0.75217819575040201</v>
      </c>
      <c r="L525">
        <f t="shared" si="35"/>
        <v>-2.7278218042495981</v>
      </c>
    </row>
    <row r="526" spans="1:12" x14ac:dyDescent="0.2">
      <c r="A526" s="414">
        <v>44904</v>
      </c>
      <c r="B526" s="319">
        <v>3.57</v>
      </c>
      <c r="D526" s="17">
        <v>44904</v>
      </c>
      <c r="E526">
        <v>129.7452087402344</v>
      </c>
      <c r="F526" s="20">
        <f t="shared" si="32"/>
        <v>0.75309633061494108</v>
      </c>
      <c r="G526" s="20">
        <f t="shared" si="33"/>
        <v>-2.8169036693850589</v>
      </c>
      <c r="I526" s="17">
        <v>44904</v>
      </c>
      <c r="J526">
        <v>3934.3798828125</v>
      </c>
      <c r="K526">
        <f t="shared" si="34"/>
        <v>-0.73495782479044525</v>
      </c>
      <c r="L526">
        <f t="shared" si="35"/>
        <v>-4.3049578247904448</v>
      </c>
    </row>
    <row r="527" spans="1:12" x14ac:dyDescent="0.2">
      <c r="A527" s="414">
        <v>44907</v>
      </c>
      <c r="B527" s="319">
        <v>3.61</v>
      </c>
      <c r="D527" s="17">
        <v>44907</v>
      </c>
      <c r="E527">
        <v>131.72438049316409</v>
      </c>
      <c r="F527" s="20">
        <f t="shared" si="32"/>
        <v>1.5254295493039967</v>
      </c>
      <c r="G527" s="20">
        <f t="shared" si="33"/>
        <v>-2.0845704506960034</v>
      </c>
      <c r="I527" s="17">
        <v>44907</v>
      </c>
      <c r="J527">
        <v>3990.56005859375</v>
      </c>
      <c r="K527">
        <f t="shared" si="34"/>
        <v>1.4279296218109341</v>
      </c>
      <c r="L527">
        <f t="shared" si="35"/>
        <v>-2.1820703781890658</v>
      </c>
    </row>
    <row r="528" spans="1:12" x14ac:dyDescent="0.2">
      <c r="A528" s="414">
        <v>44908</v>
      </c>
      <c r="B528" s="319">
        <v>3.51</v>
      </c>
      <c r="D528" s="17">
        <v>44908</v>
      </c>
      <c r="E528">
        <v>134.20823669433591</v>
      </c>
      <c r="F528" s="20">
        <f t="shared" si="32"/>
        <v>1.8856465233485911</v>
      </c>
      <c r="G528" s="20">
        <f t="shared" si="33"/>
        <v>-1.6243534766514087</v>
      </c>
      <c r="I528" s="17">
        <v>44908</v>
      </c>
      <c r="J528">
        <v>4019.64990234375</v>
      </c>
      <c r="K528">
        <f t="shared" si="34"/>
        <v>0.72896644387933585</v>
      </c>
      <c r="L528">
        <f t="shared" si="35"/>
        <v>-2.7810335561206641</v>
      </c>
    </row>
    <row r="529" spans="1:12" x14ac:dyDescent="0.2">
      <c r="A529" s="414">
        <v>44909</v>
      </c>
      <c r="B529" s="319">
        <v>3.49</v>
      </c>
      <c r="D529" s="17">
        <v>44909</v>
      </c>
      <c r="E529">
        <v>133.3472900390625</v>
      </c>
      <c r="F529" s="20">
        <f t="shared" si="32"/>
        <v>-0.64150060866550696</v>
      </c>
      <c r="G529" s="20">
        <f t="shared" si="33"/>
        <v>-4.1315006086655073</v>
      </c>
      <c r="I529" s="17">
        <v>44909</v>
      </c>
      <c r="J529">
        <v>3995.320068359375</v>
      </c>
      <c r="K529">
        <f t="shared" si="34"/>
        <v>-0.60527246341003293</v>
      </c>
      <c r="L529">
        <f t="shared" si="35"/>
        <v>-4.0952724634100335</v>
      </c>
    </row>
    <row r="530" spans="1:12" x14ac:dyDescent="0.2">
      <c r="A530" s="414">
        <v>44910</v>
      </c>
      <c r="B530" s="319">
        <v>3.44</v>
      </c>
      <c r="D530" s="17">
        <v>44910</v>
      </c>
      <c r="E530">
        <v>129.08216857910159</v>
      </c>
      <c r="F530" s="20">
        <f t="shared" si="32"/>
        <v>-3.1985062903876731</v>
      </c>
      <c r="G530" s="20">
        <f t="shared" si="33"/>
        <v>-6.6385062903876726</v>
      </c>
      <c r="I530" s="17">
        <v>44910</v>
      </c>
      <c r="J530">
        <v>3895.75</v>
      </c>
      <c r="K530">
        <f t="shared" si="34"/>
        <v>-2.4921675023713963</v>
      </c>
      <c r="L530">
        <f t="shared" si="35"/>
        <v>-5.9321675023713958</v>
      </c>
    </row>
    <row r="531" spans="1:12" x14ac:dyDescent="0.2">
      <c r="A531" s="414">
        <v>44911</v>
      </c>
      <c r="B531" s="319">
        <v>3.48</v>
      </c>
      <c r="D531" s="17">
        <v>44911</v>
      </c>
      <c r="E531">
        <v>126.93475341796881</v>
      </c>
      <c r="F531" s="20">
        <f t="shared" si="32"/>
        <v>-1.6636032573444468</v>
      </c>
      <c r="G531" s="20">
        <f t="shared" si="33"/>
        <v>-5.1436032573444468</v>
      </c>
      <c r="I531" s="17">
        <v>44911</v>
      </c>
      <c r="J531">
        <v>3852.360107421875</v>
      </c>
      <c r="K531">
        <f t="shared" si="34"/>
        <v>-1.1137750774080728</v>
      </c>
      <c r="L531">
        <f t="shared" si="35"/>
        <v>-4.5937750774080728</v>
      </c>
    </row>
    <row r="532" spans="1:12" x14ac:dyDescent="0.2">
      <c r="A532" s="414">
        <v>44914</v>
      </c>
      <c r="B532" s="319">
        <v>3.57</v>
      </c>
      <c r="D532" s="17">
        <v>44914</v>
      </c>
      <c r="E532">
        <v>127.6670684814453</v>
      </c>
      <c r="F532" s="20">
        <f t="shared" si="32"/>
        <v>0.57692242964000229</v>
      </c>
      <c r="G532" s="20">
        <f t="shared" si="33"/>
        <v>-2.9930775703599974</v>
      </c>
      <c r="I532" s="17">
        <v>44914</v>
      </c>
      <c r="J532">
        <v>3817.659912109375</v>
      </c>
      <c r="K532">
        <f t="shared" si="34"/>
        <v>-0.90075160018523048</v>
      </c>
      <c r="L532">
        <f t="shared" si="35"/>
        <v>-4.4707516001852303</v>
      </c>
    </row>
    <row r="533" spans="1:12" x14ac:dyDescent="0.2">
      <c r="A533" s="414">
        <v>44915</v>
      </c>
      <c r="B533" s="319">
        <v>3.69</v>
      </c>
      <c r="D533" s="17">
        <v>44915</v>
      </c>
      <c r="E533">
        <v>127.1128845214844</v>
      </c>
      <c r="F533" s="20">
        <f t="shared" si="32"/>
        <v>-0.43408528648203282</v>
      </c>
      <c r="G533" s="20">
        <f t="shared" si="33"/>
        <v>-4.1240852864820328</v>
      </c>
      <c r="I533" s="17">
        <v>44915</v>
      </c>
      <c r="J533">
        <v>3821.6201171875</v>
      </c>
      <c r="K533">
        <f t="shared" si="34"/>
        <v>0.10373383615348976</v>
      </c>
      <c r="L533">
        <f t="shared" si="35"/>
        <v>-3.5862661638465103</v>
      </c>
    </row>
    <row r="534" spans="1:12" x14ac:dyDescent="0.2">
      <c r="A534" s="414">
        <v>44916</v>
      </c>
      <c r="B534" s="319">
        <v>3.68</v>
      </c>
      <c r="D534" s="17">
        <v>44916</v>
      </c>
      <c r="E534">
        <v>128.94361877441409</v>
      </c>
      <c r="F534" s="20">
        <f t="shared" si="32"/>
        <v>1.4402428674492551</v>
      </c>
      <c r="G534" s="20">
        <f t="shared" si="33"/>
        <v>-2.239757132550745</v>
      </c>
      <c r="I534" s="17">
        <v>44916</v>
      </c>
      <c r="J534">
        <v>3878.43994140625</v>
      </c>
      <c r="K534">
        <f t="shared" si="34"/>
        <v>1.4867993802734698</v>
      </c>
      <c r="L534">
        <f t="shared" si="35"/>
        <v>-2.1932006197265306</v>
      </c>
    </row>
    <row r="535" spans="1:12" x14ac:dyDescent="0.2">
      <c r="A535" s="414">
        <v>44917</v>
      </c>
      <c r="B535" s="319">
        <v>3.67</v>
      </c>
      <c r="D535" s="17">
        <v>44917</v>
      </c>
      <c r="E535">
        <v>127.8451614379883</v>
      </c>
      <c r="F535" s="20">
        <f t="shared" si="32"/>
        <v>-0.85188964515377719</v>
      </c>
      <c r="G535" s="20">
        <f t="shared" si="33"/>
        <v>-4.5218896451537773</v>
      </c>
      <c r="I535" s="17">
        <v>44917</v>
      </c>
      <c r="J535">
        <v>3822.389892578125</v>
      </c>
      <c r="K535">
        <f t="shared" si="34"/>
        <v>-1.4451699568616316</v>
      </c>
      <c r="L535">
        <f t="shared" si="35"/>
        <v>-5.1151699568616316</v>
      </c>
    </row>
    <row r="536" spans="1:12" x14ac:dyDescent="0.2">
      <c r="A536" s="414">
        <v>44918</v>
      </c>
      <c r="B536" s="319">
        <v>3.75</v>
      </c>
      <c r="D536" s="17">
        <v>44918</v>
      </c>
      <c r="E536">
        <v>128.09259033203119</v>
      </c>
      <c r="F536" s="20">
        <f t="shared" si="32"/>
        <v>0.19353794172563493</v>
      </c>
      <c r="G536" s="20">
        <f t="shared" si="33"/>
        <v>-3.5564620582743651</v>
      </c>
      <c r="I536" s="17">
        <v>44918</v>
      </c>
      <c r="J536">
        <v>3844.820068359375</v>
      </c>
      <c r="K536">
        <f t="shared" si="34"/>
        <v>0.58681025252819763</v>
      </c>
      <c r="L536">
        <f t="shared" si="35"/>
        <v>-3.1631897474718023</v>
      </c>
    </row>
    <row r="537" spans="1:12" x14ac:dyDescent="0.2">
      <c r="A537" s="414">
        <v>44922</v>
      </c>
      <c r="B537" s="319">
        <v>3.84</v>
      </c>
      <c r="D537" s="17">
        <v>44922</v>
      </c>
      <c r="E537">
        <v>129.29988098144531</v>
      </c>
      <c r="F537" s="20">
        <f t="shared" si="32"/>
        <v>0.94251404104224823</v>
      </c>
      <c r="G537" s="20">
        <f t="shared" si="33"/>
        <v>-2.8974859589577515</v>
      </c>
      <c r="I537" s="17">
        <v>44922</v>
      </c>
      <c r="J537">
        <v>3829.25</v>
      </c>
      <c r="K537">
        <f t="shared" si="34"/>
        <v>-0.40496221104096852</v>
      </c>
      <c r="L537">
        <f t="shared" si="35"/>
        <v>-4.2449622110409688</v>
      </c>
    </row>
    <row r="538" spans="1:12" x14ac:dyDescent="0.2">
      <c r="A538" s="414">
        <v>44923</v>
      </c>
      <c r="B538" s="319">
        <v>3.88</v>
      </c>
      <c r="D538" s="17">
        <v>44923</v>
      </c>
      <c r="E538">
        <v>127.132682800293</v>
      </c>
      <c r="F538" s="20">
        <f t="shared" si="32"/>
        <v>-1.6761022243039116</v>
      </c>
      <c r="G538" s="20">
        <f t="shared" si="33"/>
        <v>-5.5561022243039115</v>
      </c>
      <c r="I538" s="17">
        <v>44923</v>
      </c>
      <c r="J538">
        <v>3783.219970703125</v>
      </c>
      <c r="K538">
        <f t="shared" si="34"/>
        <v>-1.2020638322615396</v>
      </c>
      <c r="L538">
        <f t="shared" si="35"/>
        <v>-5.0820638322615395</v>
      </c>
    </row>
    <row r="539" spans="1:12" x14ac:dyDescent="0.2">
      <c r="A539" s="414">
        <v>44924</v>
      </c>
      <c r="B539" s="319">
        <v>3.83</v>
      </c>
      <c r="D539" s="17">
        <v>44924</v>
      </c>
      <c r="E539">
        <v>131.1602783203125</v>
      </c>
      <c r="F539" s="20">
        <f t="shared" si="32"/>
        <v>3.1680252719485762</v>
      </c>
      <c r="G539" s="20">
        <f t="shared" si="33"/>
        <v>-0.66197472805142388</v>
      </c>
      <c r="I539" s="17">
        <v>44924</v>
      </c>
      <c r="J539">
        <v>3849.280029296875</v>
      </c>
      <c r="K539">
        <f t="shared" si="34"/>
        <v>1.7461331644819085</v>
      </c>
      <c r="L539">
        <f t="shared" si="35"/>
        <v>-2.0838668355180916</v>
      </c>
    </row>
    <row r="540" spans="1:12" x14ac:dyDescent="0.2">
      <c r="A540" s="414">
        <v>44925</v>
      </c>
      <c r="B540" s="319">
        <v>3.88</v>
      </c>
      <c r="D540" s="17">
        <v>44925</v>
      </c>
      <c r="E540">
        <v>131.20976257324219</v>
      </c>
      <c r="F540" s="20">
        <f t="shared" si="32"/>
        <v>3.7728078625176249E-2</v>
      </c>
      <c r="G540" s="20">
        <f t="shared" si="33"/>
        <v>-3.8422719213748238</v>
      </c>
      <c r="I540" s="17">
        <v>44925</v>
      </c>
      <c r="J540">
        <v>3839.5</v>
      </c>
      <c r="K540">
        <f t="shared" si="34"/>
        <v>-0.25407424823445385</v>
      </c>
      <c r="L540">
        <f t="shared" si="35"/>
        <v>-4.1340742482344535</v>
      </c>
    </row>
    <row r="541" spans="1:12" x14ac:dyDescent="0.2">
      <c r="A541" s="414">
        <v>44929</v>
      </c>
      <c r="B541" s="319">
        <v>3.79</v>
      </c>
      <c r="D541" s="17">
        <v>44929</v>
      </c>
      <c r="E541">
        <v>133.3769836425781</v>
      </c>
      <c r="F541" s="20">
        <f t="shared" si="32"/>
        <v>1.6517224228084031</v>
      </c>
      <c r="G541" s="20">
        <f t="shared" si="33"/>
        <v>-2.1382775771915972</v>
      </c>
      <c r="I541" s="17">
        <v>44929</v>
      </c>
      <c r="J541">
        <v>3824.139892578125</v>
      </c>
      <c r="K541">
        <f t="shared" si="34"/>
        <v>-0.40005488792485999</v>
      </c>
      <c r="L541">
        <f t="shared" si="35"/>
        <v>-4.1900548879248598</v>
      </c>
    </row>
    <row r="542" spans="1:12" x14ac:dyDescent="0.2">
      <c r="A542" s="414">
        <v>44930</v>
      </c>
      <c r="B542" s="319">
        <v>3.69</v>
      </c>
      <c r="D542" s="17">
        <v>44930</v>
      </c>
      <c r="E542">
        <v>138.13691711425781</v>
      </c>
      <c r="F542" s="20">
        <f t="shared" si="32"/>
        <v>3.5687817655520861</v>
      </c>
      <c r="G542" s="20">
        <f t="shared" si="33"/>
        <v>-0.1212182344479138</v>
      </c>
      <c r="I542" s="17">
        <v>44930</v>
      </c>
      <c r="J542">
        <v>3852.969970703125</v>
      </c>
      <c r="K542">
        <f t="shared" si="34"/>
        <v>0.75389705750444169</v>
      </c>
      <c r="L542">
        <f t="shared" si="35"/>
        <v>-2.936102942495558</v>
      </c>
    </row>
    <row r="543" spans="1:12" x14ac:dyDescent="0.2">
      <c r="A543" s="414">
        <v>44931</v>
      </c>
      <c r="B543" s="319">
        <v>3.71</v>
      </c>
      <c r="D543" s="17">
        <v>44931</v>
      </c>
      <c r="E543">
        <v>134.9207458496094</v>
      </c>
      <c r="F543" s="20">
        <f t="shared" si="32"/>
        <v>-2.3282489082829341</v>
      </c>
      <c r="G543" s="20">
        <f t="shared" si="33"/>
        <v>-6.0382489082829345</v>
      </c>
      <c r="I543" s="17">
        <v>44931</v>
      </c>
      <c r="J543">
        <v>3808.10009765625</v>
      </c>
      <c r="K543">
        <f t="shared" si="34"/>
        <v>-1.1645528874622071</v>
      </c>
      <c r="L543">
        <f t="shared" si="35"/>
        <v>-4.8745528874622073</v>
      </c>
    </row>
    <row r="544" spans="1:12" x14ac:dyDescent="0.2">
      <c r="A544" s="414">
        <v>44932</v>
      </c>
      <c r="B544" s="319">
        <v>3.55</v>
      </c>
      <c r="D544" s="17">
        <v>44932</v>
      </c>
      <c r="E544">
        <v>139.0473327636719</v>
      </c>
      <c r="F544" s="20">
        <f t="shared" si="32"/>
        <v>3.0585266098826907</v>
      </c>
      <c r="G544" s="20">
        <f t="shared" si="33"/>
        <v>-0.49147339011730917</v>
      </c>
      <c r="I544" s="17">
        <v>44932</v>
      </c>
      <c r="J544">
        <v>3895.080078125</v>
      </c>
      <c r="K544">
        <f t="shared" si="34"/>
        <v>2.2840781029438562</v>
      </c>
      <c r="L544">
        <f t="shared" si="35"/>
        <v>-1.2659218970561437</v>
      </c>
    </row>
    <row r="545" spans="1:12" x14ac:dyDescent="0.2">
      <c r="A545" s="414">
        <v>44935</v>
      </c>
      <c r="B545" s="319">
        <v>3.53</v>
      </c>
      <c r="D545" s="17">
        <v>44935</v>
      </c>
      <c r="E545">
        <v>145.5687561035156</v>
      </c>
      <c r="F545" s="20">
        <f t="shared" si="32"/>
        <v>4.6900743870633299</v>
      </c>
      <c r="G545" s="20">
        <f t="shared" si="33"/>
        <v>1.1600743870633301</v>
      </c>
      <c r="I545" s="17">
        <v>44935</v>
      </c>
      <c r="J545">
        <v>3892.090087890625</v>
      </c>
      <c r="K545">
        <f t="shared" si="34"/>
        <v>-7.6763254526318006E-2</v>
      </c>
      <c r="L545">
        <f t="shared" si="35"/>
        <v>-3.6067632545263177</v>
      </c>
    </row>
    <row r="546" spans="1:12" x14ac:dyDescent="0.2">
      <c r="A546" s="414">
        <v>44936</v>
      </c>
      <c r="B546" s="319">
        <v>3.61</v>
      </c>
      <c r="D546" s="17">
        <v>44936</v>
      </c>
      <c r="E546">
        <v>145.90519714355469</v>
      </c>
      <c r="F546" s="20">
        <f t="shared" si="32"/>
        <v>0.23112173865100827</v>
      </c>
      <c r="G546" s="20">
        <f t="shared" si="33"/>
        <v>-3.3788782613489916</v>
      </c>
      <c r="I546" s="17">
        <v>44936</v>
      </c>
      <c r="J546">
        <v>3919.25</v>
      </c>
      <c r="K546">
        <f t="shared" si="34"/>
        <v>0.69782331590620283</v>
      </c>
      <c r="L546">
        <f t="shared" si="35"/>
        <v>-2.9121766840937973</v>
      </c>
    </row>
    <row r="547" spans="1:12" x14ac:dyDescent="0.2">
      <c r="A547" s="414">
        <v>44937</v>
      </c>
      <c r="B547" s="319">
        <v>3.54</v>
      </c>
      <c r="D547" s="17">
        <v>44937</v>
      </c>
      <c r="E547">
        <v>143.3916320800781</v>
      </c>
      <c r="F547" s="20">
        <f t="shared" si="32"/>
        <v>-1.7227385402889515</v>
      </c>
      <c r="G547" s="20">
        <f t="shared" si="33"/>
        <v>-5.2627385402889519</v>
      </c>
      <c r="I547" s="17">
        <v>44937</v>
      </c>
      <c r="J547">
        <v>3969.610107421875</v>
      </c>
      <c r="K547">
        <f t="shared" si="34"/>
        <v>1.2849424614881673</v>
      </c>
      <c r="L547">
        <f t="shared" si="35"/>
        <v>-2.2550575385118328</v>
      </c>
    </row>
    <row r="548" spans="1:12" x14ac:dyDescent="0.2">
      <c r="A548" s="414">
        <v>44938</v>
      </c>
      <c r="B548" s="319">
        <v>3.43</v>
      </c>
      <c r="D548" s="17">
        <v>44938</v>
      </c>
      <c r="E548">
        <v>148.042724609375</v>
      </c>
      <c r="F548" s="20">
        <f t="shared" si="32"/>
        <v>3.2436289773865377</v>
      </c>
      <c r="G548" s="20">
        <f t="shared" si="33"/>
        <v>-0.1863710226134625</v>
      </c>
      <c r="I548" s="17">
        <v>44938</v>
      </c>
      <c r="J548">
        <v>3983.169921875</v>
      </c>
      <c r="K548">
        <f t="shared" si="34"/>
        <v>0.34159058663652064</v>
      </c>
      <c r="L548">
        <f t="shared" si="35"/>
        <v>-3.0884094133634794</v>
      </c>
    </row>
    <row r="549" spans="1:12" x14ac:dyDescent="0.2">
      <c r="A549" s="414">
        <v>44939</v>
      </c>
      <c r="B549" s="319">
        <v>3.49</v>
      </c>
      <c r="D549" s="17">
        <v>44939</v>
      </c>
      <c r="E549">
        <v>147.95362854003909</v>
      </c>
      <c r="F549" s="20">
        <f t="shared" si="32"/>
        <v>-6.0182673326904551E-2</v>
      </c>
      <c r="G549" s="20">
        <f t="shared" si="33"/>
        <v>-3.5501826733269048</v>
      </c>
      <c r="I549" s="17">
        <v>44939</v>
      </c>
      <c r="J549">
        <v>3999.090087890625</v>
      </c>
      <c r="K549">
        <f t="shared" si="34"/>
        <v>0.39968583635344612</v>
      </c>
      <c r="L549">
        <f t="shared" si="35"/>
        <v>-3.0903141636465543</v>
      </c>
    </row>
    <row r="550" spans="1:12" x14ac:dyDescent="0.2">
      <c r="A550" s="414">
        <v>44943</v>
      </c>
      <c r="B550" s="319">
        <v>3.53</v>
      </c>
      <c r="D550" s="17">
        <v>44943</v>
      </c>
      <c r="E550">
        <v>146.92449951171881</v>
      </c>
      <c r="F550" s="20">
        <f t="shared" si="32"/>
        <v>-0.69557538971866584</v>
      </c>
      <c r="G550" s="20">
        <f t="shared" si="33"/>
        <v>-4.2255753897186654</v>
      </c>
      <c r="I550" s="17">
        <v>44943</v>
      </c>
      <c r="J550">
        <v>3990.969970703125</v>
      </c>
      <c r="K550">
        <f t="shared" si="34"/>
        <v>-0.20304911890052141</v>
      </c>
      <c r="L550">
        <f t="shared" si="35"/>
        <v>-3.7330491189005213</v>
      </c>
    </row>
    <row r="551" spans="1:12" x14ac:dyDescent="0.2">
      <c r="A551" s="414">
        <v>44944</v>
      </c>
      <c r="B551" s="319">
        <v>3.37</v>
      </c>
      <c r="D551" s="17">
        <v>44944</v>
      </c>
      <c r="E551">
        <v>143.93589782714841</v>
      </c>
      <c r="F551" s="20">
        <f t="shared" si="32"/>
        <v>-2.0341071056920801</v>
      </c>
      <c r="G551" s="20">
        <f t="shared" si="33"/>
        <v>-5.4041071056920806</v>
      </c>
      <c r="I551" s="17">
        <v>44944</v>
      </c>
      <c r="J551">
        <v>3928.860107421875</v>
      </c>
      <c r="K551">
        <f t="shared" si="34"/>
        <v>-1.5562598500411053</v>
      </c>
      <c r="L551">
        <f t="shared" si="35"/>
        <v>-4.9262598500411059</v>
      </c>
    </row>
    <row r="552" spans="1:12" x14ac:dyDescent="0.2">
      <c r="A552" s="414">
        <v>44945</v>
      </c>
      <c r="B552" s="319">
        <v>3.39</v>
      </c>
      <c r="D552" s="17">
        <v>44945</v>
      </c>
      <c r="E552">
        <v>144.88594055175781</v>
      </c>
      <c r="F552" s="20">
        <f t="shared" si="32"/>
        <v>0.66004571406523127</v>
      </c>
      <c r="G552" s="20">
        <f t="shared" si="33"/>
        <v>-2.729954285934769</v>
      </c>
      <c r="I552" s="17">
        <v>44945</v>
      </c>
      <c r="J552">
        <v>3898.85009765625</v>
      </c>
      <c r="K552">
        <f t="shared" si="34"/>
        <v>-0.76383502962943683</v>
      </c>
      <c r="L552">
        <f t="shared" si="35"/>
        <v>-4.1538350296294366</v>
      </c>
    </row>
    <row r="553" spans="1:12" x14ac:dyDescent="0.2">
      <c r="A553" s="414">
        <v>44946</v>
      </c>
      <c r="B553" s="319">
        <v>3.48</v>
      </c>
      <c r="D553" s="17">
        <v>44946</v>
      </c>
      <c r="E553">
        <v>149.675537109375</v>
      </c>
      <c r="F553" s="20">
        <f t="shared" si="32"/>
        <v>3.3057704145601297</v>
      </c>
      <c r="G553" s="20">
        <f t="shared" si="33"/>
        <v>-0.17422958543987033</v>
      </c>
      <c r="I553" s="17">
        <v>44946</v>
      </c>
      <c r="J553">
        <v>3972.610107421875</v>
      </c>
      <c r="K553">
        <f t="shared" si="34"/>
        <v>1.8918401045981481</v>
      </c>
      <c r="L553">
        <f t="shared" si="35"/>
        <v>-1.5881598954018519</v>
      </c>
    </row>
    <row r="554" spans="1:12" x14ac:dyDescent="0.2">
      <c r="A554" s="414">
        <v>44949</v>
      </c>
      <c r="B554" s="319">
        <v>3.52</v>
      </c>
      <c r="D554" s="17">
        <v>44949</v>
      </c>
      <c r="E554">
        <v>154.24745178222659</v>
      </c>
      <c r="F554" s="20">
        <f t="shared" si="32"/>
        <v>3.0545503701855279</v>
      </c>
      <c r="G554" s="20">
        <f t="shared" si="33"/>
        <v>-0.46544962981447213</v>
      </c>
      <c r="I554" s="17">
        <v>44949</v>
      </c>
      <c r="J554">
        <v>4019.81005859375</v>
      </c>
      <c r="K554">
        <f t="shared" si="34"/>
        <v>1.188134498366531</v>
      </c>
      <c r="L554">
        <f t="shared" si="35"/>
        <v>-2.3318655016334691</v>
      </c>
    </row>
    <row r="555" spans="1:12" x14ac:dyDescent="0.2">
      <c r="A555" s="414">
        <v>44950</v>
      </c>
      <c r="B555" s="319">
        <v>3.46</v>
      </c>
      <c r="D555" s="17">
        <v>44950</v>
      </c>
      <c r="E555">
        <v>153.2479553222656</v>
      </c>
      <c r="F555" s="20">
        <f t="shared" si="32"/>
        <v>-0.64798247777352447</v>
      </c>
      <c r="G555" s="20">
        <f t="shared" si="33"/>
        <v>-4.1079824777735245</v>
      </c>
      <c r="I555" s="17">
        <v>44950</v>
      </c>
      <c r="J555">
        <v>4016.949951171875</v>
      </c>
      <c r="K555">
        <f t="shared" si="34"/>
        <v>-7.1150312581573852E-2</v>
      </c>
      <c r="L555">
        <f t="shared" si="35"/>
        <v>-3.5311503125815737</v>
      </c>
    </row>
    <row r="556" spans="1:12" x14ac:dyDescent="0.2">
      <c r="A556" s="414">
        <v>44951</v>
      </c>
      <c r="B556" s="319">
        <v>3.46</v>
      </c>
      <c r="D556" s="17">
        <v>44951</v>
      </c>
      <c r="E556">
        <v>154.54432678222659</v>
      </c>
      <c r="F556" s="20">
        <f t="shared" si="32"/>
        <v>0.84593067309436576</v>
      </c>
      <c r="G556" s="20">
        <f t="shared" si="33"/>
        <v>-2.6140693269056343</v>
      </c>
      <c r="I556" s="17">
        <v>44951</v>
      </c>
      <c r="J556">
        <v>4016.219970703125</v>
      </c>
      <c r="K556">
        <f t="shared" si="34"/>
        <v>-1.8172505946633489E-2</v>
      </c>
      <c r="L556">
        <f t="shared" si="35"/>
        <v>-3.4781725059466333</v>
      </c>
    </row>
    <row r="557" spans="1:12" x14ac:dyDescent="0.2">
      <c r="A557" s="414">
        <v>44952</v>
      </c>
      <c r="B557" s="319">
        <v>3.49</v>
      </c>
      <c r="D557" s="17">
        <v>44952</v>
      </c>
      <c r="E557">
        <v>163.37147521972659</v>
      </c>
      <c r="F557" s="20">
        <f t="shared" si="32"/>
        <v>5.7117259632174147</v>
      </c>
      <c r="G557" s="20">
        <f t="shared" si="33"/>
        <v>2.2217259632174144</v>
      </c>
      <c r="I557" s="17">
        <v>44952</v>
      </c>
      <c r="J557">
        <v>4060.429931640625</v>
      </c>
      <c r="K557">
        <f t="shared" si="34"/>
        <v>1.1007853469181397</v>
      </c>
      <c r="L557">
        <f t="shared" si="35"/>
        <v>-2.3892146530818605</v>
      </c>
    </row>
    <row r="558" spans="1:12" x14ac:dyDescent="0.2">
      <c r="A558" s="414">
        <v>44953</v>
      </c>
      <c r="B558" s="319">
        <v>3.52</v>
      </c>
      <c r="D558" s="17">
        <v>44953</v>
      </c>
      <c r="E558">
        <v>162.80741882324219</v>
      </c>
      <c r="F558" s="20">
        <f t="shared" si="32"/>
        <v>-0.34526002518234916</v>
      </c>
      <c r="G558" s="20">
        <f t="shared" si="33"/>
        <v>-3.8652600251823492</v>
      </c>
      <c r="I558" s="17">
        <v>44953</v>
      </c>
      <c r="J558">
        <v>4070.56005859375</v>
      </c>
      <c r="K558">
        <f t="shared" si="34"/>
        <v>0.24948409709490793</v>
      </c>
      <c r="L558">
        <f t="shared" si="35"/>
        <v>-3.2705159029050921</v>
      </c>
    </row>
    <row r="559" spans="1:12" x14ac:dyDescent="0.2">
      <c r="A559" s="414">
        <v>44956</v>
      </c>
      <c r="B559" s="319">
        <v>3.55</v>
      </c>
      <c r="D559" s="17">
        <v>44956</v>
      </c>
      <c r="E559">
        <v>163.0350036621094</v>
      </c>
      <c r="F559" s="20">
        <f t="shared" si="32"/>
        <v>0.13978775691684031</v>
      </c>
      <c r="G559" s="20">
        <f t="shared" si="33"/>
        <v>-3.4102122430831594</v>
      </c>
      <c r="I559" s="17">
        <v>44956</v>
      </c>
      <c r="J559">
        <v>4017.77001953125</v>
      </c>
      <c r="K559">
        <f t="shared" si="34"/>
        <v>-1.2968740984683393</v>
      </c>
      <c r="L559">
        <f t="shared" si="35"/>
        <v>-4.8468740984683389</v>
      </c>
    </row>
    <row r="560" spans="1:12" x14ac:dyDescent="0.2">
      <c r="A560" s="414">
        <v>44957</v>
      </c>
      <c r="B560" s="319">
        <v>3.52</v>
      </c>
      <c r="D560" s="17">
        <v>44957</v>
      </c>
      <c r="E560">
        <v>166.22149658203119</v>
      </c>
      <c r="F560" s="20">
        <f t="shared" si="32"/>
        <v>1.9544839134826575</v>
      </c>
      <c r="G560" s="20">
        <f t="shared" si="33"/>
        <v>-1.5655160865173425</v>
      </c>
      <c r="I560" s="17">
        <v>44957</v>
      </c>
      <c r="J560">
        <v>4076.60009765625</v>
      </c>
      <c r="K560">
        <f t="shared" si="34"/>
        <v>1.4642470285510185</v>
      </c>
      <c r="L560">
        <f t="shared" si="35"/>
        <v>-2.0557529714489817</v>
      </c>
    </row>
    <row r="561" spans="1:12" x14ac:dyDescent="0.2">
      <c r="A561" s="414">
        <v>44958</v>
      </c>
      <c r="B561" s="319">
        <v>3.39</v>
      </c>
      <c r="D561" s="17">
        <v>44958</v>
      </c>
      <c r="E561">
        <v>170.03141784667969</v>
      </c>
      <c r="F561" s="20">
        <f t="shared" si="32"/>
        <v>2.292074937953815</v>
      </c>
      <c r="G561" s="20">
        <f t="shared" si="33"/>
        <v>-1.0979250620461851</v>
      </c>
      <c r="I561" s="17">
        <v>44958</v>
      </c>
      <c r="J561">
        <v>4119.2099609375</v>
      </c>
      <c r="K561">
        <f t="shared" si="34"/>
        <v>1.0452303944590391</v>
      </c>
      <c r="L561">
        <f t="shared" si="35"/>
        <v>-2.3447696055409608</v>
      </c>
    </row>
    <row r="562" spans="1:12" x14ac:dyDescent="0.2">
      <c r="A562" s="414">
        <v>44959</v>
      </c>
      <c r="B562" s="319">
        <v>3.4</v>
      </c>
      <c r="D562" s="17">
        <v>44959</v>
      </c>
      <c r="E562">
        <v>172.82208251953119</v>
      </c>
      <c r="F562" s="20">
        <f t="shared" si="32"/>
        <v>1.6412641311783314</v>
      </c>
      <c r="G562" s="20">
        <f t="shared" si="33"/>
        <v>-1.7587358688216685</v>
      </c>
      <c r="I562" s="17">
        <v>44959</v>
      </c>
      <c r="J562">
        <v>4179.759765625</v>
      </c>
      <c r="K562">
        <f t="shared" si="34"/>
        <v>1.4699373244310019</v>
      </c>
      <c r="L562">
        <f t="shared" si="35"/>
        <v>-1.930062675568998</v>
      </c>
    </row>
    <row r="563" spans="1:12" x14ac:dyDescent="0.2">
      <c r="A563" s="414">
        <v>44960</v>
      </c>
      <c r="B563" s="319">
        <v>3.53</v>
      </c>
      <c r="D563" s="17">
        <v>44960</v>
      </c>
      <c r="E563">
        <v>169.259521484375</v>
      </c>
      <c r="F563" s="20">
        <f t="shared" si="32"/>
        <v>-2.0614038340578245</v>
      </c>
      <c r="G563" s="20">
        <f t="shared" si="33"/>
        <v>-5.5914038340578243</v>
      </c>
      <c r="I563" s="17">
        <v>44960</v>
      </c>
      <c r="J563">
        <v>4136.47998046875</v>
      </c>
      <c r="K563">
        <f t="shared" si="34"/>
        <v>-1.0354610691310477</v>
      </c>
      <c r="L563">
        <f t="shared" si="35"/>
        <v>-4.5654610691310475</v>
      </c>
    </row>
    <row r="564" spans="1:12" x14ac:dyDescent="0.2">
      <c r="A564" s="414">
        <v>44963</v>
      </c>
      <c r="B564" s="319">
        <v>3.63</v>
      </c>
      <c r="D564" s="17">
        <v>44963</v>
      </c>
      <c r="E564">
        <v>167.2902526855469</v>
      </c>
      <c r="F564" s="20">
        <f t="shared" si="32"/>
        <v>-1.1634611639912307</v>
      </c>
      <c r="G564" s="20">
        <f t="shared" si="33"/>
        <v>-4.7934611639912301</v>
      </c>
      <c r="I564" s="17">
        <v>44963</v>
      </c>
      <c r="J564">
        <v>4111.080078125</v>
      </c>
      <c r="K564">
        <f t="shared" si="34"/>
        <v>-0.61404630177544473</v>
      </c>
      <c r="L564">
        <f t="shared" si="35"/>
        <v>-4.2440463017754446</v>
      </c>
    </row>
    <row r="565" spans="1:12" x14ac:dyDescent="0.2">
      <c r="A565" s="414">
        <v>44964</v>
      </c>
      <c r="B565" s="319">
        <v>3.67</v>
      </c>
      <c r="D565" s="17">
        <v>44964</v>
      </c>
      <c r="E565">
        <v>169.4970397949219</v>
      </c>
      <c r="F565" s="20">
        <f t="shared" si="32"/>
        <v>1.3191366944271798</v>
      </c>
      <c r="G565" s="20">
        <f t="shared" si="33"/>
        <v>-2.3508633055728199</v>
      </c>
      <c r="I565" s="17">
        <v>44964</v>
      </c>
      <c r="J565">
        <v>4164</v>
      </c>
      <c r="K565">
        <f t="shared" si="34"/>
        <v>1.2872510598026581</v>
      </c>
      <c r="L565">
        <f t="shared" si="35"/>
        <v>-2.3827489401973416</v>
      </c>
    </row>
    <row r="566" spans="1:12" x14ac:dyDescent="0.2">
      <c r="A566" s="414">
        <v>44965</v>
      </c>
      <c r="B566" s="319">
        <v>3.63</v>
      </c>
      <c r="D566" s="17">
        <v>44965</v>
      </c>
      <c r="E566">
        <v>167.86421203613281</v>
      </c>
      <c r="F566" s="20">
        <f t="shared" si="32"/>
        <v>-0.96333703571736962</v>
      </c>
      <c r="G566" s="20">
        <f t="shared" si="33"/>
        <v>-4.5933370357173695</v>
      </c>
      <c r="I566" s="17">
        <v>44965</v>
      </c>
      <c r="J566">
        <v>4117.85986328125</v>
      </c>
      <c r="K566">
        <f t="shared" si="34"/>
        <v>-1.1080724476164745</v>
      </c>
      <c r="L566">
        <f t="shared" si="35"/>
        <v>-4.7380724476164744</v>
      </c>
    </row>
    <row r="567" spans="1:12" x14ac:dyDescent="0.2">
      <c r="A567" s="414">
        <v>44966</v>
      </c>
      <c r="B567" s="319">
        <v>3.67</v>
      </c>
      <c r="D567" s="17">
        <v>44966</v>
      </c>
      <c r="E567">
        <v>171.85224914550781</v>
      </c>
      <c r="F567" s="20">
        <f t="shared" si="32"/>
        <v>2.3757518419212391</v>
      </c>
      <c r="G567" s="20">
        <f t="shared" si="33"/>
        <v>-1.2942481580787608</v>
      </c>
      <c r="I567" s="17">
        <v>44966</v>
      </c>
      <c r="J567">
        <v>4081.5</v>
      </c>
      <c r="K567">
        <f t="shared" si="34"/>
        <v>-0.88297961777352063</v>
      </c>
      <c r="L567">
        <f t="shared" si="35"/>
        <v>-4.5529796177735209</v>
      </c>
    </row>
    <row r="568" spans="1:12" x14ac:dyDescent="0.2">
      <c r="A568" s="414">
        <v>44967</v>
      </c>
      <c r="B568" s="319">
        <v>3.74</v>
      </c>
      <c r="D568" s="17">
        <v>44967</v>
      </c>
      <c r="E568">
        <v>165.29127502441409</v>
      </c>
      <c r="F568" s="20">
        <f t="shared" si="32"/>
        <v>-3.8177993908817132</v>
      </c>
      <c r="G568" s="20">
        <f t="shared" si="33"/>
        <v>-7.5577993908817138</v>
      </c>
      <c r="I568" s="17">
        <v>44967</v>
      </c>
      <c r="J568">
        <v>4090.4599609375</v>
      </c>
      <c r="K568">
        <f t="shared" si="34"/>
        <v>0.21952617756952097</v>
      </c>
      <c r="L568">
        <f t="shared" si="35"/>
        <v>-3.5204738224304792</v>
      </c>
    </row>
    <row r="569" spans="1:12" x14ac:dyDescent="0.2">
      <c r="A569" s="414">
        <v>44970</v>
      </c>
      <c r="B569" s="319">
        <v>3.72</v>
      </c>
      <c r="D569" s="17">
        <v>44970</v>
      </c>
      <c r="E569">
        <v>169.29911804199219</v>
      </c>
      <c r="F569" s="20">
        <f t="shared" si="32"/>
        <v>2.4247154104087612</v>
      </c>
      <c r="G569" s="20">
        <f t="shared" si="33"/>
        <v>-1.295284589591239</v>
      </c>
      <c r="I569" s="17">
        <v>44970</v>
      </c>
      <c r="J569">
        <v>4137.2900390625</v>
      </c>
      <c r="K569">
        <f t="shared" si="34"/>
        <v>1.1448609342766167</v>
      </c>
      <c r="L569">
        <f t="shared" si="35"/>
        <v>-2.5751390657233832</v>
      </c>
    </row>
    <row r="570" spans="1:12" x14ac:dyDescent="0.2">
      <c r="A570" s="414">
        <v>44971</v>
      </c>
      <c r="B570" s="319">
        <v>3.77</v>
      </c>
      <c r="D570" s="17">
        <v>44971</v>
      </c>
      <c r="E570">
        <v>168.19078063964841</v>
      </c>
      <c r="F570" s="20">
        <f t="shared" si="32"/>
        <v>-0.65466224228579351</v>
      </c>
      <c r="G570" s="20">
        <f t="shared" si="33"/>
        <v>-4.4246622422857937</v>
      </c>
      <c r="I570" s="17">
        <v>44971</v>
      </c>
      <c r="J570">
        <v>4136.1298828125</v>
      </c>
      <c r="K570">
        <f t="shared" si="34"/>
        <v>-2.8041453198743797E-2</v>
      </c>
      <c r="L570">
        <f t="shared" si="35"/>
        <v>-3.7980414531987439</v>
      </c>
    </row>
    <row r="571" spans="1:12" x14ac:dyDescent="0.2">
      <c r="A571" s="414">
        <v>44972</v>
      </c>
      <c r="B571" s="319">
        <v>3.81</v>
      </c>
      <c r="D571" s="17">
        <v>44972</v>
      </c>
      <c r="E571">
        <v>169.31892395019531</v>
      </c>
      <c r="F571" s="20">
        <f t="shared" si="32"/>
        <v>0.67075216980172625</v>
      </c>
      <c r="G571" s="20">
        <f t="shared" si="33"/>
        <v>-3.1392478301982738</v>
      </c>
      <c r="I571" s="17">
        <v>44972</v>
      </c>
      <c r="J571">
        <v>4147.60009765625</v>
      </c>
      <c r="K571">
        <f t="shared" si="34"/>
        <v>0.27731756904960742</v>
      </c>
      <c r="L571">
        <f t="shared" si="35"/>
        <v>-3.5326824309503926</v>
      </c>
    </row>
    <row r="572" spans="1:12" x14ac:dyDescent="0.2">
      <c r="A572" s="414">
        <v>44973</v>
      </c>
      <c r="B572" s="319">
        <v>3.86</v>
      </c>
      <c r="D572" s="17">
        <v>44973</v>
      </c>
      <c r="E572">
        <v>166.36003112792969</v>
      </c>
      <c r="F572" s="20">
        <f t="shared" si="32"/>
        <v>-1.7475263563191408</v>
      </c>
      <c r="G572" s="20">
        <f t="shared" si="33"/>
        <v>-5.6075263563191404</v>
      </c>
      <c r="I572" s="17">
        <v>44973</v>
      </c>
      <c r="J572">
        <v>4090.409912109375</v>
      </c>
      <c r="K572">
        <f t="shared" si="34"/>
        <v>-1.3788741489130634</v>
      </c>
      <c r="L572">
        <f t="shared" si="35"/>
        <v>-5.2388741489130632</v>
      </c>
    </row>
    <row r="573" spans="1:12" x14ac:dyDescent="0.2">
      <c r="A573" s="414">
        <v>44974</v>
      </c>
      <c r="B573" s="319">
        <v>3.82</v>
      </c>
      <c r="D573" s="17">
        <v>44974</v>
      </c>
      <c r="E573">
        <v>163.45066833496091</v>
      </c>
      <c r="F573" s="20">
        <f t="shared" si="32"/>
        <v>-1.7488352059344705</v>
      </c>
      <c r="G573" s="20">
        <f t="shared" si="33"/>
        <v>-5.5688352059344703</v>
      </c>
      <c r="I573" s="17">
        <v>44974</v>
      </c>
      <c r="J573">
        <v>4079.090087890625</v>
      </c>
      <c r="K573">
        <f t="shared" si="34"/>
        <v>-0.27674058253277856</v>
      </c>
      <c r="L573">
        <f t="shared" si="35"/>
        <v>-4.0967405825327781</v>
      </c>
    </row>
    <row r="574" spans="1:12" x14ac:dyDescent="0.2">
      <c r="A574" s="414">
        <v>44978</v>
      </c>
      <c r="B574" s="319">
        <v>3.95</v>
      </c>
      <c r="D574" s="17">
        <v>44978</v>
      </c>
      <c r="E574">
        <v>159.93757629394531</v>
      </c>
      <c r="F574" s="20">
        <f t="shared" si="32"/>
        <v>-2.1493286487004051</v>
      </c>
      <c r="G574" s="20">
        <f t="shared" si="33"/>
        <v>-6.0993286487004053</v>
      </c>
      <c r="I574" s="17">
        <v>44978</v>
      </c>
      <c r="J574">
        <v>3997.340087890625</v>
      </c>
      <c r="K574">
        <f t="shared" si="34"/>
        <v>-2.0041234255327387</v>
      </c>
      <c r="L574">
        <f t="shared" si="35"/>
        <v>-5.9541234255327389</v>
      </c>
    </row>
    <row r="575" spans="1:12" x14ac:dyDescent="0.2">
      <c r="A575" s="414">
        <v>44979</v>
      </c>
      <c r="B575" s="319">
        <v>3.93</v>
      </c>
      <c r="D575" s="17">
        <v>44979</v>
      </c>
      <c r="E575">
        <v>161.65946960449219</v>
      </c>
      <c r="F575" s="20">
        <f t="shared" si="32"/>
        <v>1.0766033539124351</v>
      </c>
      <c r="G575" s="20">
        <f t="shared" si="33"/>
        <v>-2.8533966460875648</v>
      </c>
      <c r="I575" s="17">
        <v>44979</v>
      </c>
      <c r="J575">
        <v>3991.050048828125</v>
      </c>
      <c r="K575">
        <f t="shared" si="34"/>
        <v>-0.15735561458868064</v>
      </c>
      <c r="L575">
        <f t="shared" si="35"/>
        <v>-4.0873556145886809</v>
      </c>
    </row>
    <row r="576" spans="1:12" x14ac:dyDescent="0.2">
      <c r="A576" s="414">
        <v>44980</v>
      </c>
      <c r="B576" s="319">
        <v>3.88</v>
      </c>
      <c r="D576" s="17">
        <v>44980</v>
      </c>
      <c r="E576">
        <v>162.41156005859381</v>
      </c>
      <c r="F576" s="20">
        <f t="shared" si="32"/>
        <v>0.46523130129131651</v>
      </c>
      <c r="G576" s="20">
        <f t="shared" si="33"/>
        <v>-3.4147686987086834</v>
      </c>
      <c r="I576" s="17">
        <v>44980</v>
      </c>
      <c r="J576">
        <v>4012.320068359375</v>
      </c>
      <c r="K576">
        <f t="shared" si="34"/>
        <v>0.53294294160744549</v>
      </c>
      <c r="L576">
        <f t="shared" si="35"/>
        <v>-3.3470570583925543</v>
      </c>
    </row>
    <row r="577" spans="1:12" x14ac:dyDescent="0.2">
      <c r="A577" s="414">
        <v>44981</v>
      </c>
      <c r="B577" s="319">
        <v>3.95</v>
      </c>
      <c r="D577" s="17">
        <v>44981</v>
      </c>
      <c r="E577">
        <v>160.5115661621094</v>
      </c>
      <c r="F577" s="20">
        <f t="shared" si="32"/>
        <v>-1.1698637066221984</v>
      </c>
      <c r="G577" s="20">
        <f t="shared" si="33"/>
        <v>-5.1198637066221986</v>
      </c>
      <c r="I577" s="17">
        <v>44981</v>
      </c>
      <c r="J577">
        <v>3970.0400390625</v>
      </c>
      <c r="K577">
        <f t="shared" si="34"/>
        <v>-1.0537551485558123</v>
      </c>
      <c r="L577">
        <f t="shared" si="35"/>
        <v>-5.0037551485558129</v>
      </c>
    </row>
    <row r="578" spans="1:12" x14ac:dyDescent="0.2">
      <c r="A578" s="414">
        <v>44984</v>
      </c>
      <c r="B578" s="319">
        <v>3.92</v>
      </c>
      <c r="D578" s="17">
        <v>44984</v>
      </c>
      <c r="E578">
        <v>161.4417724609375</v>
      </c>
      <c r="F578" s="20">
        <f t="shared" si="32"/>
        <v>0.57952602486516791</v>
      </c>
      <c r="G578" s="20">
        <f t="shared" si="33"/>
        <v>-3.3404739751348318</v>
      </c>
      <c r="I578" s="17">
        <v>44984</v>
      </c>
      <c r="J578">
        <v>3982.239990234375</v>
      </c>
      <c r="K578">
        <f t="shared" si="34"/>
        <v>0.30730045671670209</v>
      </c>
      <c r="L578">
        <f t="shared" si="35"/>
        <v>-3.612699543283298</v>
      </c>
    </row>
    <row r="579" spans="1:12" x14ac:dyDescent="0.2">
      <c r="A579" s="414">
        <v>44985</v>
      </c>
      <c r="B579" s="319">
        <v>3.92</v>
      </c>
      <c r="D579" s="17">
        <v>44985</v>
      </c>
      <c r="E579">
        <v>161.90687561035159</v>
      </c>
      <c r="F579" s="20">
        <f t="shared" si="32"/>
        <v>0.28809343599509069</v>
      </c>
      <c r="G579" s="20">
        <f t="shared" si="33"/>
        <v>-3.6319065640049093</v>
      </c>
      <c r="I579" s="17">
        <v>44985</v>
      </c>
      <c r="J579">
        <v>3970.14990234375</v>
      </c>
      <c r="K579">
        <f t="shared" si="34"/>
        <v>-0.30360018281855078</v>
      </c>
      <c r="L579">
        <f t="shared" si="35"/>
        <v>-4.2236001828185508</v>
      </c>
    </row>
    <row r="580" spans="1:12" x14ac:dyDescent="0.2">
      <c r="A580" s="414">
        <v>44986</v>
      </c>
      <c r="B580" s="319">
        <v>4.01</v>
      </c>
      <c r="D580" s="17">
        <v>44986</v>
      </c>
      <c r="E580">
        <v>165.60795593261719</v>
      </c>
      <c r="F580" s="20">
        <f t="shared" si="32"/>
        <v>2.2859315321312805</v>
      </c>
      <c r="G580" s="20">
        <f t="shared" si="33"/>
        <v>-1.7240684678687193</v>
      </c>
      <c r="I580" s="17">
        <v>44986</v>
      </c>
      <c r="J580">
        <v>3951.389892578125</v>
      </c>
      <c r="K580">
        <f t="shared" si="34"/>
        <v>-0.47252648456800483</v>
      </c>
      <c r="L580">
        <f t="shared" si="35"/>
        <v>-4.4825264845680044</v>
      </c>
    </row>
    <row r="581" spans="1:12" x14ac:dyDescent="0.2">
      <c r="A581" s="414">
        <v>44987</v>
      </c>
      <c r="B581" s="319">
        <v>4.08</v>
      </c>
      <c r="D581" s="17">
        <v>44987</v>
      </c>
      <c r="E581">
        <v>184.64765930175781</v>
      </c>
      <c r="F581" s="20">
        <f t="shared" ref="F581:F644" si="36">+(E581-E580)/E580*100</f>
        <v>11.496853072015169</v>
      </c>
      <c r="G581" s="20">
        <f t="shared" ref="G581:G644" si="37">+F581-B581</f>
        <v>7.4168530720151686</v>
      </c>
      <c r="I581" s="17">
        <v>44987</v>
      </c>
      <c r="J581">
        <v>3981.35009765625</v>
      </c>
      <c r="K581">
        <f t="shared" ref="K581:K644" si="38">+(J581-J580)/J580*100</f>
        <v>0.75821940867943949</v>
      </c>
      <c r="L581">
        <f t="shared" ref="L581:L644" si="39">+K581-B581</f>
        <v>-3.3217805913205605</v>
      </c>
    </row>
    <row r="582" spans="1:12" x14ac:dyDescent="0.2">
      <c r="A582" s="414">
        <v>44988</v>
      </c>
      <c r="B582" s="319">
        <v>3.97</v>
      </c>
      <c r="D582" s="17">
        <v>44988</v>
      </c>
      <c r="E582">
        <v>184.48931884765619</v>
      </c>
      <c r="F582" s="20">
        <f t="shared" si="36"/>
        <v>-8.5752754570722012E-2</v>
      </c>
      <c r="G582" s="20">
        <f t="shared" si="37"/>
        <v>-4.0557527545707224</v>
      </c>
      <c r="I582" s="17">
        <v>44988</v>
      </c>
      <c r="J582">
        <v>4045.639892578125</v>
      </c>
      <c r="K582">
        <f t="shared" si="38"/>
        <v>1.6147737160748878</v>
      </c>
      <c r="L582">
        <f t="shared" si="39"/>
        <v>-2.3552262839251124</v>
      </c>
    </row>
    <row r="583" spans="1:12" x14ac:dyDescent="0.2">
      <c r="A583" s="414">
        <v>44991</v>
      </c>
      <c r="B583" s="319">
        <v>3.98</v>
      </c>
      <c r="D583" s="17">
        <v>44991</v>
      </c>
      <c r="E583">
        <v>181.8866882324219</v>
      </c>
      <c r="F583" s="20">
        <f t="shared" si="36"/>
        <v>-1.4107215699481426</v>
      </c>
      <c r="G583" s="20">
        <f t="shared" si="37"/>
        <v>-5.390721569948143</v>
      </c>
      <c r="I583" s="17">
        <v>44991</v>
      </c>
      <c r="J583">
        <v>4048.419921875</v>
      </c>
      <c r="K583">
        <f t="shared" si="38"/>
        <v>6.8716676982918473E-2</v>
      </c>
      <c r="L583">
        <f t="shared" si="39"/>
        <v>-3.9112833230170816</v>
      </c>
    </row>
    <row r="584" spans="1:12" x14ac:dyDescent="0.2">
      <c r="A584" s="414">
        <v>44992</v>
      </c>
      <c r="B584" s="319">
        <v>3.97</v>
      </c>
      <c r="D584" s="17">
        <v>44992</v>
      </c>
      <c r="E584">
        <v>181.41172790527341</v>
      </c>
      <c r="F584" s="20">
        <f t="shared" si="36"/>
        <v>-0.2611297900710422</v>
      </c>
      <c r="G584" s="20">
        <f t="shared" si="37"/>
        <v>-4.2311297900710425</v>
      </c>
      <c r="I584" s="17">
        <v>44992</v>
      </c>
      <c r="J584">
        <v>3986.3701171875</v>
      </c>
      <c r="K584">
        <f t="shared" si="38"/>
        <v>-1.5326919115337725</v>
      </c>
      <c r="L584">
        <f t="shared" si="39"/>
        <v>-5.5026919115337725</v>
      </c>
    </row>
    <row r="585" spans="1:12" x14ac:dyDescent="0.2">
      <c r="A585" s="414">
        <v>44993</v>
      </c>
      <c r="B585" s="319">
        <v>3.98</v>
      </c>
      <c r="D585" s="17">
        <v>44993</v>
      </c>
      <c r="E585">
        <v>181.04557800292969</v>
      </c>
      <c r="F585" s="20">
        <f t="shared" si="36"/>
        <v>-0.20183364469959281</v>
      </c>
      <c r="G585" s="20">
        <f t="shared" si="37"/>
        <v>-4.1818336446995925</v>
      </c>
      <c r="I585" s="17">
        <v>44993</v>
      </c>
      <c r="J585">
        <v>3992.010009765625</v>
      </c>
      <c r="K585">
        <f t="shared" si="38"/>
        <v>0.14147940136838344</v>
      </c>
      <c r="L585">
        <f t="shared" si="39"/>
        <v>-3.8385205986316167</v>
      </c>
    </row>
    <row r="586" spans="1:12" x14ac:dyDescent="0.2">
      <c r="A586" s="414">
        <v>44994</v>
      </c>
      <c r="B586" s="319">
        <v>3.93</v>
      </c>
      <c r="D586" s="17">
        <v>44994</v>
      </c>
      <c r="E586">
        <v>176.85957336425781</v>
      </c>
      <c r="F586" s="20">
        <f t="shared" si="36"/>
        <v>-2.3121275232715912</v>
      </c>
      <c r="G586" s="20">
        <f t="shared" si="37"/>
        <v>-6.2421275232715914</v>
      </c>
      <c r="I586" s="17">
        <v>44994</v>
      </c>
      <c r="J586">
        <v>3918.320068359375</v>
      </c>
      <c r="K586">
        <f t="shared" si="38"/>
        <v>-1.8459357873848721</v>
      </c>
      <c r="L586">
        <f t="shared" si="39"/>
        <v>-5.7759357873848725</v>
      </c>
    </row>
    <row r="587" spans="1:12" x14ac:dyDescent="0.2">
      <c r="A587" s="414">
        <v>44995</v>
      </c>
      <c r="B587" s="319">
        <v>3.7</v>
      </c>
      <c r="D587" s="17">
        <v>44995</v>
      </c>
      <c r="E587">
        <v>171.37725830078119</v>
      </c>
      <c r="F587" s="20">
        <f t="shared" si="36"/>
        <v>-3.0998124439581853</v>
      </c>
      <c r="G587" s="20">
        <f t="shared" si="37"/>
        <v>-6.7998124439581851</v>
      </c>
      <c r="I587" s="17">
        <v>44995</v>
      </c>
      <c r="J587">
        <v>3861.590087890625</v>
      </c>
      <c r="K587">
        <f t="shared" si="38"/>
        <v>-1.4478138457051366</v>
      </c>
      <c r="L587">
        <f t="shared" si="39"/>
        <v>-5.1478138457051372</v>
      </c>
    </row>
    <row r="588" spans="1:12" x14ac:dyDescent="0.2">
      <c r="A588" s="414">
        <v>44998</v>
      </c>
      <c r="B588" s="319">
        <v>3.55</v>
      </c>
      <c r="D588" s="17">
        <v>44998</v>
      </c>
      <c r="E588">
        <v>173.6829833984375</v>
      </c>
      <c r="F588" s="20">
        <f t="shared" si="36"/>
        <v>1.3454090236462819</v>
      </c>
      <c r="G588" s="20">
        <f t="shared" si="37"/>
        <v>-2.2045909763537179</v>
      </c>
      <c r="I588" s="17">
        <v>44998</v>
      </c>
      <c r="J588">
        <v>3855.760009765625</v>
      </c>
      <c r="K588">
        <f t="shared" si="38"/>
        <v>-0.15097610031894018</v>
      </c>
      <c r="L588">
        <f t="shared" si="39"/>
        <v>-3.7009761003189401</v>
      </c>
    </row>
    <row r="589" spans="1:12" x14ac:dyDescent="0.2">
      <c r="A589" s="414">
        <v>44999</v>
      </c>
      <c r="B589" s="319">
        <v>3.64</v>
      </c>
      <c r="D589" s="17">
        <v>44999</v>
      </c>
      <c r="E589">
        <v>180.9861755371094</v>
      </c>
      <c r="F589" s="20">
        <f t="shared" si="36"/>
        <v>4.204897909841872</v>
      </c>
      <c r="G589" s="20">
        <f t="shared" si="37"/>
        <v>0.56489790984187183</v>
      </c>
      <c r="I589" s="17">
        <v>44999</v>
      </c>
      <c r="J589">
        <v>3919.2900390625</v>
      </c>
      <c r="K589">
        <f t="shared" si="38"/>
        <v>1.6476655480623836</v>
      </c>
      <c r="L589">
        <f t="shared" si="39"/>
        <v>-1.9923344519376165</v>
      </c>
    </row>
    <row r="590" spans="1:12" x14ac:dyDescent="0.2">
      <c r="A590" s="414">
        <v>45000</v>
      </c>
      <c r="B590" s="319">
        <v>3.51</v>
      </c>
      <c r="D590" s="17">
        <v>45000</v>
      </c>
      <c r="E590">
        <v>181.00599670410159</v>
      </c>
      <c r="F590" s="20">
        <f t="shared" si="36"/>
        <v>1.0951757466206786E-2</v>
      </c>
      <c r="G590" s="20">
        <f t="shared" si="37"/>
        <v>-3.4990482425337932</v>
      </c>
      <c r="I590" s="17">
        <v>45000</v>
      </c>
      <c r="J590">
        <v>3891.929931640625</v>
      </c>
      <c r="K590">
        <f t="shared" si="38"/>
        <v>-0.69808835654376777</v>
      </c>
      <c r="L590">
        <f t="shared" si="39"/>
        <v>-4.2080883565437679</v>
      </c>
    </row>
    <row r="591" spans="1:12" x14ac:dyDescent="0.2">
      <c r="A591" s="414">
        <v>45001</v>
      </c>
      <c r="B591" s="319">
        <v>3.56</v>
      </c>
      <c r="D591" s="17">
        <v>45001</v>
      </c>
      <c r="E591">
        <v>185.35028076171881</v>
      </c>
      <c r="F591" s="20">
        <f t="shared" si="36"/>
        <v>2.4000774210365012</v>
      </c>
      <c r="G591" s="20">
        <f t="shared" si="37"/>
        <v>-1.1599225789634988</v>
      </c>
      <c r="I591" s="17">
        <v>45001</v>
      </c>
      <c r="J591">
        <v>3960.280029296875</v>
      </c>
      <c r="K591">
        <f t="shared" si="38"/>
        <v>1.7562006217166743</v>
      </c>
      <c r="L591">
        <f t="shared" si="39"/>
        <v>-1.8037993782833257</v>
      </c>
    </row>
    <row r="592" spans="1:12" x14ac:dyDescent="0.2">
      <c r="A592" s="414">
        <v>45002</v>
      </c>
      <c r="B592" s="319">
        <v>3.39</v>
      </c>
      <c r="D592" s="17">
        <v>45002</v>
      </c>
      <c r="E592">
        <v>182.92578125</v>
      </c>
      <c r="F592" s="20">
        <f t="shared" si="36"/>
        <v>-1.3080635765724447</v>
      </c>
      <c r="G592" s="20">
        <f t="shared" si="37"/>
        <v>-4.6980635765724443</v>
      </c>
      <c r="I592" s="17">
        <v>45002</v>
      </c>
      <c r="J592">
        <v>3916.639892578125</v>
      </c>
      <c r="K592">
        <f t="shared" si="38"/>
        <v>-1.1019457310067555</v>
      </c>
      <c r="L592">
        <f t="shared" si="39"/>
        <v>-4.4919457310067559</v>
      </c>
    </row>
    <row r="593" spans="1:12" x14ac:dyDescent="0.2">
      <c r="A593" s="414">
        <v>45005</v>
      </c>
      <c r="B593" s="319">
        <v>3.47</v>
      </c>
      <c r="D593" s="17">
        <v>45005</v>
      </c>
      <c r="E593">
        <v>183.32160949707031</v>
      </c>
      <c r="F593" s="20">
        <f t="shared" si="36"/>
        <v>0.21638734811761942</v>
      </c>
      <c r="G593" s="20">
        <f t="shared" si="37"/>
        <v>-3.2536126518823809</v>
      </c>
      <c r="I593" s="17">
        <v>45005</v>
      </c>
      <c r="J593">
        <v>3951.570068359375</v>
      </c>
      <c r="K593">
        <f t="shared" si="38"/>
        <v>0.89184037183099929</v>
      </c>
      <c r="L593">
        <f t="shared" si="39"/>
        <v>-2.5781596281690007</v>
      </c>
    </row>
    <row r="594" spans="1:12" x14ac:dyDescent="0.2">
      <c r="A594" s="414">
        <v>45006</v>
      </c>
      <c r="B594" s="319">
        <v>3.59</v>
      </c>
      <c r="D594" s="17">
        <v>45006</v>
      </c>
      <c r="E594">
        <v>186.71589660644531</v>
      </c>
      <c r="F594" s="20">
        <f t="shared" si="36"/>
        <v>1.8515477355271881</v>
      </c>
      <c r="G594" s="20">
        <f t="shared" si="37"/>
        <v>-1.7384522644728118</v>
      </c>
      <c r="I594" s="17">
        <v>45006</v>
      </c>
      <c r="J594">
        <v>4002.8701171875</v>
      </c>
      <c r="K594">
        <f t="shared" si="38"/>
        <v>1.2982193897785015</v>
      </c>
      <c r="L594">
        <f t="shared" si="39"/>
        <v>-2.2917806102214984</v>
      </c>
    </row>
    <row r="595" spans="1:12" x14ac:dyDescent="0.2">
      <c r="A595" s="414">
        <v>45007</v>
      </c>
      <c r="B595" s="319">
        <v>3.48</v>
      </c>
      <c r="D595" s="17">
        <v>45007</v>
      </c>
      <c r="E595">
        <v>184.56849670410159</v>
      </c>
      <c r="F595" s="20">
        <f t="shared" si="36"/>
        <v>-1.1500894896324509</v>
      </c>
      <c r="G595" s="20">
        <f t="shared" si="37"/>
        <v>-4.6300894896324509</v>
      </c>
      <c r="I595" s="17">
        <v>45007</v>
      </c>
      <c r="J595">
        <v>3936.969970703125</v>
      </c>
      <c r="K595">
        <f t="shared" si="38"/>
        <v>-1.6463223775713667</v>
      </c>
      <c r="L595">
        <f t="shared" si="39"/>
        <v>-5.1263223775713662</v>
      </c>
    </row>
    <row r="596" spans="1:12" x14ac:dyDescent="0.2">
      <c r="A596" s="414">
        <v>45008</v>
      </c>
      <c r="B596" s="319">
        <v>3.38</v>
      </c>
      <c r="D596" s="17">
        <v>45008</v>
      </c>
      <c r="E596">
        <v>185.48883056640619</v>
      </c>
      <c r="F596" s="20">
        <f t="shared" si="36"/>
        <v>0.49864081830826873</v>
      </c>
      <c r="G596" s="20">
        <f t="shared" si="37"/>
        <v>-2.8813591816917312</v>
      </c>
      <c r="I596" s="17">
        <v>45008</v>
      </c>
      <c r="J596">
        <v>3948.719970703125</v>
      </c>
      <c r="K596">
        <f t="shared" si="38"/>
        <v>0.29845287333755061</v>
      </c>
      <c r="L596">
        <f t="shared" si="39"/>
        <v>-3.0815471266624495</v>
      </c>
    </row>
    <row r="597" spans="1:12" x14ac:dyDescent="0.2">
      <c r="A597" s="414">
        <v>45009</v>
      </c>
      <c r="B597" s="319">
        <v>3.38</v>
      </c>
      <c r="D597" s="17">
        <v>45009</v>
      </c>
      <c r="E597">
        <v>188.08152770996091</v>
      </c>
      <c r="F597" s="20">
        <f t="shared" si="36"/>
        <v>1.3977645638487723</v>
      </c>
      <c r="G597" s="20">
        <f t="shared" si="37"/>
        <v>-1.9822354361512275</v>
      </c>
      <c r="I597" s="17">
        <v>45009</v>
      </c>
      <c r="J597">
        <v>3970.989990234375</v>
      </c>
      <c r="K597">
        <f t="shared" si="38"/>
        <v>0.56398072531044807</v>
      </c>
      <c r="L597">
        <f t="shared" si="39"/>
        <v>-2.8160192746895518</v>
      </c>
    </row>
    <row r="598" spans="1:12" x14ac:dyDescent="0.2">
      <c r="A598" s="414">
        <v>45012</v>
      </c>
      <c r="B598" s="319">
        <v>3.53</v>
      </c>
      <c r="D598" s="17">
        <v>45012</v>
      </c>
      <c r="E598">
        <v>189.2690734863281</v>
      </c>
      <c r="F598" s="20">
        <f t="shared" si="36"/>
        <v>0.63139947384864548</v>
      </c>
      <c r="G598" s="20">
        <f t="shared" si="37"/>
        <v>-2.8986005261513546</v>
      </c>
      <c r="I598" s="17">
        <v>45012</v>
      </c>
      <c r="J598">
        <v>3977.530029296875</v>
      </c>
      <c r="K598">
        <f t="shared" si="38"/>
        <v>0.16469543057483241</v>
      </c>
      <c r="L598">
        <f t="shared" si="39"/>
        <v>-3.3653045694251675</v>
      </c>
    </row>
    <row r="599" spans="1:12" x14ac:dyDescent="0.2">
      <c r="A599" s="414">
        <v>45013</v>
      </c>
      <c r="B599" s="319">
        <v>3.55</v>
      </c>
      <c r="D599" s="17">
        <v>45013</v>
      </c>
      <c r="E599">
        <v>190.2982177734375</v>
      </c>
      <c r="F599" s="20">
        <f t="shared" si="36"/>
        <v>0.54374667142001087</v>
      </c>
      <c r="G599" s="20">
        <f t="shared" si="37"/>
        <v>-3.0062533285799891</v>
      </c>
      <c r="I599" s="17">
        <v>45013</v>
      </c>
      <c r="J599">
        <v>3971.27001953125</v>
      </c>
      <c r="K599">
        <f t="shared" si="38"/>
        <v>-0.1573843495716262</v>
      </c>
      <c r="L599">
        <f t="shared" si="39"/>
        <v>-3.7073843495716261</v>
      </c>
    </row>
    <row r="600" spans="1:12" x14ac:dyDescent="0.2">
      <c r="A600" s="414">
        <v>45014</v>
      </c>
      <c r="B600" s="319">
        <v>3.57</v>
      </c>
      <c r="D600" s="17">
        <v>45014</v>
      </c>
      <c r="E600">
        <v>194.5930480957031</v>
      </c>
      <c r="F600" s="20">
        <f t="shared" si="36"/>
        <v>2.2568946638159657</v>
      </c>
      <c r="G600" s="20">
        <f t="shared" si="37"/>
        <v>-1.3131053361840341</v>
      </c>
      <c r="I600" s="17">
        <v>45014</v>
      </c>
      <c r="J600">
        <v>4027.81005859375</v>
      </c>
      <c r="K600">
        <f t="shared" si="38"/>
        <v>1.4237268879836511</v>
      </c>
      <c r="L600">
        <f t="shared" si="39"/>
        <v>-2.146273112016349</v>
      </c>
    </row>
    <row r="601" spans="1:12" x14ac:dyDescent="0.2">
      <c r="A601" s="414">
        <v>45015</v>
      </c>
      <c r="B601" s="319">
        <v>3.55</v>
      </c>
      <c r="D601" s="17">
        <v>45015</v>
      </c>
      <c r="E601">
        <v>194.55348205566409</v>
      </c>
      <c r="F601" s="20">
        <f t="shared" si="36"/>
        <v>-2.0332709943238374E-2</v>
      </c>
      <c r="G601" s="20">
        <f t="shared" si="37"/>
        <v>-3.570332709943238</v>
      </c>
      <c r="I601" s="17">
        <v>45015</v>
      </c>
      <c r="J601">
        <v>4050.830078125</v>
      </c>
      <c r="K601">
        <f t="shared" si="38"/>
        <v>0.57152693886680195</v>
      </c>
      <c r="L601">
        <f t="shared" si="39"/>
        <v>-2.9784730611331978</v>
      </c>
    </row>
    <row r="602" spans="1:12" x14ac:dyDescent="0.2">
      <c r="A602" s="414">
        <v>45016</v>
      </c>
      <c r="B602" s="319">
        <v>3.48</v>
      </c>
      <c r="D602" s="17">
        <v>45016</v>
      </c>
      <c r="E602">
        <v>197.7003479003906</v>
      </c>
      <c r="F602" s="20">
        <f t="shared" si="36"/>
        <v>1.6174811221451948</v>
      </c>
      <c r="G602" s="20">
        <f t="shared" si="37"/>
        <v>-1.8625188778548052</v>
      </c>
      <c r="I602" s="17">
        <v>45016</v>
      </c>
      <c r="J602">
        <v>4109.31005859375</v>
      </c>
      <c r="K602">
        <f t="shared" si="38"/>
        <v>1.4436542471763842</v>
      </c>
      <c r="L602">
        <f t="shared" si="39"/>
        <v>-2.0363457528236157</v>
      </c>
    </row>
    <row r="603" spans="1:12" x14ac:dyDescent="0.2">
      <c r="A603" s="414">
        <v>45019</v>
      </c>
      <c r="B603" s="319">
        <v>3.43</v>
      </c>
      <c r="D603" s="17">
        <v>45019</v>
      </c>
      <c r="E603">
        <v>194.4446105957031</v>
      </c>
      <c r="F603" s="20">
        <f t="shared" si="36"/>
        <v>-1.6468040341172649</v>
      </c>
      <c r="G603" s="20">
        <f t="shared" si="37"/>
        <v>-5.0768040341172647</v>
      </c>
      <c r="I603" s="17">
        <v>45019</v>
      </c>
      <c r="J603">
        <v>4124.509765625</v>
      </c>
      <c r="K603">
        <f t="shared" si="38"/>
        <v>0.36988464765424645</v>
      </c>
      <c r="L603">
        <f t="shared" si="39"/>
        <v>-3.0601153523457536</v>
      </c>
    </row>
    <row r="604" spans="1:12" x14ac:dyDescent="0.2">
      <c r="A604" s="414">
        <v>45020</v>
      </c>
      <c r="B604" s="319">
        <v>3.35</v>
      </c>
      <c r="D604" s="17">
        <v>45020</v>
      </c>
      <c r="E604">
        <v>195.14723205566409</v>
      </c>
      <c r="F604" s="20">
        <f t="shared" si="36"/>
        <v>0.36134787063957896</v>
      </c>
      <c r="G604" s="20">
        <f t="shared" si="37"/>
        <v>-2.9886521293604211</v>
      </c>
      <c r="I604" s="17">
        <v>45020</v>
      </c>
      <c r="J604">
        <v>4100.60009765625</v>
      </c>
      <c r="K604">
        <f t="shared" si="38"/>
        <v>-0.57969720833299787</v>
      </c>
      <c r="L604">
        <f t="shared" si="39"/>
        <v>-3.929697208332998</v>
      </c>
    </row>
    <row r="605" spans="1:12" x14ac:dyDescent="0.2">
      <c r="A605" s="414">
        <v>45021</v>
      </c>
      <c r="B605" s="319">
        <v>3.3</v>
      </c>
      <c r="D605" s="17">
        <v>45021</v>
      </c>
      <c r="E605">
        <v>193.27691650390619</v>
      </c>
      <c r="F605" s="20">
        <f t="shared" si="36"/>
        <v>-0.9584125442396263</v>
      </c>
      <c r="G605" s="20">
        <f t="shared" si="37"/>
        <v>-4.2584125442396257</v>
      </c>
      <c r="I605" s="17">
        <v>45021</v>
      </c>
      <c r="J605">
        <v>4090.3798828125</v>
      </c>
      <c r="K605">
        <f t="shared" si="38"/>
        <v>-0.24923705312282204</v>
      </c>
      <c r="L605">
        <f t="shared" si="39"/>
        <v>-3.5492370531228219</v>
      </c>
    </row>
    <row r="606" spans="1:12" x14ac:dyDescent="0.2">
      <c r="A606" s="414">
        <v>45022</v>
      </c>
      <c r="B606" s="319">
        <v>3.3</v>
      </c>
      <c r="D606" s="17">
        <v>45022</v>
      </c>
      <c r="E606">
        <v>190.5456237792969</v>
      </c>
      <c r="F606" s="20">
        <f t="shared" si="36"/>
        <v>-1.4131499891525274</v>
      </c>
      <c r="G606" s="20">
        <f t="shared" si="37"/>
        <v>-4.7131499891525275</v>
      </c>
      <c r="I606" s="17">
        <v>45022</v>
      </c>
      <c r="J606">
        <v>4105.02001953125</v>
      </c>
      <c r="K606">
        <f t="shared" si="38"/>
        <v>0.35791630944272113</v>
      </c>
      <c r="L606">
        <f t="shared" si="39"/>
        <v>-2.9420836905572787</v>
      </c>
    </row>
    <row r="607" spans="1:12" x14ac:dyDescent="0.2">
      <c r="A607" s="414">
        <v>45026</v>
      </c>
      <c r="B607" s="319">
        <v>3.41</v>
      </c>
      <c r="D607" s="17">
        <v>45026</v>
      </c>
      <c r="E607">
        <v>189.4966735839844</v>
      </c>
      <c r="F607" s="20">
        <f t="shared" si="36"/>
        <v>-0.55049818227652747</v>
      </c>
      <c r="G607" s="20">
        <f t="shared" si="37"/>
        <v>-3.9604981822765275</v>
      </c>
      <c r="I607" s="17">
        <v>45026</v>
      </c>
      <c r="J607">
        <v>4109.10986328125</v>
      </c>
      <c r="K607">
        <f t="shared" si="38"/>
        <v>9.9630299743751732E-2</v>
      </c>
      <c r="L607">
        <f t="shared" si="39"/>
        <v>-3.3103697002562482</v>
      </c>
    </row>
    <row r="608" spans="1:12" x14ac:dyDescent="0.2">
      <c r="A608" s="414">
        <v>45027</v>
      </c>
      <c r="B608" s="319">
        <v>3.43</v>
      </c>
      <c r="D608" s="17">
        <v>45027</v>
      </c>
      <c r="E608">
        <v>186.9237365722656</v>
      </c>
      <c r="F608" s="20">
        <f t="shared" si="36"/>
        <v>-1.3577742358514215</v>
      </c>
      <c r="G608" s="20">
        <f t="shared" si="37"/>
        <v>-4.7877742358514217</v>
      </c>
      <c r="I608" s="17">
        <v>45027</v>
      </c>
      <c r="J608">
        <v>4108.93994140625</v>
      </c>
      <c r="K608">
        <f t="shared" si="38"/>
        <v>-4.1352477946236315E-3</v>
      </c>
      <c r="L608">
        <f t="shared" si="39"/>
        <v>-3.4341352477946239</v>
      </c>
    </row>
    <row r="609" spans="1:12" x14ac:dyDescent="0.2">
      <c r="A609" s="414">
        <v>45028</v>
      </c>
      <c r="B609" s="319">
        <v>3.41</v>
      </c>
      <c r="D609" s="17">
        <v>45028</v>
      </c>
      <c r="E609">
        <v>188.33885192871091</v>
      </c>
      <c r="F609" s="20">
        <f t="shared" si="36"/>
        <v>0.7570549264609967</v>
      </c>
      <c r="G609" s="20">
        <f t="shared" si="37"/>
        <v>-2.6529450735390032</v>
      </c>
      <c r="I609" s="17">
        <v>45028</v>
      </c>
      <c r="J609">
        <v>4091.949951171875</v>
      </c>
      <c r="K609">
        <f t="shared" si="38"/>
        <v>-0.41348840520069319</v>
      </c>
      <c r="L609">
        <f t="shared" si="39"/>
        <v>-3.8234884052006932</v>
      </c>
    </row>
    <row r="610" spans="1:12" x14ac:dyDescent="0.2">
      <c r="A610" s="414">
        <v>45029</v>
      </c>
      <c r="B610" s="319">
        <v>3.45</v>
      </c>
      <c r="D610" s="17">
        <v>45029</v>
      </c>
      <c r="E610">
        <v>192.00032043457031</v>
      </c>
      <c r="F610" s="20">
        <f t="shared" si="36"/>
        <v>1.9440856033492888</v>
      </c>
      <c r="G610" s="20">
        <f t="shared" si="37"/>
        <v>-1.5059143966507114</v>
      </c>
      <c r="I610" s="17">
        <v>45029</v>
      </c>
      <c r="J610">
        <v>4146.22021484375</v>
      </c>
      <c r="K610">
        <f t="shared" si="38"/>
        <v>1.3262689993638066</v>
      </c>
      <c r="L610">
        <f t="shared" si="39"/>
        <v>-2.1237310006361936</v>
      </c>
    </row>
    <row r="611" spans="1:12" x14ac:dyDescent="0.2">
      <c r="A611" s="414">
        <v>45030</v>
      </c>
      <c r="B611" s="319">
        <v>3.52</v>
      </c>
      <c r="D611" s="17">
        <v>45030</v>
      </c>
      <c r="E611">
        <v>192.62376403808591</v>
      </c>
      <c r="F611" s="20">
        <f t="shared" si="36"/>
        <v>0.32470966824664915</v>
      </c>
      <c r="G611" s="20">
        <f t="shared" si="37"/>
        <v>-3.195290331753351</v>
      </c>
      <c r="I611" s="17">
        <v>45030</v>
      </c>
      <c r="J611">
        <v>4137.64013671875</v>
      </c>
      <c r="K611">
        <f t="shared" si="38"/>
        <v>-0.20693734728036722</v>
      </c>
      <c r="L611">
        <f t="shared" si="39"/>
        <v>-3.7269373472803671</v>
      </c>
    </row>
    <row r="612" spans="1:12" x14ac:dyDescent="0.2">
      <c r="A612" s="414">
        <v>45033</v>
      </c>
      <c r="B612" s="319">
        <v>3.6</v>
      </c>
      <c r="D612" s="17">
        <v>45033</v>
      </c>
      <c r="E612">
        <v>195.02845764160159</v>
      </c>
      <c r="F612" s="20">
        <f t="shared" si="36"/>
        <v>1.2483888556140048</v>
      </c>
      <c r="G612" s="20">
        <f t="shared" si="37"/>
        <v>-2.3516111443859953</v>
      </c>
      <c r="I612" s="17">
        <v>45033</v>
      </c>
      <c r="J612">
        <v>4151.31982421875</v>
      </c>
      <c r="K612">
        <f t="shared" si="38"/>
        <v>0.33061569029655458</v>
      </c>
      <c r="L612">
        <f t="shared" si="39"/>
        <v>-3.2693843097034456</v>
      </c>
    </row>
    <row r="613" spans="1:12" x14ac:dyDescent="0.2">
      <c r="A613" s="414">
        <v>45034</v>
      </c>
      <c r="B613" s="319">
        <v>3.58</v>
      </c>
      <c r="D613" s="17">
        <v>45034</v>
      </c>
      <c r="E613">
        <v>196.43367004394531</v>
      </c>
      <c r="F613" s="20">
        <f t="shared" si="36"/>
        <v>0.72051659503252674</v>
      </c>
      <c r="G613" s="20">
        <f t="shared" si="37"/>
        <v>-2.8594834049674733</v>
      </c>
      <c r="I613" s="17">
        <v>45034</v>
      </c>
      <c r="J613">
        <v>4154.8701171875</v>
      </c>
      <c r="K613">
        <f t="shared" si="38"/>
        <v>8.5522029597373664E-2</v>
      </c>
      <c r="L613">
        <f t="shared" si="39"/>
        <v>-3.4944779704026265</v>
      </c>
    </row>
    <row r="614" spans="1:12" x14ac:dyDescent="0.2">
      <c r="A614" s="414">
        <v>45035</v>
      </c>
      <c r="B614" s="319">
        <v>3.6</v>
      </c>
      <c r="D614" s="17">
        <v>45035</v>
      </c>
      <c r="E614">
        <v>196.84930419921881</v>
      </c>
      <c r="F614" s="20">
        <f t="shared" si="36"/>
        <v>0.21159007780107678</v>
      </c>
      <c r="G614" s="20">
        <f t="shared" si="37"/>
        <v>-3.3884099221989232</v>
      </c>
      <c r="I614" s="17">
        <v>45035</v>
      </c>
      <c r="J614">
        <v>4154.52001953125</v>
      </c>
      <c r="K614">
        <f t="shared" si="38"/>
        <v>-8.4261997698013933E-3</v>
      </c>
      <c r="L614">
        <f t="shared" si="39"/>
        <v>-3.6084261997698013</v>
      </c>
    </row>
    <row r="615" spans="1:12" x14ac:dyDescent="0.2">
      <c r="A615" s="414">
        <v>45036</v>
      </c>
      <c r="B615" s="319">
        <v>3.54</v>
      </c>
      <c r="D615" s="17">
        <v>45036</v>
      </c>
      <c r="E615">
        <v>195.45399475097659</v>
      </c>
      <c r="F615" s="20">
        <f t="shared" si="36"/>
        <v>-0.70882112279660936</v>
      </c>
      <c r="G615" s="20">
        <f t="shared" si="37"/>
        <v>-4.2488211227966097</v>
      </c>
      <c r="I615" s="17">
        <v>45036</v>
      </c>
      <c r="J615">
        <v>4129.7900390625</v>
      </c>
      <c r="K615">
        <f t="shared" si="38"/>
        <v>-0.59525481529729773</v>
      </c>
      <c r="L615">
        <f t="shared" si="39"/>
        <v>-4.1352548152972979</v>
      </c>
    </row>
    <row r="616" spans="1:12" x14ac:dyDescent="0.2">
      <c r="A616" s="414">
        <v>45037</v>
      </c>
      <c r="B616" s="319">
        <v>3.57</v>
      </c>
      <c r="D616" s="17">
        <v>45037</v>
      </c>
      <c r="E616">
        <v>196.95817565917969</v>
      </c>
      <c r="F616" s="20">
        <f t="shared" si="36"/>
        <v>0.76958309811960535</v>
      </c>
      <c r="G616" s="20">
        <f t="shared" si="37"/>
        <v>-2.8004169018803946</v>
      </c>
      <c r="I616" s="17">
        <v>45037</v>
      </c>
      <c r="J616">
        <v>4133.52001953125</v>
      </c>
      <c r="K616">
        <f t="shared" si="38"/>
        <v>9.0318888695773494E-2</v>
      </c>
      <c r="L616">
        <f t="shared" si="39"/>
        <v>-3.4796811113042265</v>
      </c>
    </row>
    <row r="617" spans="1:12" x14ac:dyDescent="0.2">
      <c r="A617" s="414">
        <v>45040</v>
      </c>
      <c r="B617" s="319">
        <v>3.52</v>
      </c>
      <c r="D617" s="17">
        <v>45040</v>
      </c>
      <c r="E617">
        <v>192.8909606933594</v>
      </c>
      <c r="F617" s="20">
        <f t="shared" si="36"/>
        <v>-2.0650145403754516</v>
      </c>
      <c r="G617" s="20">
        <f t="shared" si="37"/>
        <v>-5.5850145403754521</v>
      </c>
      <c r="I617" s="17">
        <v>45040</v>
      </c>
      <c r="J617">
        <v>4137.0400390625</v>
      </c>
      <c r="K617">
        <f t="shared" si="38"/>
        <v>8.5157916609030423E-2</v>
      </c>
      <c r="L617">
        <f t="shared" si="39"/>
        <v>-3.4348420833909694</v>
      </c>
    </row>
    <row r="618" spans="1:12" x14ac:dyDescent="0.2">
      <c r="A618" s="414">
        <v>45041</v>
      </c>
      <c r="B618" s="319">
        <v>3.4</v>
      </c>
      <c r="D618" s="17">
        <v>45041</v>
      </c>
      <c r="E618">
        <v>188.6851806640625</v>
      </c>
      <c r="F618" s="20">
        <f t="shared" si="36"/>
        <v>-2.1803924943807358</v>
      </c>
      <c r="G618" s="20">
        <f t="shared" si="37"/>
        <v>-5.5803924943807353</v>
      </c>
      <c r="I618" s="17">
        <v>45041</v>
      </c>
      <c r="J618">
        <v>4071.6298828125</v>
      </c>
      <c r="K618">
        <f t="shared" si="38"/>
        <v>-1.5810858882773269</v>
      </c>
      <c r="L618">
        <f t="shared" si="39"/>
        <v>-4.9810858882773266</v>
      </c>
    </row>
    <row r="619" spans="1:12" x14ac:dyDescent="0.2">
      <c r="A619" s="414">
        <v>45042</v>
      </c>
      <c r="B619" s="319">
        <v>3.43</v>
      </c>
      <c r="D619" s="17">
        <v>45042</v>
      </c>
      <c r="E619">
        <v>189.52635192871091</v>
      </c>
      <c r="F619" s="20">
        <f t="shared" si="36"/>
        <v>0.44580674628922823</v>
      </c>
      <c r="G619" s="20">
        <f t="shared" si="37"/>
        <v>-2.9841932537107718</v>
      </c>
      <c r="I619" s="17">
        <v>45042</v>
      </c>
      <c r="J619">
        <v>4055.989990234375</v>
      </c>
      <c r="K619">
        <f t="shared" si="38"/>
        <v>-0.38411871973298473</v>
      </c>
      <c r="L619">
        <f t="shared" si="39"/>
        <v>-3.8141187197329849</v>
      </c>
    </row>
    <row r="620" spans="1:12" x14ac:dyDescent="0.2">
      <c r="A620" s="414">
        <v>45043</v>
      </c>
      <c r="B620" s="319">
        <v>3.53</v>
      </c>
      <c r="D620" s="17">
        <v>45043</v>
      </c>
      <c r="E620">
        <v>193.90032958984381</v>
      </c>
      <c r="F620" s="20">
        <f t="shared" si="36"/>
        <v>2.3078467013273913</v>
      </c>
      <c r="G620" s="20">
        <f t="shared" si="37"/>
        <v>-1.2221532986726085</v>
      </c>
      <c r="I620" s="17">
        <v>45043</v>
      </c>
      <c r="J620">
        <v>4135.35009765625</v>
      </c>
      <c r="K620">
        <f t="shared" si="38"/>
        <v>1.9566149722497019</v>
      </c>
      <c r="L620">
        <f t="shared" si="39"/>
        <v>-1.5733850277502979</v>
      </c>
    </row>
    <row r="621" spans="1:12" x14ac:dyDescent="0.2">
      <c r="A621" s="414">
        <v>45044</v>
      </c>
      <c r="B621" s="319">
        <v>3.44</v>
      </c>
      <c r="D621" s="17">
        <v>45044</v>
      </c>
      <c r="E621">
        <v>196.30503845214841</v>
      </c>
      <c r="F621" s="20">
        <f t="shared" si="36"/>
        <v>1.2401778106263504</v>
      </c>
      <c r="G621" s="20">
        <f t="shared" si="37"/>
        <v>-2.1998221893736494</v>
      </c>
      <c r="I621" s="17">
        <v>45044</v>
      </c>
      <c r="J621">
        <v>4169.47998046875</v>
      </c>
      <c r="K621">
        <f t="shared" si="38"/>
        <v>0.8253202753460569</v>
      </c>
      <c r="L621">
        <f t="shared" si="39"/>
        <v>-2.6146797246539428</v>
      </c>
    </row>
    <row r="622" spans="1:12" x14ac:dyDescent="0.2">
      <c r="A622" s="414">
        <v>45047</v>
      </c>
      <c r="B622" s="319">
        <v>3.59</v>
      </c>
      <c r="D622" s="17">
        <v>45047</v>
      </c>
      <c r="E622">
        <v>195.73106384277341</v>
      </c>
      <c r="F622" s="20">
        <f t="shared" si="36"/>
        <v>-0.29238913779327824</v>
      </c>
      <c r="G622" s="20">
        <f t="shared" si="37"/>
        <v>-3.882389137793278</v>
      </c>
      <c r="I622" s="17">
        <v>45047</v>
      </c>
      <c r="J622">
        <v>4167.8701171875</v>
      </c>
      <c r="K622">
        <f t="shared" si="38"/>
        <v>-3.8610649020768599E-2</v>
      </c>
      <c r="L622">
        <f t="shared" si="39"/>
        <v>-3.6286106490207684</v>
      </c>
    </row>
    <row r="623" spans="1:12" x14ac:dyDescent="0.2">
      <c r="A623" s="414">
        <v>45048</v>
      </c>
      <c r="B623" s="319">
        <v>3.44</v>
      </c>
      <c r="D623" s="17">
        <v>45048</v>
      </c>
      <c r="E623">
        <v>191.82218933105469</v>
      </c>
      <c r="F623" s="20">
        <f t="shared" si="36"/>
        <v>-1.9970639483463071</v>
      </c>
      <c r="G623" s="20">
        <f t="shared" si="37"/>
        <v>-5.4370639483463066</v>
      </c>
      <c r="I623" s="17">
        <v>45048</v>
      </c>
      <c r="J623">
        <v>4119.580078125</v>
      </c>
      <c r="K623">
        <f t="shared" si="38"/>
        <v>-1.1586262936400322</v>
      </c>
      <c r="L623">
        <f t="shared" si="39"/>
        <v>-4.5986262936400326</v>
      </c>
    </row>
    <row r="624" spans="1:12" x14ac:dyDescent="0.2">
      <c r="A624" s="414">
        <v>45049</v>
      </c>
      <c r="B624" s="319">
        <v>3.38</v>
      </c>
      <c r="D624" s="17">
        <v>45049</v>
      </c>
      <c r="E624">
        <v>190.60499572753909</v>
      </c>
      <c r="F624" s="20">
        <f t="shared" si="36"/>
        <v>-0.63454265002413945</v>
      </c>
      <c r="G624" s="20">
        <f t="shared" si="37"/>
        <v>-4.014542650024139</v>
      </c>
      <c r="I624" s="17">
        <v>45049</v>
      </c>
      <c r="J624">
        <v>4090.75</v>
      </c>
      <c r="K624">
        <f t="shared" si="38"/>
        <v>-0.69983050646564493</v>
      </c>
      <c r="L624">
        <f t="shared" si="39"/>
        <v>-4.0798305064656448</v>
      </c>
    </row>
    <row r="625" spans="1:12" x14ac:dyDescent="0.2">
      <c r="A625" s="414">
        <v>45050</v>
      </c>
      <c r="B625" s="319">
        <v>3.37</v>
      </c>
      <c r="D625" s="17">
        <v>45050</v>
      </c>
      <c r="E625">
        <v>190.37739562988281</v>
      </c>
      <c r="F625" s="20">
        <f t="shared" si="36"/>
        <v>-0.11940930340651831</v>
      </c>
      <c r="G625" s="20">
        <f t="shared" si="37"/>
        <v>-3.4894093034065183</v>
      </c>
      <c r="I625" s="17">
        <v>45050</v>
      </c>
      <c r="J625">
        <v>4061.219970703125</v>
      </c>
      <c r="K625">
        <f t="shared" si="38"/>
        <v>-0.72187323343824483</v>
      </c>
      <c r="L625">
        <f t="shared" si="39"/>
        <v>-4.0918732334382453</v>
      </c>
    </row>
    <row r="626" spans="1:12" x14ac:dyDescent="0.2">
      <c r="A626" s="414">
        <v>45051</v>
      </c>
      <c r="B626" s="319">
        <v>3.44</v>
      </c>
      <c r="D626" s="17">
        <v>45051</v>
      </c>
      <c r="E626">
        <v>195.53315734863281</v>
      </c>
      <c r="F626" s="20">
        <f t="shared" si="36"/>
        <v>2.7081795618075573</v>
      </c>
      <c r="G626" s="20">
        <f t="shared" si="37"/>
        <v>-0.73182043819244269</v>
      </c>
      <c r="I626" s="17">
        <v>45051</v>
      </c>
      <c r="J626">
        <v>4136.25</v>
      </c>
      <c r="K626">
        <f t="shared" si="38"/>
        <v>1.8474751389515338</v>
      </c>
      <c r="L626">
        <f t="shared" si="39"/>
        <v>-1.5925248610484661</v>
      </c>
    </row>
    <row r="627" spans="1:12" x14ac:dyDescent="0.2">
      <c r="A627" s="414">
        <v>45054</v>
      </c>
      <c r="B627" s="319">
        <v>3.52</v>
      </c>
      <c r="D627" s="17">
        <v>45054</v>
      </c>
      <c r="E627">
        <v>195.83992004394531</v>
      </c>
      <c r="F627" s="20">
        <f t="shared" si="36"/>
        <v>0.15688525643021584</v>
      </c>
      <c r="G627" s="20">
        <f t="shared" si="37"/>
        <v>-3.3631147435697843</v>
      </c>
      <c r="I627" s="17">
        <v>45054</v>
      </c>
      <c r="J627">
        <v>4138.1201171875</v>
      </c>
      <c r="K627">
        <f t="shared" si="38"/>
        <v>4.5212866424901785E-2</v>
      </c>
      <c r="L627">
        <f t="shared" si="39"/>
        <v>-3.4747871335750982</v>
      </c>
    </row>
    <row r="628" spans="1:12" x14ac:dyDescent="0.2">
      <c r="A628" s="414">
        <v>45055</v>
      </c>
      <c r="B628" s="319">
        <v>3.53</v>
      </c>
      <c r="D628" s="17">
        <v>45055</v>
      </c>
      <c r="E628">
        <v>199.0857849121094</v>
      </c>
      <c r="F628" s="20">
        <f t="shared" si="36"/>
        <v>1.6574071657278751</v>
      </c>
      <c r="G628" s="20">
        <f t="shared" si="37"/>
        <v>-1.8725928342721248</v>
      </c>
      <c r="I628" s="17">
        <v>45055</v>
      </c>
      <c r="J628">
        <v>4119.169921875</v>
      </c>
      <c r="K628">
        <f t="shared" si="38"/>
        <v>-0.45794212772585308</v>
      </c>
      <c r="L628">
        <f t="shared" si="39"/>
        <v>-3.9879421277258529</v>
      </c>
    </row>
    <row r="629" spans="1:12" x14ac:dyDescent="0.2">
      <c r="A629" s="414">
        <v>45056</v>
      </c>
      <c r="B629" s="319">
        <v>3.43</v>
      </c>
      <c r="D629" s="17">
        <v>45056</v>
      </c>
      <c r="E629">
        <v>202.71759033203119</v>
      </c>
      <c r="F629" s="20">
        <f t="shared" si="36"/>
        <v>1.8242414552727242</v>
      </c>
      <c r="G629" s="20">
        <f t="shared" si="37"/>
        <v>-1.605758544727276</v>
      </c>
      <c r="I629" s="17">
        <v>45056</v>
      </c>
      <c r="J629">
        <v>4137.64013671875</v>
      </c>
      <c r="K629">
        <f t="shared" si="38"/>
        <v>0.44839652634049543</v>
      </c>
      <c r="L629">
        <f t="shared" si="39"/>
        <v>-2.9816034736595047</v>
      </c>
    </row>
    <row r="630" spans="1:12" x14ac:dyDescent="0.2">
      <c r="A630" s="414">
        <v>45057</v>
      </c>
      <c r="B630" s="319">
        <v>3.39</v>
      </c>
      <c r="D630" s="17">
        <v>45057</v>
      </c>
      <c r="E630">
        <v>201.35194396972659</v>
      </c>
      <c r="F630" s="20">
        <f t="shared" si="36"/>
        <v>-0.6736693939918138</v>
      </c>
      <c r="G630" s="20">
        <f t="shared" si="37"/>
        <v>-4.0636693939918143</v>
      </c>
      <c r="I630" s="17">
        <v>45057</v>
      </c>
      <c r="J630">
        <v>4130.6201171875</v>
      </c>
      <c r="K630">
        <f t="shared" si="38"/>
        <v>-0.16966239932158642</v>
      </c>
      <c r="L630">
        <f t="shared" si="39"/>
        <v>-3.5596623993215863</v>
      </c>
    </row>
    <row r="631" spans="1:12" x14ac:dyDescent="0.2">
      <c r="A631" s="414">
        <v>45058</v>
      </c>
      <c r="B631" s="319">
        <v>3.46</v>
      </c>
      <c r="D631" s="17">
        <v>45058</v>
      </c>
      <c r="E631">
        <v>199.709228515625</v>
      </c>
      <c r="F631" s="20">
        <f t="shared" si="36"/>
        <v>-0.81584285789094457</v>
      </c>
      <c r="G631" s="20">
        <f t="shared" si="37"/>
        <v>-4.2758428578909449</v>
      </c>
      <c r="I631" s="17">
        <v>45058</v>
      </c>
      <c r="J631">
        <v>4124.080078125</v>
      </c>
      <c r="K631">
        <f t="shared" si="38"/>
        <v>-0.15833068345566115</v>
      </c>
      <c r="L631">
        <f t="shared" si="39"/>
        <v>-3.6183306834556612</v>
      </c>
    </row>
    <row r="632" spans="1:12" x14ac:dyDescent="0.2">
      <c r="A632" s="414">
        <v>45061</v>
      </c>
      <c r="B632" s="319">
        <v>3.5</v>
      </c>
      <c r="D632" s="17">
        <v>45061</v>
      </c>
      <c r="E632">
        <v>201.2134094238281</v>
      </c>
      <c r="F632" s="20">
        <f t="shared" si="36"/>
        <v>0.75318547839936767</v>
      </c>
      <c r="G632" s="20">
        <f t="shared" si="37"/>
        <v>-2.7468145216006326</v>
      </c>
      <c r="I632" s="17">
        <v>45061</v>
      </c>
      <c r="J632">
        <v>4136.27978515625</v>
      </c>
      <c r="K632">
        <f t="shared" si="38"/>
        <v>0.29581644391339168</v>
      </c>
      <c r="L632">
        <f t="shared" si="39"/>
        <v>-3.2041835560866083</v>
      </c>
    </row>
    <row r="633" spans="1:12" x14ac:dyDescent="0.2">
      <c r="A633" s="414">
        <v>45062</v>
      </c>
      <c r="B633" s="319">
        <v>3.54</v>
      </c>
      <c r="D633" s="17">
        <v>45062</v>
      </c>
      <c r="E633">
        <v>202.4305725097656</v>
      </c>
      <c r="F633" s="20">
        <f t="shared" si="36"/>
        <v>0.60491151629646855</v>
      </c>
      <c r="G633" s="20">
        <f t="shared" si="37"/>
        <v>-2.9350884837035314</v>
      </c>
      <c r="I633" s="17">
        <v>45062</v>
      </c>
      <c r="J633">
        <v>4109.89990234375</v>
      </c>
      <c r="K633">
        <f t="shared" si="38"/>
        <v>-0.63776833731530291</v>
      </c>
      <c r="L633">
        <f t="shared" si="39"/>
        <v>-4.1777683373153032</v>
      </c>
    </row>
    <row r="634" spans="1:12" x14ac:dyDescent="0.2">
      <c r="A634" s="414">
        <v>45063</v>
      </c>
      <c r="B634" s="319">
        <v>3.57</v>
      </c>
      <c r="D634" s="17">
        <v>45063</v>
      </c>
      <c r="E634">
        <v>207.20045471191409</v>
      </c>
      <c r="F634" s="20">
        <f t="shared" si="36"/>
        <v>2.3563052472809596</v>
      </c>
      <c r="G634" s="20">
        <f t="shared" si="37"/>
        <v>-1.2136947527190403</v>
      </c>
      <c r="I634" s="17">
        <v>45063</v>
      </c>
      <c r="J634">
        <v>4158.77001953125</v>
      </c>
      <c r="K634">
        <f t="shared" si="38"/>
        <v>1.1890829058788237</v>
      </c>
      <c r="L634">
        <f t="shared" si="39"/>
        <v>-2.3809170941211759</v>
      </c>
    </row>
    <row r="635" spans="1:12" x14ac:dyDescent="0.2">
      <c r="A635" s="414">
        <v>45064</v>
      </c>
      <c r="B635" s="319">
        <v>3.65</v>
      </c>
      <c r="D635" s="17">
        <v>45064</v>
      </c>
      <c r="E635">
        <v>211.0993957519531</v>
      </c>
      <c r="F635" s="20">
        <f t="shared" si="36"/>
        <v>1.8817241716288644</v>
      </c>
      <c r="G635" s="20">
        <f t="shared" si="37"/>
        <v>-1.7682758283711355</v>
      </c>
      <c r="I635" s="17">
        <v>45064</v>
      </c>
      <c r="J635">
        <v>4198.0498046875</v>
      </c>
      <c r="K635">
        <f t="shared" si="38"/>
        <v>0.94450486494267283</v>
      </c>
      <c r="L635">
        <f t="shared" si="39"/>
        <v>-2.7054951350573271</v>
      </c>
    </row>
    <row r="636" spans="1:12" x14ac:dyDescent="0.2">
      <c r="A636" s="414">
        <v>45065</v>
      </c>
      <c r="B636" s="319">
        <v>3.7</v>
      </c>
      <c r="D636" s="17">
        <v>45065</v>
      </c>
      <c r="E636">
        <v>208.17022705078119</v>
      </c>
      <c r="F636" s="20">
        <f t="shared" si="36"/>
        <v>-1.3875779656961915</v>
      </c>
      <c r="G636" s="20">
        <f t="shared" si="37"/>
        <v>-5.0875779656961919</v>
      </c>
      <c r="I636" s="17">
        <v>45065</v>
      </c>
      <c r="J636">
        <v>4191.97998046875</v>
      </c>
      <c r="K636">
        <f t="shared" si="38"/>
        <v>-0.1445867605470639</v>
      </c>
      <c r="L636">
        <f t="shared" si="39"/>
        <v>-3.8445867605470641</v>
      </c>
    </row>
    <row r="637" spans="1:12" x14ac:dyDescent="0.2">
      <c r="A637" s="414">
        <v>45068</v>
      </c>
      <c r="B637" s="319">
        <v>3.72</v>
      </c>
      <c r="D637" s="17">
        <v>45068</v>
      </c>
      <c r="E637">
        <v>208.07127380371091</v>
      </c>
      <c r="F637" s="20">
        <f t="shared" si="36"/>
        <v>-4.7534774051116044E-2</v>
      </c>
      <c r="G637" s="20">
        <f t="shared" si="37"/>
        <v>-3.767534774051116</v>
      </c>
      <c r="I637" s="17">
        <v>45068</v>
      </c>
      <c r="J637">
        <v>4192.6298828125</v>
      </c>
      <c r="K637">
        <f t="shared" si="38"/>
        <v>1.5503469643891942E-2</v>
      </c>
      <c r="L637">
        <f t="shared" si="39"/>
        <v>-3.7044965303561082</v>
      </c>
    </row>
    <row r="638" spans="1:12" x14ac:dyDescent="0.2">
      <c r="A638" s="414">
        <v>45069</v>
      </c>
      <c r="B638" s="319">
        <v>3.7</v>
      </c>
      <c r="D638" s="17">
        <v>45069</v>
      </c>
      <c r="E638">
        <v>204.48896789550781</v>
      </c>
      <c r="F638" s="20">
        <f t="shared" si="36"/>
        <v>-1.7216725032320184</v>
      </c>
      <c r="G638" s="20">
        <f t="shared" si="37"/>
        <v>-5.4216725032320188</v>
      </c>
      <c r="I638" s="17">
        <v>45069</v>
      </c>
      <c r="J638">
        <v>4145.580078125</v>
      </c>
      <c r="K638">
        <f t="shared" si="38"/>
        <v>-1.1222026747550167</v>
      </c>
      <c r="L638">
        <f t="shared" si="39"/>
        <v>-4.8222026747550171</v>
      </c>
    </row>
    <row r="639" spans="1:12" x14ac:dyDescent="0.2">
      <c r="A639" s="414">
        <v>45070</v>
      </c>
      <c r="B639" s="319">
        <v>3.73</v>
      </c>
      <c r="D639" s="17">
        <v>45070</v>
      </c>
      <c r="E639">
        <v>206.88374328613281</v>
      </c>
      <c r="F639" s="20">
        <f t="shared" si="36"/>
        <v>1.1711024879585243</v>
      </c>
      <c r="G639" s="20">
        <f t="shared" si="37"/>
        <v>-2.5588975120414759</v>
      </c>
      <c r="I639" s="17">
        <v>45070</v>
      </c>
      <c r="J639">
        <v>4115.240234375</v>
      </c>
      <c r="K639">
        <f t="shared" si="38"/>
        <v>-0.73186003353534002</v>
      </c>
      <c r="L639">
        <f t="shared" si="39"/>
        <v>-4.4618600335353396</v>
      </c>
    </row>
    <row r="640" spans="1:12" x14ac:dyDescent="0.2">
      <c r="A640" s="414">
        <v>45071</v>
      </c>
      <c r="B640" s="319">
        <v>3.83</v>
      </c>
      <c r="D640" s="17">
        <v>45071</v>
      </c>
      <c r="E640">
        <v>207.72492980957031</v>
      </c>
      <c r="F640" s="20">
        <f t="shared" si="36"/>
        <v>0.40659865781434928</v>
      </c>
      <c r="G640" s="20">
        <f t="shared" si="37"/>
        <v>-3.4234013421856506</v>
      </c>
      <c r="I640" s="17">
        <v>45071</v>
      </c>
      <c r="J640">
        <v>4151.27978515625</v>
      </c>
      <c r="K640">
        <f t="shared" si="38"/>
        <v>0.87575812659023267</v>
      </c>
      <c r="L640">
        <f t="shared" si="39"/>
        <v>-2.9542418734097673</v>
      </c>
    </row>
    <row r="641" spans="1:12" x14ac:dyDescent="0.2">
      <c r="A641" s="414">
        <v>45072</v>
      </c>
      <c r="B641" s="319">
        <v>3.8</v>
      </c>
      <c r="D641" s="17">
        <v>45072</v>
      </c>
      <c r="E641">
        <v>213.19737243652341</v>
      </c>
      <c r="F641" s="20">
        <f t="shared" si="36"/>
        <v>2.634465989214632</v>
      </c>
      <c r="G641" s="20">
        <f t="shared" si="37"/>
        <v>-1.1655340107853678</v>
      </c>
      <c r="I641" s="17">
        <v>45072</v>
      </c>
      <c r="J641">
        <v>4205.4501953125</v>
      </c>
      <c r="K641">
        <f t="shared" si="38"/>
        <v>1.3049086777997325</v>
      </c>
      <c r="L641">
        <f t="shared" si="39"/>
        <v>-2.4950913222002673</v>
      </c>
    </row>
    <row r="642" spans="1:12" x14ac:dyDescent="0.2">
      <c r="A642" s="414">
        <v>45076</v>
      </c>
      <c r="B642" s="319">
        <v>3.69</v>
      </c>
      <c r="D642" s="17">
        <v>45076</v>
      </c>
      <c r="E642">
        <v>216.5916442871094</v>
      </c>
      <c r="F642" s="20">
        <f t="shared" si="36"/>
        <v>1.5920795888779502</v>
      </c>
      <c r="G642" s="20">
        <f t="shared" si="37"/>
        <v>-2.0979204111220495</v>
      </c>
      <c r="I642" s="17">
        <v>45076</v>
      </c>
      <c r="J642">
        <v>4205.52001953125</v>
      </c>
      <c r="K642">
        <f t="shared" si="38"/>
        <v>1.6603268498537403E-3</v>
      </c>
      <c r="L642">
        <f t="shared" si="39"/>
        <v>-3.6883396731501463</v>
      </c>
    </row>
    <row r="643" spans="1:12" x14ac:dyDescent="0.2">
      <c r="A643" s="414">
        <v>45077</v>
      </c>
      <c r="B643" s="319">
        <v>3.64</v>
      </c>
      <c r="D643" s="17">
        <v>45077</v>
      </c>
      <c r="E643">
        <v>221.0546875</v>
      </c>
      <c r="F643" s="20">
        <f t="shared" si="36"/>
        <v>2.0605795886449245</v>
      </c>
      <c r="G643" s="20">
        <f t="shared" si="37"/>
        <v>-1.5794204113550756</v>
      </c>
      <c r="I643" s="17">
        <v>45077</v>
      </c>
      <c r="J643">
        <v>4179.830078125</v>
      </c>
      <c r="K643">
        <f t="shared" si="38"/>
        <v>-0.61086242098339649</v>
      </c>
      <c r="L643">
        <f t="shared" si="39"/>
        <v>-4.2508624209833963</v>
      </c>
    </row>
    <row r="644" spans="1:12" x14ac:dyDescent="0.2">
      <c r="A644" s="414">
        <v>45078</v>
      </c>
      <c r="B644" s="319">
        <v>3.61</v>
      </c>
      <c r="D644" s="17">
        <v>45078</v>
      </c>
      <c r="E644">
        <v>210.68379211425781</v>
      </c>
      <c r="F644" s="20">
        <f t="shared" si="36"/>
        <v>-4.6915518974200392</v>
      </c>
      <c r="G644" s="20">
        <f t="shared" si="37"/>
        <v>-8.3015518974200386</v>
      </c>
      <c r="I644" s="17">
        <v>45078</v>
      </c>
      <c r="J644">
        <v>4221.02001953125</v>
      </c>
      <c r="K644">
        <f t="shared" si="38"/>
        <v>0.98544535630326635</v>
      </c>
      <c r="L644">
        <f t="shared" si="39"/>
        <v>-2.6245546436967335</v>
      </c>
    </row>
    <row r="645" spans="1:12" x14ac:dyDescent="0.2">
      <c r="A645" s="414">
        <v>45079</v>
      </c>
      <c r="B645" s="319">
        <v>3.69</v>
      </c>
      <c r="D645" s="17">
        <v>45079</v>
      </c>
      <c r="E645">
        <v>210.81243896484381</v>
      </c>
      <c r="F645" s="20">
        <f t="shared" ref="F645:F708" si="40">+(E645-E644)/E644*100</f>
        <v>6.1061579201226221E-2</v>
      </c>
      <c r="G645" s="20">
        <f t="shared" ref="G645:G708" si="41">+F645-B645</f>
        <v>-3.6289384207987738</v>
      </c>
      <c r="I645" s="17">
        <v>45079</v>
      </c>
      <c r="J645">
        <v>4282.3701171875</v>
      </c>
      <c r="K645">
        <f t="shared" ref="K645:K708" si="42">+(J645-J644)/J644*100</f>
        <v>1.4534424705965505</v>
      </c>
      <c r="L645">
        <f t="shared" ref="L645:L708" si="43">+K645-B645</f>
        <v>-2.2365575294034494</v>
      </c>
    </row>
    <row r="646" spans="1:12" x14ac:dyDescent="0.2">
      <c r="A646" s="414">
        <v>45082</v>
      </c>
      <c r="B646" s="319">
        <v>3.69</v>
      </c>
      <c r="D646" s="17">
        <v>45082</v>
      </c>
      <c r="E646">
        <v>207.6754455566406</v>
      </c>
      <c r="F646" s="20">
        <f t="shared" si="40"/>
        <v>-1.4880494830413453</v>
      </c>
      <c r="G646" s="20">
        <f t="shared" si="41"/>
        <v>-5.1780494830413453</v>
      </c>
      <c r="I646" s="17">
        <v>45082</v>
      </c>
      <c r="J646">
        <v>4273.7900390625</v>
      </c>
      <c r="K646">
        <f t="shared" si="42"/>
        <v>-0.20035816359177924</v>
      </c>
      <c r="L646">
        <f t="shared" si="43"/>
        <v>-3.8903581635917792</v>
      </c>
    </row>
    <row r="647" spans="1:12" x14ac:dyDescent="0.2">
      <c r="A647" s="414">
        <v>45083</v>
      </c>
      <c r="B647" s="319">
        <v>3.7</v>
      </c>
      <c r="D647" s="17">
        <v>45083</v>
      </c>
      <c r="E647">
        <v>210.6343078613281</v>
      </c>
      <c r="F647" s="20">
        <f t="shared" si="40"/>
        <v>1.4247530788999854</v>
      </c>
      <c r="G647" s="20">
        <f t="shared" si="41"/>
        <v>-2.275246921100015</v>
      </c>
      <c r="I647" s="17">
        <v>45083</v>
      </c>
      <c r="J647">
        <v>4283.85009765625</v>
      </c>
      <c r="K647">
        <f t="shared" si="42"/>
        <v>0.23538963079142694</v>
      </c>
      <c r="L647">
        <f t="shared" si="43"/>
        <v>-3.4646103692085735</v>
      </c>
    </row>
    <row r="648" spans="1:12" x14ac:dyDescent="0.2">
      <c r="A648" s="414">
        <v>45084</v>
      </c>
      <c r="B648" s="319">
        <v>3.79</v>
      </c>
      <c r="D648" s="17">
        <v>45084</v>
      </c>
      <c r="E648">
        <v>203.5884094238281</v>
      </c>
      <c r="F648" s="20">
        <f t="shared" si="40"/>
        <v>-3.3450858547405744</v>
      </c>
      <c r="G648" s="20">
        <f t="shared" si="41"/>
        <v>-7.1350858547405744</v>
      </c>
      <c r="I648" s="17">
        <v>45084</v>
      </c>
      <c r="J648">
        <v>4267.52001953125</v>
      </c>
      <c r="K648">
        <f t="shared" si="42"/>
        <v>-0.38120096998572378</v>
      </c>
      <c r="L648">
        <f t="shared" si="43"/>
        <v>-4.1712009699857235</v>
      </c>
    </row>
    <row r="649" spans="1:12" x14ac:dyDescent="0.2">
      <c r="A649" s="414">
        <v>45085</v>
      </c>
      <c r="B649" s="319">
        <v>3.73</v>
      </c>
      <c r="D649" s="17">
        <v>45085</v>
      </c>
      <c r="E649">
        <v>207.3488464355469</v>
      </c>
      <c r="F649" s="20">
        <f t="shared" si="40"/>
        <v>1.847078142788753</v>
      </c>
      <c r="G649" s="20">
        <f t="shared" si="41"/>
        <v>-1.8829218572112469</v>
      </c>
      <c r="I649" s="17">
        <v>45085</v>
      </c>
      <c r="J649">
        <v>4293.93017578125</v>
      </c>
      <c r="K649">
        <f t="shared" si="42"/>
        <v>0.6188642614241544</v>
      </c>
      <c r="L649">
        <f t="shared" si="43"/>
        <v>-3.1111357385758458</v>
      </c>
    </row>
    <row r="650" spans="1:12" x14ac:dyDescent="0.2">
      <c r="A650" s="414">
        <v>45086</v>
      </c>
      <c r="B650" s="319">
        <v>3.75</v>
      </c>
      <c r="D650" s="17">
        <v>45086</v>
      </c>
      <c r="E650">
        <v>213.06867980957031</v>
      </c>
      <c r="F650" s="20">
        <f t="shared" si="40"/>
        <v>2.7585556767499955</v>
      </c>
      <c r="G650" s="20">
        <f t="shared" si="41"/>
        <v>-0.99144432325000453</v>
      </c>
      <c r="I650" s="17">
        <v>45086</v>
      </c>
      <c r="J650">
        <v>4298.85986328125</v>
      </c>
      <c r="K650">
        <f t="shared" si="42"/>
        <v>0.11480595394411784</v>
      </c>
      <c r="L650">
        <f t="shared" si="43"/>
        <v>-3.635194046055882</v>
      </c>
    </row>
    <row r="651" spans="1:12" x14ac:dyDescent="0.2">
      <c r="A651" s="414">
        <v>45089</v>
      </c>
      <c r="B651" s="319">
        <v>3.73</v>
      </c>
      <c r="D651" s="17">
        <v>45089</v>
      </c>
      <c r="E651">
        <v>211.465576171875</v>
      </c>
      <c r="F651" s="20">
        <f t="shared" si="40"/>
        <v>-0.75238821544681411</v>
      </c>
      <c r="G651" s="20">
        <f t="shared" si="41"/>
        <v>-4.4823882154468144</v>
      </c>
      <c r="I651" s="17">
        <v>45089</v>
      </c>
      <c r="J651">
        <v>4338.93017578125</v>
      </c>
      <c r="K651">
        <f t="shared" si="42"/>
        <v>0.93211488102370887</v>
      </c>
      <c r="L651">
        <f t="shared" si="43"/>
        <v>-2.797885118976291</v>
      </c>
    </row>
    <row r="652" spans="1:12" x14ac:dyDescent="0.2">
      <c r="A652" s="414">
        <v>45090</v>
      </c>
      <c r="B652" s="319">
        <v>3.84</v>
      </c>
      <c r="D652" s="17">
        <v>45090</v>
      </c>
      <c r="E652">
        <v>206.80458068847659</v>
      </c>
      <c r="F652" s="20">
        <f t="shared" si="40"/>
        <v>-2.2041391170022138</v>
      </c>
      <c r="G652" s="20">
        <f t="shared" si="41"/>
        <v>-6.0441391170022136</v>
      </c>
      <c r="I652" s="17">
        <v>45090</v>
      </c>
      <c r="J652">
        <v>4369.009765625</v>
      </c>
      <c r="K652">
        <f t="shared" si="42"/>
        <v>0.69324899514738081</v>
      </c>
      <c r="L652">
        <f t="shared" si="43"/>
        <v>-3.1467510048526188</v>
      </c>
    </row>
    <row r="653" spans="1:12" x14ac:dyDescent="0.2">
      <c r="A653" s="414">
        <v>45091</v>
      </c>
      <c r="B653" s="319">
        <v>3.83</v>
      </c>
      <c r="D653" s="17">
        <v>45091</v>
      </c>
      <c r="E653">
        <v>207.22023010253909</v>
      </c>
      <c r="F653" s="20">
        <f t="shared" si="40"/>
        <v>0.20098656068388551</v>
      </c>
      <c r="G653" s="20">
        <f t="shared" si="41"/>
        <v>-3.6290134393161146</v>
      </c>
      <c r="I653" s="17">
        <v>45091</v>
      </c>
      <c r="J653">
        <v>4372.58984375</v>
      </c>
      <c r="K653">
        <f t="shared" si="42"/>
        <v>8.1942552593215798E-2</v>
      </c>
      <c r="L653">
        <f t="shared" si="43"/>
        <v>-3.7480574474067843</v>
      </c>
    </row>
    <row r="654" spans="1:12" x14ac:dyDescent="0.2">
      <c r="A654" s="414">
        <v>45092</v>
      </c>
      <c r="B654" s="319">
        <v>3.72</v>
      </c>
      <c r="D654" s="17">
        <v>45092</v>
      </c>
      <c r="E654">
        <v>209.7139892578125</v>
      </c>
      <c r="F654" s="20">
        <f t="shared" si="40"/>
        <v>1.2034342178075077</v>
      </c>
      <c r="G654" s="20">
        <f t="shared" si="41"/>
        <v>-2.5165657821924925</v>
      </c>
      <c r="I654" s="17">
        <v>45092</v>
      </c>
      <c r="J654">
        <v>4425.83984375</v>
      </c>
      <c r="K654">
        <f t="shared" si="42"/>
        <v>1.2178137420346744</v>
      </c>
      <c r="L654">
        <f t="shared" si="43"/>
        <v>-2.5021862579653256</v>
      </c>
    </row>
    <row r="655" spans="1:12" x14ac:dyDescent="0.2">
      <c r="A655" s="414">
        <v>45093</v>
      </c>
      <c r="B655" s="319">
        <v>3.77</v>
      </c>
      <c r="D655" s="17">
        <v>45093</v>
      </c>
      <c r="E655">
        <v>209.5556335449219</v>
      </c>
      <c r="F655" s="20">
        <f t="shared" si="40"/>
        <v>-7.5510324061367942E-2</v>
      </c>
      <c r="G655" s="20">
        <f t="shared" si="41"/>
        <v>-3.8455103240613679</v>
      </c>
      <c r="I655" s="17">
        <v>45093</v>
      </c>
      <c r="J655">
        <v>4409.58984375</v>
      </c>
      <c r="K655">
        <f t="shared" si="42"/>
        <v>-0.3671619528426367</v>
      </c>
      <c r="L655">
        <f t="shared" si="43"/>
        <v>-4.1371619528426367</v>
      </c>
    </row>
    <row r="656" spans="1:12" x14ac:dyDescent="0.2">
      <c r="A656" s="414">
        <v>45097</v>
      </c>
      <c r="B656" s="319">
        <v>3.74</v>
      </c>
      <c r="D656" s="17">
        <v>45097</v>
      </c>
      <c r="E656">
        <v>214.71142578125</v>
      </c>
      <c r="F656" s="20">
        <f t="shared" si="40"/>
        <v>2.4603453264943425</v>
      </c>
      <c r="G656" s="20">
        <f t="shared" si="41"/>
        <v>-1.2796546735056578</v>
      </c>
      <c r="I656" s="17">
        <v>45097</v>
      </c>
      <c r="J656">
        <v>4388.7099609375</v>
      </c>
      <c r="K656">
        <f t="shared" si="42"/>
        <v>-0.47351076976228124</v>
      </c>
      <c r="L656">
        <f t="shared" si="43"/>
        <v>-4.2135107697622818</v>
      </c>
    </row>
    <row r="657" spans="1:12" x14ac:dyDescent="0.2">
      <c r="A657" s="414">
        <v>45098</v>
      </c>
      <c r="B657" s="319">
        <v>3.72</v>
      </c>
      <c r="D657" s="17">
        <v>45098</v>
      </c>
      <c r="E657">
        <v>207.4082336425781</v>
      </c>
      <c r="F657" s="20">
        <f t="shared" si="40"/>
        <v>-3.4013989297954099</v>
      </c>
      <c r="G657" s="20">
        <f t="shared" si="41"/>
        <v>-7.1213989297954097</v>
      </c>
      <c r="I657" s="17">
        <v>45098</v>
      </c>
      <c r="J657">
        <v>4365.68994140625</v>
      </c>
      <c r="K657">
        <f t="shared" si="42"/>
        <v>-0.52452815830036181</v>
      </c>
      <c r="L657">
        <f t="shared" si="43"/>
        <v>-4.244528158300362</v>
      </c>
    </row>
    <row r="658" spans="1:12" x14ac:dyDescent="0.2">
      <c r="A658" s="414">
        <v>45099</v>
      </c>
      <c r="B658" s="319">
        <v>3.8</v>
      </c>
      <c r="D658" s="17">
        <v>45099</v>
      </c>
      <c r="E658">
        <v>211.0697021484375</v>
      </c>
      <c r="F658" s="20">
        <f t="shared" si="40"/>
        <v>1.765343854270091</v>
      </c>
      <c r="G658" s="20">
        <f t="shared" si="41"/>
        <v>-2.034656145729909</v>
      </c>
      <c r="I658" s="17">
        <v>45099</v>
      </c>
      <c r="J658">
        <v>4381.89013671875</v>
      </c>
      <c r="K658">
        <f t="shared" si="42"/>
        <v>0.37107984144384037</v>
      </c>
      <c r="L658">
        <f t="shared" si="43"/>
        <v>-3.4289201585561595</v>
      </c>
    </row>
    <row r="659" spans="1:12" x14ac:dyDescent="0.2">
      <c r="A659" s="414">
        <v>45100</v>
      </c>
      <c r="B659" s="319">
        <v>3.74</v>
      </c>
      <c r="D659" s="17">
        <v>45100</v>
      </c>
      <c r="E659">
        <v>207.90303039550781</v>
      </c>
      <c r="F659" s="20">
        <f t="shared" si="40"/>
        <v>-1.5002966890542559</v>
      </c>
      <c r="G659" s="20">
        <f t="shared" si="41"/>
        <v>-5.2402966890542562</v>
      </c>
      <c r="I659" s="17">
        <v>45100</v>
      </c>
      <c r="J659">
        <v>4348.330078125</v>
      </c>
      <c r="K659">
        <f t="shared" si="42"/>
        <v>-0.76588087666845217</v>
      </c>
      <c r="L659">
        <f t="shared" si="43"/>
        <v>-4.5058808766684528</v>
      </c>
    </row>
    <row r="660" spans="1:12" x14ac:dyDescent="0.2">
      <c r="A660" s="414">
        <v>45103</v>
      </c>
      <c r="B660" s="319">
        <v>3.72</v>
      </c>
      <c r="D660" s="17">
        <v>45103</v>
      </c>
      <c r="E660">
        <v>205.2014465332031</v>
      </c>
      <c r="F660" s="20">
        <f t="shared" si="40"/>
        <v>-1.2994441962511623</v>
      </c>
      <c r="G660" s="20">
        <f t="shared" si="41"/>
        <v>-5.0194441962511629</v>
      </c>
      <c r="I660" s="17">
        <v>45103</v>
      </c>
      <c r="J660">
        <v>4328.81982421875</v>
      </c>
      <c r="K660">
        <f t="shared" si="42"/>
        <v>-0.44868382932564355</v>
      </c>
      <c r="L660">
        <f t="shared" si="43"/>
        <v>-4.1686838293256434</v>
      </c>
    </row>
    <row r="661" spans="1:12" x14ac:dyDescent="0.2">
      <c r="A661" s="414">
        <v>45104</v>
      </c>
      <c r="B661" s="319">
        <v>3.77</v>
      </c>
      <c r="D661" s="17">
        <v>45104</v>
      </c>
      <c r="E661">
        <v>206.6462707519531</v>
      </c>
      <c r="F661" s="20">
        <f t="shared" si="40"/>
        <v>0.70410040628842097</v>
      </c>
      <c r="G661" s="20">
        <f t="shared" si="41"/>
        <v>-3.0658995937115789</v>
      </c>
      <c r="I661" s="17">
        <v>45104</v>
      </c>
      <c r="J661">
        <v>4378.41015625</v>
      </c>
      <c r="K661">
        <f t="shared" si="42"/>
        <v>1.1455854954693081</v>
      </c>
      <c r="L661">
        <f t="shared" si="43"/>
        <v>-2.6244145045306917</v>
      </c>
    </row>
    <row r="662" spans="1:12" x14ac:dyDescent="0.2">
      <c r="A662" s="414">
        <v>45105</v>
      </c>
      <c r="B662" s="319">
        <v>3.71</v>
      </c>
      <c r="D662" s="17">
        <v>45105</v>
      </c>
      <c r="E662">
        <v>209.9613952636719</v>
      </c>
      <c r="F662" s="20">
        <f t="shared" si="40"/>
        <v>1.6042508290401725</v>
      </c>
      <c r="G662" s="20">
        <f t="shared" si="41"/>
        <v>-2.1057491709598275</v>
      </c>
      <c r="I662" s="17">
        <v>45105</v>
      </c>
      <c r="J662">
        <v>4376.85986328125</v>
      </c>
      <c r="K662">
        <f t="shared" si="42"/>
        <v>-3.5407668843838683E-2</v>
      </c>
      <c r="L662">
        <f t="shared" si="43"/>
        <v>-3.7454076688438387</v>
      </c>
    </row>
    <row r="663" spans="1:12" x14ac:dyDescent="0.2">
      <c r="A663" s="414">
        <v>45106</v>
      </c>
      <c r="B663" s="319">
        <v>3.85</v>
      </c>
      <c r="D663" s="17">
        <v>45106</v>
      </c>
      <c r="E663">
        <v>208.239501953125</v>
      </c>
      <c r="F663" s="20">
        <f t="shared" si="40"/>
        <v>-0.82009995617743459</v>
      </c>
      <c r="G663" s="20">
        <f t="shared" si="41"/>
        <v>-4.6700999561774346</v>
      </c>
      <c r="I663" s="17">
        <v>45106</v>
      </c>
      <c r="J663">
        <v>4396.43994140625</v>
      </c>
      <c r="K663">
        <f t="shared" si="42"/>
        <v>0.44735446728059469</v>
      </c>
      <c r="L663">
        <f t="shared" si="43"/>
        <v>-3.4026455327194052</v>
      </c>
    </row>
    <row r="664" spans="1:12" x14ac:dyDescent="0.2">
      <c r="A664" s="414">
        <v>45107</v>
      </c>
      <c r="B664" s="319">
        <v>3.81</v>
      </c>
      <c r="D664" s="17">
        <v>45107</v>
      </c>
      <c r="E664">
        <v>209.06083679199219</v>
      </c>
      <c r="F664" s="20">
        <f t="shared" si="40"/>
        <v>0.39441836499016936</v>
      </c>
      <c r="G664" s="20">
        <f t="shared" si="41"/>
        <v>-3.4155816350098309</v>
      </c>
      <c r="I664" s="17">
        <v>45107</v>
      </c>
      <c r="J664">
        <v>4450.3798828125</v>
      </c>
      <c r="K664">
        <f t="shared" si="42"/>
        <v>1.2269004495714029</v>
      </c>
      <c r="L664">
        <f t="shared" si="43"/>
        <v>-2.5830995504285972</v>
      </c>
    </row>
    <row r="665" spans="1:12" x14ac:dyDescent="0.2">
      <c r="A665" s="414">
        <v>45110</v>
      </c>
      <c r="B665" s="319">
        <v>3.86</v>
      </c>
      <c r="D665" s="17">
        <v>45110</v>
      </c>
      <c r="E665">
        <v>209.44677734375</v>
      </c>
      <c r="F665" s="20">
        <f t="shared" si="40"/>
        <v>0.18460681478177049</v>
      </c>
      <c r="G665" s="20">
        <f t="shared" si="41"/>
        <v>-3.6753931852182293</v>
      </c>
      <c r="I665" s="17">
        <v>45110</v>
      </c>
      <c r="J665">
        <v>4455.58984375</v>
      </c>
      <c r="K665">
        <f t="shared" si="42"/>
        <v>0.11706778016009431</v>
      </c>
      <c r="L665">
        <f t="shared" si="43"/>
        <v>-3.7429322198399055</v>
      </c>
    </row>
    <row r="666" spans="1:12" x14ac:dyDescent="0.2">
      <c r="A666" s="414">
        <v>45112</v>
      </c>
      <c r="B666" s="319">
        <v>3.95</v>
      </c>
      <c r="D666" s="17">
        <v>45112</v>
      </c>
      <c r="E666">
        <v>211.59422302246091</v>
      </c>
      <c r="F666" s="20">
        <f t="shared" si="40"/>
        <v>1.0252942088416381</v>
      </c>
      <c r="G666" s="20">
        <f t="shared" si="41"/>
        <v>-2.9247057911583623</v>
      </c>
      <c r="I666" s="17">
        <v>45112</v>
      </c>
      <c r="J666">
        <v>4446.81982421875</v>
      </c>
      <c r="K666">
        <f t="shared" si="42"/>
        <v>-0.1968318413229169</v>
      </c>
      <c r="L666">
        <f t="shared" si="43"/>
        <v>-4.1468318413229168</v>
      </c>
    </row>
    <row r="667" spans="1:12" x14ac:dyDescent="0.2">
      <c r="A667" s="414">
        <v>45113</v>
      </c>
      <c r="B667" s="319">
        <v>4.05</v>
      </c>
      <c r="D667" s="17">
        <v>45113</v>
      </c>
      <c r="E667">
        <v>207.9525146484375</v>
      </c>
      <c r="F667" s="20">
        <f t="shared" si="40"/>
        <v>-1.7210811911612722</v>
      </c>
      <c r="G667" s="20">
        <f t="shared" si="41"/>
        <v>-5.7710811911612723</v>
      </c>
      <c r="I667" s="17">
        <v>45113</v>
      </c>
      <c r="J667">
        <v>4411.58984375</v>
      </c>
      <c r="K667">
        <f t="shared" si="42"/>
        <v>-0.79225113365009037</v>
      </c>
      <c r="L667">
        <f t="shared" si="43"/>
        <v>-4.8422511336500902</v>
      </c>
    </row>
    <row r="668" spans="1:12" x14ac:dyDescent="0.2">
      <c r="A668" s="414">
        <v>45114</v>
      </c>
      <c r="B668" s="319">
        <v>4.0599999999999996</v>
      </c>
      <c r="D668" s="17">
        <v>45114</v>
      </c>
      <c r="E668">
        <v>207.4082336425781</v>
      </c>
      <c r="F668" s="20">
        <f t="shared" si="40"/>
        <v>-0.2617333129053811</v>
      </c>
      <c r="G668" s="20">
        <f t="shared" si="41"/>
        <v>-4.3217333129053808</v>
      </c>
      <c r="I668" s="17">
        <v>45114</v>
      </c>
      <c r="J668">
        <v>4398.9501953125</v>
      </c>
      <c r="K668">
        <f t="shared" si="42"/>
        <v>-0.28651005386203071</v>
      </c>
      <c r="L668">
        <f t="shared" si="43"/>
        <v>-4.3465100538620307</v>
      </c>
    </row>
    <row r="669" spans="1:12" x14ac:dyDescent="0.2">
      <c r="A669" s="414">
        <v>45117</v>
      </c>
      <c r="B669" s="319">
        <v>4.01</v>
      </c>
      <c r="D669" s="17">
        <v>45117</v>
      </c>
      <c r="E669">
        <v>210.5946960449219</v>
      </c>
      <c r="F669" s="20">
        <f t="shared" si="40"/>
        <v>1.5363239666921638</v>
      </c>
      <c r="G669" s="20">
        <f t="shared" si="41"/>
        <v>-2.4736760333078358</v>
      </c>
      <c r="I669" s="17">
        <v>45117</v>
      </c>
      <c r="J669">
        <v>4409.52978515625</v>
      </c>
      <c r="K669">
        <f t="shared" si="42"/>
        <v>0.240502605713144</v>
      </c>
      <c r="L669">
        <f t="shared" si="43"/>
        <v>-3.7694973942868559</v>
      </c>
    </row>
    <row r="670" spans="1:12" x14ac:dyDescent="0.2">
      <c r="A670" s="414">
        <v>45118</v>
      </c>
      <c r="B670" s="319">
        <v>3.99</v>
      </c>
      <c r="D670" s="17">
        <v>45118</v>
      </c>
      <c r="E670">
        <v>218.8677062988281</v>
      </c>
      <c r="F670" s="20">
        <f t="shared" si="40"/>
        <v>3.9284039006098617</v>
      </c>
      <c r="G670" s="20">
        <f t="shared" si="41"/>
        <v>-6.1596099390138548E-2</v>
      </c>
      <c r="I670" s="17">
        <v>45118</v>
      </c>
      <c r="J670">
        <v>4439.259765625</v>
      </c>
      <c r="K670">
        <f t="shared" si="42"/>
        <v>0.67422110558884751</v>
      </c>
      <c r="L670">
        <f t="shared" si="43"/>
        <v>-3.3157788944111526</v>
      </c>
    </row>
    <row r="671" spans="1:12" x14ac:dyDescent="0.2">
      <c r="A671" s="414">
        <v>45119</v>
      </c>
      <c r="B671" s="319">
        <v>3.86</v>
      </c>
      <c r="D671" s="17">
        <v>45119</v>
      </c>
      <c r="E671">
        <v>224.91407775878909</v>
      </c>
      <c r="F671" s="20">
        <f t="shared" si="40"/>
        <v>2.7625690250098667</v>
      </c>
      <c r="G671" s="20">
        <f t="shared" si="41"/>
        <v>-1.0974309749901332</v>
      </c>
      <c r="I671" s="17">
        <v>45119</v>
      </c>
      <c r="J671">
        <v>4472.16015625</v>
      </c>
      <c r="K671">
        <f t="shared" si="42"/>
        <v>0.74112334853123829</v>
      </c>
      <c r="L671">
        <f t="shared" si="43"/>
        <v>-3.1188766514687618</v>
      </c>
    </row>
    <row r="672" spans="1:12" x14ac:dyDescent="0.2">
      <c r="A672" s="414">
        <v>45120</v>
      </c>
      <c r="B672" s="319">
        <v>3.76</v>
      </c>
      <c r="D672" s="17">
        <v>45120</v>
      </c>
      <c r="E672">
        <v>227.971923828125</v>
      </c>
      <c r="F672" s="20">
        <f t="shared" si="40"/>
        <v>1.3595618823892921</v>
      </c>
      <c r="G672" s="20">
        <f t="shared" si="41"/>
        <v>-2.4004381176107077</v>
      </c>
      <c r="I672" s="17">
        <v>45120</v>
      </c>
      <c r="J672">
        <v>4510.0400390625</v>
      </c>
      <c r="K672">
        <f t="shared" si="42"/>
        <v>0.84701534580691484</v>
      </c>
      <c r="L672">
        <f t="shared" si="43"/>
        <v>-2.9129846541930848</v>
      </c>
    </row>
    <row r="673" spans="1:12" x14ac:dyDescent="0.2">
      <c r="A673" s="414">
        <v>45121</v>
      </c>
      <c r="B673" s="319">
        <v>3.83</v>
      </c>
      <c r="D673" s="17">
        <v>45121</v>
      </c>
      <c r="E673">
        <v>226.9427490234375</v>
      </c>
      <c r="F673" s="20">
        <f t="shared" si="40"/>
        <v>-0.4514480500078713</v>
      </c>
      <c r="G673" s="20">
        <f t="shared" si="41"/>
        <v>-4.2814480500078718</v>
      </c>
      <c r="I673" s="17">
        <v>45121</v>
      </c>
      <c r="J673">
        <v>4505.419921875</v>
      </c>
      <c r="K673">
        <f t="shared" si="42"/>
        <v>-0.10244071333034954</v>
      </c>
      <c r="L673">
        <f t="shared" si="43"/>
        <v>-3.9324407133303496</v>
      </c>
    </row>
    <row r="674" spans="1:12" x14ac:dyDescent="0.2">
      <c r="A674" s="414">
        <v>45124</v>
      </c>
      <c r="B674" s="319">
        <v>3.81</v>
      </c>
      <c r="D674" s="17">
        <v>45124</v>
      </c>
      <c r="E674">
        <v>225.6266174316406</v>
      </c>
      <c r="F674" s="20">
        <f t="shared" si="40"/>
        <v>-0.57993991764900144</v>
      </c>
      <c r="G674" s="20">
        <f t="shared" si="41"/>
        <v>-4.3899399176490013</v>
      </c>
      <c r="I674" s="17">
        <v>45124</v>
      </c>
      <c r="J674">
        <v>4522.7900390625</v>
      </c>
      <c r="K674">
        <f t="shared" si="42"/>
        <v>0.38553825145495335</v>
      </c>
      <c r="L674">
        <f t="shared" si="43"/>
        <v>-3.4244617485450468</v>
      </c>
    </row>
    <row r="675" spans="1:12" x14ac:dyDescent="0.2">
      <c r="A675" s="414">
        <v>45125</v>
      </c>
      <c r="B675" s="319">
        <v>3.8</v>
      </c>
      <c r="D675" s="17">
        <v>45125</v>
      </c>
      <c r="E675">
        <v>225.26045227050781</v>
      </c>
      <c r="F675" s="20">
        <f t="shared" si="40"/>
        <v>-0.16228810470188573</v>
      </c>
      <c r="G675" s="20">
        <f t="shared" si="41"/>
        <v>-3.9622881047018854</v>
      </c>
      <c r="I675" s="17">
        <v>45125</v>
      </c>
      <c r="J675">
        <v>4554.97998046875</v>
      </c>
      <c r="K675">
        <f t="shared" si="42"/>
        <v>0.71172752058422872</v>
      </c>
      <c r="L675">
        <f t="shared" si="43"/>
        <v>-3.088272479415771</v>
      </c>
    </row>
    <row r="676" spans="1:12" x14ac:dyDescent="0.2">
      <c r="A676" s="414">
        <v>45126</v>
      </c>
      <c r="B676" s="319">
        <v>3.75</v>
      </c>
      <c r="D676" s="17">
        <v>45126</v>
      </c>
      <c r="E676">
        <v>231.93028259277341</v>
      </c>
      <c r="F676" s="20">
        <f t="shared" si="40"/>
        <v>2.960941547900303</v>
      </c>
      <c r="G676" s="20">
        <f t="shared" si="41"/>
        <v>-0.78905845209969705</v>
      </c>
      <c r="I676" s="17">
        <v>45126</v>
      </c>
      <c r="J676">
        <v>4565.72021484375</v>
      </c>
      <c r="K676">
        <f t="shared" si="42"/>
        <v>0.23579103357320857</v>
      </c>
      <c r="L676">
        <f t="shared" si="43"/>
        <v>-3.5142089664267915</v>
      </c>
    </row>
    <row r="677" spans="1:12" x14ac:dyDescent="0.2">
      <c r="A677" s="414">
        <v>45127</v>
      </c>
      <c r="B677" s="319">
        <v>3.85</v>
      </c>
      <c r="D677" s="17">
        <v>45127</v>
      </c>
      <c r="E677">
        <v>225.7849426269531</v>
      </c>
      <c r="F677" s="20">
        <f t="shared" si="40"/>
        <v>-2.6496496693406741</v>
      </c>
      <c r="G677" s="20">
        <f t="shared" si="41"/>
        <v>-6.4996496693406742</v>
      </c>
      <c r="I677" s="17">
        <v>45127</v>
      </c>
      <c r="J677">
        <v>4534.8701171875</v>
      </c>
      <c r="K677">
        <f t="shared" si="42"/>
        <v>-0.67568962189037163</v>
      </c>
      <c r="L677">
        <f t="shared" si="43"/>
        <v>-4.5256896218903719</v>
      </c>
    </row>
    <row r="678" spans="1:12" x14ac:dyDescent="0.2">
      <c r="A678" s="414">
        <v>45128</v>
      </c>
      <c r="B678" s="319">
        <v>3.84</v>
      </c>
      <c r="D678" s="17">
        <v>45128</v>
      </c>
      <c r="E678">
        <v>225.68597412109381</v>
      </c>
      <c r="F678" s="20">
        <f t="shared" si="40"/>
        <v>-4.3833085017900286E-2</v>
      </c>
      <c r="G678" s="20">
        <f t="shared" si="41"/>
        <v>-3.8838330850179004</v>
      </c>
      <c r="I678" s="17">
        <v>45128</v>
      </c>
      <c r="J678">
        <v>4536.33984375</v>
      </c>
      <c r="K678">
        <f t="shared" si="42"/>
        <v>3.2409452189813011E-2</v>
      </c>
      <c r="L678">
        <f t="shared" si="43"/>
        <v>-3.8075905478101868</v>
      </c>
    </row>
    <row r="679" spans="1:12" x14ac:dyDescent="0.2">
      <c r="A679" s="414">
        <v>45131</v>
      </c>
      <c r="B679" s="319">
        <v>3.86</v>
      </c>
      <c r="D679" s="17">
        <v>45131</v>
      </c>
      <c r="E679">
        <v>223.31095886230469</v>
      </c>
      <c r="F679" s="20">
        <f t="shared" si="40"/>
        <v>-1.0523539480192881</v>
      </c>
      <c r="G679" s="20">
        <f t="shared" si="41"/>
        <v>-4.9123539480192875</v>
      </c>
      <c r="I679" s="17">
        <v>45131</v>
      </c>
      <c r="J679">
        <v>4554.64013671875</v>
      </c>
      <c r="K679">
        <f t="shared" si="42"/>
        <v>0.40341538771535074</v>
      </c>
      <c r="L679">
        <f t="shared" si="43"/>
        <v>-3.4565846122846491</v>
      </c>
    </row>
    <row r="680" spans="1:12" x14ac:dyDescent="0.2">
      <c r="A680" s="414">
        <v>45132</v>
      </c>
      <c r="B680" s="319">
        <v>3.91</v>
      </c>
      <c r="D680" s="17">
        <v>45132</v>
      </c>
      <c r="E680">
        <v>223.67710876464841</v>
      </c>
      <c r="F680" s="20">
        <f t="shared" si="40"/>
        <v>0.16396414408371804</v>
      </c>
      <c r="G680" s="20">
        <f t="shared" si="41"/>
        <v>-3.7460358559162823</v>
      </c>
      <c r="I680" s="17">
        <v>45132</v>
      </c>
      <c r="J680">
        <v>4567.4599609375</v>
      </c>
      <c r="K680">
        <f t="shared" si="42"/>
        <v>0.28146733515560785</v>
      </c>
      <c r="L680">
        <f t="shared" si="43"/>
        <v>-3.6285326648443923</v>
      </c>
    </row>
    <row r="681" spans="1:12" x14ac:dyDescent="0.2">
      <c r="A681" s="414">
        <v>45133</v>
      </c>
      <c r="B681" s="319">
        <v>3.86</v>
      </c>
      <c r="D681" s="17">
        <v>45133</v>
      </c>
      <c r="E681">
        <v>223.23179626464841</v>
      </c>
      <c r="F681" s="20">
        <f t="shared" si="40"/>
        <v>-0.19908720318293943</v>
      </c>
      <c r="G681" s="20">
        <f t="shared" si="41"/>
        <v>-4.0590872031829397</v>
      </c>
      <c r="I681" s="17">
        <v>45133</v>
      </c>
      <c r="J681">
        <v>4566.75</v>
      </c>
      <c r="K681">
        <f t="shared" si="42"/>
        <v>-1.5543889679862154E-2</v>
      </c>
      <c r="L681">
        <f t="shared" si="43"/>
        <v>-3.8755438896798622</v>
      </c>
    </row>
    <row r="682" spans="1:12" x14ac:dyDescent="0.2">
      <c r="A682" s="414">
        <v>45134</v>
      </c>
      <c r="B682" s="319">
        <v>4.01</v>
      </c>
      <c r="D682" s="17">
        <v>45134</v>
      </c>
      <c r="E682">
        <v>222.8062744140625</v>
      </c>
      <c r="F682" s="20">
        <f t="shared" si="40"/>
        <v>-0.19061883553606285</v>
      </c>
      <c r="G682" s="20">
        <f t="shared" si="41"/>
        <v>-4.200618835536063</v>
      </c>
      <c r="I682" s="17">
        <v>45134</v>
      </c>
      <c r="J682">
        <v>4537.41015625</v>
      </c>
      <c r="K682">
        <f t="shared" si="42"/>
        <v>-0.64246660644878739</v>
      </c>
      <c r="L682">
        <f t="shared" si="43"/>
        <v>-4.6524666064487867</v>
      </c>
    </row>
    <row r="683" spans="1:12" x14ac:dyDescent="0.2">
      <c r="A683" s="414">
        <v>45135</v>
      </c>
      <c r="B683" s="319">
        <v>3.96</v>
      </c>
      <c r="D683" s="17">
        <v>45135</v>
      </c>
      <c r="E683">
        <v>223.25157165527341</v>
      </c>
      <c r="F683" s="20">
        <f t="shared" si="40"/>
        <v>0.19985848351082341</v>
      </c>
      <c r="G683" s="20">
        <f t="shared" si="41"/>
        <v>-3.7601415164891767</v>
      </c>
      <c r="I683" s="17">
        <v>45135</v>
      </c>
      <c r="J683">
        <v>4582.22998046875</v>
      </c>
      <c r="K683">
        <f t="shared" si="42"/>
        <v>0.98778427947523073</v>
      </c>
      <c r="L683">
        <f t="shared" si="43"/>
        <v>-2.972215720524769</v>
      </c>
    </row>
    <row r="684" spans="1:12" x14ac:dyDescent="0.2">
      <c r="A684" s="414">
        <v>45138</v>
      </c>
      <c r="B684" s="319">
        <v>3.97</v>
      </c>
      <c r="D684" s="17">
        <v>45138</v>
      </c>
      <c r="E684">
        <v>222.667724609375</v>
      </c>
      <c r="F684" s="20">
        <f t="shared" si="40"/>
        <v>-0.26151979203082043</v>
      </c>
      <c r="G684" s="20">
        <f t="shared" si="41"/>
        <v>-4.231519792030821</v>
      </c>
      <c r="I684" s="17">
        <v>45138</v>
      </c>
      <c r="J684">
        <v>4588.9599609375</v>
      </c>
      <c r="K684">
        <f t="shared" si="42"/>
        <v>0.14687129405193106</v>
      </c>
      <c r="L684">
        <f t="shared" si="43"/>
        <v>-3.823128705948069</v>
      </c>
    </row>
    <row r="685" spans="1:12" x14ac:dyDescent="0.2">
      <c r="A685" s="414">
        <v>45139</v>
      </c>
      <c r="B685" s="319">
        <v>4.05</v>
      </c>
      <c r="D685" s="17">
        <v>45139</v>
      </c>
      <c r="E685">
        <v>221.9354553222656</v>
      </c>
      <c r="F685" s="20">
        <f t="shared" si="40"/>
        <v>-0.32886188979297298</v>
      </c>
      <c r="G685" s="20">
        <f t="shared" si="41"/>
        <v>-4.3788618897929732</v>
      </c>
      <c r="I685" s="17">
        <v>45139</v>
      </c>
      <c r="J685">
        <v>4576.72998046875</v>
      </c>
      <c r="K685">
        <f t="shared" si="42"/>
        <v>-0.26650876392156364</v>
      </c>
      <c r="L685">
        <f t="shared" si="43"/>
        <v>-4.3165087639215631</v>
      </c>
    </row>
    <row r="686" spans="1:12" x14ac:dyDescent="0.2">
      <c r="A686" s="414">
        <v>45140</v>
      </c>
      <c r="B686" s="319">
        <v>4.08</v>
      </c>
      <c r="D686" s="17">
        <v>45140</v>
      </c>
      <c r="E686">
        <v>218.20466613769531</v>
      </c>
      <c r="F686" s="20">
        <f t="shared" si="40"/>
        <v>-1.6810244127748408</v>
      </c>
      <c r="G686" s="20">
        <f t="shared" si="41"/>
        <v>-5.7610244127748409</v>
      </c>
      <c r="I686" s="17">
        <v>45140</v>
      </c>
      <c r="J686">
        <v>4513.39013671875</v>
      </c>
      <c r="K686">
        <f t="shared" si="42"/>
        <v>-1.3839541336347903</v>
      </c>
      <c r="L686">
        <f t="shared" si="43"/>
        <v>-5.4639541336347905</v>
      </c>
    </row>
    <row r="687" spans="1:12" x14ac:dyDescent="0.2">
      <c r="A687" s="414">
        <v>45141</v>
      </c>
      <c r="B687" s="319">
        <v>4.2</v>
      </c>
      <c r="D687" s="17">
        <v>45141</v>
      </c>
      <c r="E687">
        <v>213.31608581542969</v>
      </c>
      <c r="F687" s="20">
        <f t="shared" si="40"/>
        <v>-2.2403647038330279</v>
      </c>
      <c r="G687" s="20">
        <f t="shared" si="41"/>
        <v>-6.4403647038330281</v>
      </c>
      <c r="I687" s="17">
        <v>45141</v>
      </c>
      <c r="J687">
        <v>4501.89013671875</v>
      </c>
      <c r="K687">
        <f t="shared" si="42"/>
        <v>-0.25479738404268631</v>
      </c>
      <c r="L687">
        <f t="shared" si="43"/>
        <v>-4.4547973840426867</v>
      </c>
    </row>
    <row r="688" spans="1:12" x14ac:dyDescent="0.2">
      <c r="A688" s="414">
        <v>45142</v>
      </c>
      <c r="B688" s="319">
        <v>4.05</v>
      </c>
      <c r="D688" s="17">
        <v>45142</v>
      </c>
      <c r="E688">
        <v>212.356201171875</v>
      </c>
      <c r="F688" s="20">
        <f t="shared" si="40"/>
        <v>-0.44998230671887596</v>
      </c>
      <c r="G688" s="20">
        <f t="shared" si="41"/>
        <v>-4.4999823067188753</v>
      </c>
      <c r="I688" s="17">
        <v>45142</v>
      </c>
      <c r="J688">
        <v>4478.02978515625</v>
      </c>
      <c r="K688">
        <f t="shared" si="42"/>
        <v>-0.53000741550505426</v>
      </c>
      <c r="L688">
        <f t="shared" si="43"/>
        <v>-4.5800074155050545</v>
      </c>
    </row>
    <row r="689" spans="1:12" x14ac:dyDescent="0.2">
      <c r="A689" s="414">
        <v>45145</v>
      </c>
      <c r="B689" s="319">
        <v>4.09</v>
      </c>
      <c r="D689" s="17">
        <v>45145</v>
      </c>
      <c r="E689">
        <v>213.81089782714841</v>
      </c>
      <c r="F689" s="20">
        <f t="shared" si="40"/>
        <v>0.68502668970614122</v>
      </c>
      <c r="G689" s="20">
        <f t="shared" si="41"/>
        <v>-3.4049733102938586</v>
      </c>
      <c r="I689" s="17">
        <v>45145</v>
      </c>
      <c r="J689">
        <v>4518.43994140625</v>
      </c>
      <c r="K689">
        <f t="shared" si="42"/>
        <v>0.90240927793627856</v>
      </c>
      <c r="L689">
        <f t="shared" si="43"/>
        <v>-3.1875907220637214</v>
      </c>
    </row>
    <row r="690" spans="1:12" x14ac:dyDescent="0.2">
      <c r="A690" s="414">
        <v>45146</v>
      </c>
      <c r="B690" s="319">
        <v>4.0199999999999996</v>
      </c>
      <c r="D690" s="17">
        <v>45146</v>
      </c>
      <c r="E690">
        <v>209.3775329589844</v>
      </c>
      <c r="F690" s="20">
        <f t="shared" si="40"/>
        <v>-2.0734980832212209</v>
      </c>
      <c r="G690" s="20">
        <f t="shared" si="41"/>
        <v>-6.0934980832212204</v>
      </c>
      <c r="I690" s="17">
        <v>45146</v>
      </c>
      <c r="J690">
        <v>4499.3798828125</v>
      </c>
      <c r="K690">
        <f t="shared" si="42"/>
        <v>-0.42182830447931197</v>
      </c>
      <c r="L690">
        <f t="shared" si="43"/>
        <v>-4.4418283044793112</v>
      </c>
    </row>
    <row r="691" spans="1:12" x14ac:dyDescent="0.2">
      <c r="A691" s="414">
        <v>45147</v>
      </c>
      <c r="B691" s="319">
        <v>4</v>
      </c>
      <c r="D691" s="17">
        <v>45147</v>
      </c>
      <c r="E691">
        <v>203.7170715332031</v>
      </c>
      <c r="F691" s="20">
        <f t="shared" si="40"/>
        <v>-2.7034712587286776</v>
      </c>
      <c r="G691" s="20">
        <f t="shared" si="41"/>
        <v>-6.703471258728678</v>
      </c>
      <c r="I691" s="17">
        <v>45147</v>
      </c>
      <c r="J691">
        <v>4467.7099609375</v>
      </c>
      <c r="K691">
        <f t="shared" si="42"/>
        <v>-0.70387303805971524</v>
      </c>
      <c r="L691">
        <f t="shared" si="43"/>
        <v>-4.7038730380597151</v>
      </c>
    </row>
    <row r="692" spans="1:12" x14ac:dyDescent="0.2">
      <c r="A692" s="414">
        <v>45148</v>
      </c>
      <c r="B692" s="319">
        <v>4.09</v>
      </c>
      <c r="D692" s="17">
        <v>45148</v>
      </c>
      <c r="E692">
        <v>206.08219909667969</v>
      </c>
      <c r="F692" s="20">
        <f t="shared" si="40"/>
        <v>1.1609864336240017</v>
      </c>
      <c r="G692" s="20">
        <f t="shared" si="41"/>
        <v>-2.929013566375998</v>
      </c>
      <c r="I692" s="17">
        <v>45148</v>
      </c>
      <c r="J692">
        <v>4468.830078125</v>
      </c>
      <c r="K692">
        <f t="shared" si="42"/>
        <v>2.5071394456970427E-2</v>
      </c>
      <c r="L692">
        <f t="shared" si="43"/>
        <v>-4.0649286055430291</v>
      </c>
    </row>
    <row r="693" spans="1:12" x14ac:dyDescent="0.2">
      <c r="A693" s="414">
        <v>45149</v>
      </c>
      <c r="B693" s="319">
        <v>4.16</v>
      </c>
      <c r="D693" s="17">
        <v>45149</v>
      </c>
      <c r="E693">
        <v>206.52751159667969</v>
      </c>
      <c r="F693" s="20">
        <f t="shared" si="40"/>
        <v>0.21608489328624148</v>
      </c>
      <c r="G693" s="20">
        <f t="shared" si="41"/>
        <v>-3.9439151067137588</v>
      </c>
      <c r="I693" s="17">
        <v>45149</v>
      </c>
      <c r="J693">
        <v>4464.0498046875</v>
      </c>
      <c r="K693">
        <f t="shared" si="42"/>
        <v>-0.10696923700230895</v>
      </c>
      <c r="L693">
        <f t="shared" si="43"/>
        <v>-4.2669692370023089</v>
      </c>
    </row>
    <row r="694" spans="1:12" x14ac:dyDescent="0.2">
      <c r="A694" s="414">
        <v>45152</v>
      </c>
      <c r="B694" s="319">
        <v>4.1900000000000004</v>
      </c>
      <c r="D694" s="17">
        <v>45152</v>
      </c>
      <c r="E694">
        <v>209.85252380371091</v>
      </c>
      <c r="F694" s="20">
        <f t="shared" si="40"/>
        <v>1.6099609109339976</v>
      </c>
      <c r="G694" s="20">
        <f t="shared" si="41"/>
        <v>-2.5800390890660028</v>
      </c>
      <c r="I694" s="17">
        <v>45152</v>
      </c>
      <c r="J694">
        <v>4489.72021484375</v>
      </c>
      <c r="K694">
        <f t="shared" si="42"/>
        <v>0.57504757517030047</v>
      </c>
      <c r="L694">
        <f t="shared" si="43"/>
        <v>-3.6149524248297</v>
      </c>
    </row>
    <row r="695" spans="1:12" x14ac:dyDescent="0.2">
      <c r="A695" s="414">
        <v>45153</v>
      </c>
      <c r="B695" s="319">
        <v>4.21</v>
      </c>
      <c r="D695" s="17">
        <v>45153</v>
      </c>
      <c r="E695">
        <v>206.606689453125</v>
      </c>
      <c r="F695" s="20">
        <f t="shared" si="40"/>
        <v>-1.546721617521243</v>
      </c>
      <c r="G695" s="20">
        <f t="shared" si="41"/>
        <v>-5.7567216175212428</v>
      </c>
      <c r="I695" s="17">
        <v>45153</v>
      </c>
      <c r="J695">
        <v>4437.85986328125</v>
      </c>
      <c r="K695">
        <f t="shared" si="42"/>
        <v>-1.1550909428841734</v>
      </c>
      <c r="L695">
        <f t="shared" si="43"/>
        <v>-5.3650909428841729</v>
      </c>
    </row>
    <row r="696" spans="1:12" x14ac:dyDescent="0.2">
      <c r="A696" s="414">
        <v>45154</v>
      </c>
      <c r="B696" s="319">
        <v>4.28</v>
      </c>
      <c r="D696" s="17">
        <v>45154</v>
      </c>
      <c r="E696">
        <v>204.8352966308594</v>
      </c>
      <c r="F696" s="20">
        <f t="shared" si="40"/>
        <v>-0.85737437977171149</v>
      </c>
      <c r="G696" s="20">
        <f t="shared" si="41"/>
        <v>-5.1373743797717122</v>
      </c>
      <c r="I696" s="17">
        <v>45154</v>
      </c>
      <c r="J696">
        <v>4404.330078125</v>
      </c>
      <c r="K696">
        <f t="shared" si="42"/>
        <v>-0.75553952105776634</v>
      </c>
      <c r="L696">
        <f t="shared" si="43"/>
        <v>-5.0355395210577667</v>
      </c>
    </row>
    <row r="697" spans="1:12" x14ac:dyDescent="0.2">
      <c r="A697" s="414">
        <v>45155</v>
      </c>
      <c r="B697" s="319">
        <v>4.3</v>
      </c>
      <c r="D697" s="17">
        <v>45155</v>
      </c>
      <c r="E697">
        <v>201.7181091308594</v>
      </c>
      <c r="F697" s="20">
        <f t="shared" si="40"/>
        <v>-1.5218019312450768</v>
      </c>
      <c r="G697" s="20">
        <f t="shared" si="41"/>
        <v>-5.8218019312450764</v>
      </c>
      <c r="I697" s="17">
        <v>45155</v>
      </c>
      <c r="J697">
        <v>4370.35986328125</v>
      </c>
      <c r="K697">
        <f t="shared" si="42"/>
        <v>-0.77129130290370318</v>
      </c>
      <c r="L697">
        <f t="shared" si="43"/>
        <v>-5.0712913029037026</v>
      </c>
    </row>
    <row r="698" spans="1:12" x14ac:dyDescent="0.2">
      <c r="A698" s="414">
        <v>45156</v>
      </c>
      <c r="B698" s="319">
        <v>4.26</v>
      </c>
      <c r="D698" s="17">
        <v>45156</v>
      </c>
      <c r="E698">
        <v>202.69779968261719</v>
      </c>
      <c r="F698" s="20">
        <f t="shared" si="40"/>
        <v>0.48567307911965163</v>
      </c>
      <c r="G698" s="20">
        <f t="shared" si="41"/>
        <v>-3.7743269208803483</v>
      </c>
      <c r="I698" s="17">
        <v>45156</v>
      </c>
      <c r="J698">
        <v>4369.7099609375</v>
      </c>
      <c r="K698">
        <f t="shared" si="42"/>
        <v>-1.4870682600083548E-2</v>
      </c>
      <c r="L698">
        <f t="shared" si="43"/>
        <v>-4.2748706826000831</v>
      </c>
    </row>
    <row r="699" spans="1:12" x14ac:dyDescent="0.2">
      <c r="A699" s="414">
        <v>45159</v>
      </c>
      <c r="B699" s="319">
        <v>4.34</v>
      </c>
      <c r="D699" s="17">
        <v>45159</v>
      </c>
      <c r="E699">
        <v>206.85408020019531</v>
      </c>
      <c r="F699" s="20">
        <f t="shared" si="40"/>
        <v>2.050481319523942</v>
      </c>
      <c r="G699" s="20">
        <f t="shared" si="41"/>
        <v>-2.2895186804760579</v>
      </c>
      <c r="I699" s="17">
        <v>45159</v>
      </c>
      <c r="J699">
        <v>4399.77001953125</v>
      </c>
      <c r="K699">
        <f t="shared" si="42"/>
        <v>0.68791885187960533</v>
      </c>
      <c r="L699">
        <f t="shared" si="43"/>
        <v>-3.6520811481203945</v>
      </c>
    </row>
    <row r="700" spans="1:12" x14ac:dyDescent="0.2">
      <c r="A700" s="414">
        <v>45160</v>
      </c>
      <c r="B700" s="319">
        <v>4.34</v>
      </c>
      <c r="D700" s="17">
        <v>45160</v>
      </c>
      <c r="E700">
        <v>204.60768127441409</v>
      </c>
      <c r="F700" s="20">
        <f t="shared" si="40"/>
        <v>-1.0859824102126174</v>
      </c>
      <c r="G700" s="20">
        <f t="shared" si="41"/>
        <v>-5.4259824102126171</v>
      </c>
      <c r="I700" s="17">
        <v>45160</v>
      </c>
      <c r="J700">
        <v>4387.5498046875</v>
      </c>
      <c r="K700">
        <f t="shared" si="42"/>
        <v>-0.27774667288295984</v>
      </c>
      <c r="L700">
        <f t="shared" si="43"/>
        <v>-4.6177466728829595</v>
      </c>
    </row>
    <row r="701" spans="1:12" x14ac:dyDescent="0.2">
      <c r="A701" s="414">
        <v>45161</v>
      </c>
      <c r="B701" s="319">
        <v>4.1900000000000004</v>
      </c>
      <c r="D701" s="17">
        <v>45161</v>
      </c>
      <c r="E701">
        <v>206.9530334472656</v>
      </c>
      <c r="F701" s="20">
        <f t="shared" si="40"/>
        <v>1.1462679007177572</v>
      </c>
      <c r="G701" s="20">
        <f t="shared" si="41"/>
        <v>-3.0437320992822432</v>
      </c>
      <c r="I701" s="17">
        <v>45161</v>
      </c>
      <c r="J701">
        <v>4436.009765625</v>
      </c>
      <c r="K701">
        <f t="shared" si="42"/>
        <v>1.1044879965972607</v>
      </c>
      <c r="L701">
        <f t="shared" si="43"/>
        <v>-3.0855120034027399</v>
      </c>
    </row>
    <row r="702" spans="1:12" x14ac:dyDescent="0.2">
      <c r="A702" s="414">
        <v>45162</v>
      </c>
      <c r="B702" s="319">
        <v>4.2300000000000004</v>
      </c>
      <c r="D702" s="17">
        <v>45162</v>
      </c>
      <c r="E702">
        <v>203.3707275390625</v>
      </c>
      <c r="F702" s="20">
        <f t="shared" si="40"/>
        <v>-1.730975308035732</v>
      </c>
      <c r="G702" s="20">
        <f t="shared" si="41"/>
        <v>-5.9609753080357324</v>
      </c>
      <c r="I702" s="17">
        <v>45162</v>
      </c>
      <c r="J702">
        <v>4376.31005859375</v>
      </c>
      <c r="K702">
        <f t="shared" si="42"/>
        <v>-1.3457974663146119</v>
      </c>
      <c r="L702">
        <f t="shared" si="43"/>
        <v>-5.5757974663146124</v>
      </c>
    </row>
    <row r="703" spans="1:12" x14ac:dyDescent="0.2">
      <c r="A703" s="414">
        <v>45163</v>
      </c>
      <c r="B703" s="319">
        <v>4.25</v>
      </c>
      <c r="D703" s="17">
        <v>45163</v>
      </c>
      <c r="E703">
        <v>207.28948974609381</v>
      </c>
      <c r="F703" s="20">
        <f t="shared" si="40"/>
        <v>1.9269057324282863</v>
      </c>
      <c r="G703" s="20">
        <f t="shared" si="41"/>
        <v>-2.3230942675717134</v>
      </c>
      <c r="I703" s="17">
        <v>45163</v>
      </c>
      <c r="J703">
        <v>4405.7099609375</v>
      </c>
      <c r="K703">
        <f t="shared" si="42"/>
        <v>0.67179660376251171</v>
      </c>
      <c r="L703">
        <f t="shared" si="43"/>
        <v>-3.5782033962374884</v>
      </c>
    </row>
    <row r="704" spans="1:12" x14ac:dyDescent="0.2">
      <c r="A704" s="414">
        <v>45166</v>
      </c>
      <c r="B704" s="319">
        <v>4.2</v>
      </c>
      <c r="D704" s="17">
        <v>45166</v>
      </c>
      <c r="E704">
        <v>209.51603698730469</v>
      </c>
      <c r="F704" s="20">
        <f t="shared" si="40"/>
        <v>1.0741245221540896</v>
      </c>
      <c r="G704" s="20">
        <f t="shared" si="41"/>
        <v>-3.1258754778459106</v>
      </c>
      <c r="I704" s="17">
        <v>45166</v>
      </c>
      <c r="J704">
        <v>4433.31005859375</v>
      </c>
      <c r="K704">
        <f t="shared" si="42"/>
        <v>0.62646197550364668</v>
      </c>
      <c r="L704">
        <f t="shared" si="43"/>
        <v>-3.5735380244963535</v>
      </c>
    </row>
    <row r="705" spans="1:12" x14ac:dyDescent="0.2">
      <c r="A705" s="414">
        <v>45167</v>
      </c>
      <c r="B705" s="319">
        <v>4.12</v>
      </c>
      <c r="D705" s="17">
        <v>45167</v>
      </c>
      <c r="E705">
        <v>209.75358581542969</v>
      </c>
      <c r="F705" s="20">
        <f t="shared" si="40"/>
        <v>0.11337978301842065</v>
      </c>
      <c r="G705" s="20">
        <f t="shared" si="41"/>
        <v>-4.0066202169815792</v>
      </c>
      <c r="I705" s="17">
        <v>45167</v>
      </c>
      <c r="J705">
        <v>4497.6298828125</v>
      </c>
      <c r="K705">
        <f t="shared" si="42"/>
        <v>1.4508307194546259</v>
      </c>
      <c r="L705">
        <f t="shared" si="43"/>
        <v>-2.6691692805453742</v>
      </c>
    </row>
    <row r="706" spans="1:12" x14ac:dyDescent="0.2">
      <c r="A706" s="414">
        <v>45168</v>
      </c>
      <c r="B706" s="319">
        <v>4.12</v>
      </c>
      <c r="D706" s="17">
        <v>45168</v>
      </c>
      <c r="E706">
        <v>212.80149841308591</v>
      </c>
      <c r="F706" s="20">
        <f t="shared" si="40"/>
        <v>1.453092010707363</v>
      </c>
      <c r="G706" s="20">
        <f t="shared" si="41"/>
        <v>-2.6669079892926373</v>
      </c>
      <c r="I706" s="17">
        <v>45168</v>
      </c>
      <c r="J706">
        <v>4514.8701171875</v>
      </c>
      <c r="K706">
        <f t="shared" si="42"/>
        <v>0.3833182103508076</v>
      </c>
      <c r="L706">
        <f t="shared" si="43"/>
        <v>-3.7366817896491926</v>
      </c>
    </row>
    <row r="707" spans="1:12" x14ac:dyDescent="0.2">
      <c r="A707" s="414">
        <v>45169</v>
      </c>
      <c r="B707" s="319">
        <v>4.09</v>
      </c>
      <c r="D707" s="17">
        <v>45169</v>
      </c>
      <c r="E707">
        <v>219.1546936035156</v>
      </c>
      <c r="F707" s="20">
        <f t="shared" si="40"/>
        <v>2.9855030334875723</v>
      </c>
      <c r="G707" s="20">
        <f t="shared" si="41"/>
        <v>-1.1044969665124276</v>
      </c>
      <c r="I707" s="17">
        <v>45169</v>
      </c>
      <c r="J707">
        <v>4507.66015625</v>
      </c>
      <c r="K707">
        <f t="shared" si="42"/>
        <v>-0.1596936512094258</v>
      </c>
      <c r="L707">
        <f t="shared" si="43"/>
        <v>-4.2496936512094257</v>
      </c>
    </row>
    <row r="708" spans="1:12" x14ac:dyDescent="0.2">
      <c r="A708" s="414">
        <v>45170</v>
      </c>
      <c r="B708" s="319">
        <v>4.18</v>
      </c>
      <c r="D708" s="17">
        <v>45170</v>
      </c>
      <c r="E708">
        <v>219.22395324707031</v>
      </c>
      <c r="F708" s="20">
        <f t="shared" si="40"/>
        <v>3.1603084750727373E-2</v>
      </c>
      <c r="G708" s="20">
        <f t="shared" si="41"/>
        <v>-4.1483969152492719</v>
      </c>
      <c r="I708" s="17">
        <v>45170</v>
      </c>
      <c r="J708">
        <v>4515.77001953125</v>
      </c>
      <c r="K708">
        <f t="shared" si="42"/>
        <v>0.17991292600009881</v>
      </c>
      <c r="L708">
        <f t="shared" si="43"/>
        <v>-4.000087073999901</v>
      </c>
    </row>
    <row r="709" spans="1:12" x14ac:dyDescent="0.2">
      <c r="A709" s="414">
        <v>45174</v>
      </c>
      <c r="B709" s="319">
        <v>4.2699999999999996</v>
      </c>
      <c r="D709" s="17">
        <v>45174</v>
      </c>
      <c r="E709">
        <v>216.41351318359381</v>
      </c>
      <c r="F709" s="20">
        <f t="shared" ref="F709:F772" si="44">+(E709-E708)/E708*100</f>
        <v>-1.2819949744766608</v>
      </c>
      <c r="G709" s="20">
        <f t="shared" ref="G709:G772" si="45">+F709-B709</f>
        <v>-5.5519949744766599</v>
      </c>
      <c r="I709" s="17">
        <v>45174</v>
      </c>
      <c r="J709">
        <v>4496.830078125</v>
      </c>
      <c r="K709">
        <f t="shared" ref="K709:K772" si="46">+(J709-J708)/J708*100</f>
        <v>-0.4194177587506111</v>
      </c>
      <c r="L709">
        <f t="shared" ref="L709:L772" si="47">+K709-B709</f>
        <v>-4.6894177587506105</v>
      </c>
    </row>
    <row r="710" spans="1:12" x14ac:dyDescent="0.2">
      <c r="A710" s="414">
        <v>45175</v>
      </c>
      <c r="B710" s="319">
        <v>4.3</v>
      </c>
      <c r="D710" s="17">
        <v>45175</v>
      </c>
      <c r="E710">
        <v>219.31300354003909</v>
      </c>
      <c r="F710" s="20">
        <f t="shared" si="44"/>
        <v>1.3397917319449038</v>
      </c>
      <c r="G710" s="20">
        <f t="shared" si="45"/>
        <v>-2.9602082680550961</v>
      </c>
      <c r="I710" s="17">
        <v>45175</v>
      </c>
      <c r="J710">
        <v>4465.47998046875</v>
      </c>
      <c r="K710">
        <f t="shared" si="46"/>
        <v>-0.69715993514528674</v>
      </c>
      <c r="L710">
        <f t="shared" si="47"/>
        <v>-4.9971599351452864</v>
      </c>
    </row>
    <row r="711" spans="1:12" x14ac:dyDescent="0.2">
      <c r="A711" s="414">
        <v>45176</v>
      </c>
      <c r="B711" s="319">
        <v>4.2699999999999996</v>
      </c>
      <c r="D711" s="17">
        <v>45176</v>
      </c>
      <c r="E711">
        <v>220.21354675292969</v>
      </c>
      <c r="F711" s="20">
        <f t="shared" si="44"/>
        <v>0.41062007193120587</v>
      </c>
      <c r="G711" s="20">
        <f t="shared" si="45"/>
        <v>-3.8593799280687939</v>
      </c>
      <c r="I711" s="17">
        <v>45176</v>
      </c>
      <c r="J711">
        <v>4451.14013671875</v>
      </c>
      <c r="K711">
        <f t="shared" si="46"/>
        <v>-0.32112659361860402</v>
      </c>
      <c r="L711">
        <f t="shared" si="47"/>
        <v>-4.5911265936186032</v>
      </c>
    </row>
    <row r="712" spans="1:12" x14ac:dyDescent="0.2">
      <c r="A712" s="414">
        <v>45177</v>
      </c>
      <c r="B712" s="319">
        <v>4.26</v>
      </c>
      <c r="D712" s="17">
        <v>45177</v>
      </c>
      <c r="E712">
        <v>222.42033386230469</v>
      </c>
      <c r="F712" s="20">
        <f t="shared" si="44"/>
        <v>1.0021123322857708</v>
      </c>
      <c r="G712" s="20">
        <f t="shared" si="45"/>
        <v>-3.257887667714229</v>
      </c>
      <c r="I712" s="17">
        <v>45177</v>
      </c>
      <c r="J712">
        <v>4457.490234375</v>
      </c>
      <c r="K712">
        <f t="shared" si="46"/>
        <v>0.14266227216407312</v>
      </c>
      <c r="L712">
        <f t="shared" si="47"/>
        <v>-4.1173377278359267</v>
      </c>
    </row>
    <row r="713" spans="1:12" x14ac:dyDescent="0.2">
      <c r="A713" s="414">
        <v>45180</v>
      </c>
      <c r="B713" s="319">
        <v>4.29</v>
      </c>
      <c r="D713" s="17">
        <v>45180</v>
      </c>
      <c r="E713">
        <v>222.964599609375</v>
      </c>
      <c r="F713" s="20">
        <f t="shared" si="44"/>
        <v>0.24470143427050825</v>
      </c>
      <c r="G713" s="20">
        <f t="shared" si="45"/>
        <v>-4.0452985657294915</v>
      </c>
      <c r="I713" s="17">
        <v>45180</v>
      </c>
      <c r="J713">
        <v>4487.4599609375</v>
      </c>
      <c r="K713">
        <f t="shared" si="46"/>
        <v>0.67234531062752079</v>
      </c>
      <c r="L713">
        <f t="shared" si="47"/>
        <v>-3.617654689372479</v>
      </c>
    </row>
    <row r="714" spans="1:12" x14ac:dyDescent="0.2">
      <c r="A714" s="414">
        <v>45181</v>
      </c>
      <c r="B714" s="319">
        <v>4.2699999999999996</v>
      </c>
      <c r="D714" s="17">
        <v>45181</v>
      </c>
      <c r="E714">
        <v>219.35260009765619</v>
      </c>
      <c r="F714" s="20">
        <f t="shared" si="44"/>
        <v>-1.6199878895783837</v>
      </c>
      <c r="G714" s="20">
        <f t="shared" si="45"/>
        <v>-5.889987889578383</v>
      </c>
      <c r="I714" s="17">
        <v>45181</v>
      </c>
      <c r="J714">
        <v>4461.89990234375</v>
      </c>
      <c r="K714">
        <f t="shared" si="46"/>
        <v>-0.56958856048289075</v>
      </c>
      <c r="L714">
        <f t="shared" si="47"/>
        <v>-4.8395885604828903</v>
      </c>
    </row>
    <row r="715" spans="1:12" x14ac:dyDescent="0.2">
      <c r="A715" s="414">
        <v>45182</v>
      </c>
      <c r="B715" s="319">
        <v>4.25</v>
      </c>
      <c r="D715" s="17">
        <v>45182</v>
      </c>
      <c r="E715">
        <v>216.52238464355469</v>
      </c>
      <c r="F715" s="20">
        <f t="shared" si="44"/>
        <v>-1.2902584481977821</v>
      </c>
      <c r="G715" s="20">
        <f t="shared" si="45"/>
        <v>-5.5402584481977826</v>
      </c>
      <c r="I715" s="17">
        <v>45182</v>
      </c>
      <c r="J715">
        <v>4467.43994140625</v>
      </c>
      <c r="K715">
        <f t="shared" si="46"/>
        <v>0.12416323054647471</v>
      </c>
      <c r="L715">
        <f t="shared" si="47"/>
        <v>-4.1258367694535254</v>
      </c>
    </row>
    <row r="716" spans="1:12" x14ac:dyDescent="0.2">
      <c r="A716" s="414">
        <v>45183</v>
      </c>
      <c r="B716" s="319">
        <v>4.29</v>
      </c>
      <c r="D716" s="17">
        <v>45183</v>
      </c>
      <c r="E716">
        <v>216.5025939941406</v>
      </c>
      <c r="F716" s="20">
        <f t="shared" si="44"/>
        <v>-9.1402325199174458E-3</v>
      </c>
      <c r="G716" s="20">
        <f t="shared" si="45"/>
        <v>-4.2991402325199175</v>
      </c>
      <c r="I716" s="17">
        <v>45183</v>
      </c>
      <c r="J716">
        <v>4505.10009765625</v>
      </c>
      <c r="K716">
        <f t="shared" si="46"/>
        <v>0.84299188671678993</v>
      </c>
      <c r="L716">
        <f t="shared" si="47"/>
        <v>-3.4470081132832102</v>
      </c>
    </row>
    <row r="717" spans="1:12" x14ac:dyDescent="0.2">
      <c r="A717" s="414">
        <v>45184</v>
      </c>
      <c r="B717" s="319">
        <v>4.33</v>
      </c>
      <c r="D717" s="17">
        <v>45184</v>
      </c>
      <c r="E717">
        <v>212.37599182128909</v>
      </c>
      <c r="F717" s="20">
        <f t="shared" si="44"/>
        <v>-1.906028974859852</v>
      </c>
      <c r="G717" s="20">
        <f t="shared" si="45"/>
        <v>-6.2360289748598525</v>
      </c>
      <c r="I717" s="17">
        <v>45184</v>
      </c>
      <c r="J717">
        <v>4450.31982421875</v>
      </c>
      <c r="K717">
        <f t="shared" si="46"/>
        <v>-1.2159612938677897</v>
      </c>
      <c r="L717">
        <f t="shared" si="47"/>
        <v>-5.5459612938677898</v>
      </c>
    </row>
    <row r="718" spans="1:12" x14ac:dyDescent="0.2">
      <c r="A718" s="414">
        <v>45187</v>
      </c>
      <c r="B718" s="319">
        <v>4.32</v>
      </c>
      <c r="D718" s="17">
        <v>45187</v>
      </c>
      <c r="E718">
        <v>212.76191711425781</v>
      </c>
      <c r="F718" s="20">
        <f t="shared" si="44"/>
        <v>0.18171794733440083</v>
      </c>
      <c r="G718" s="20">
        <f t="shared" si="45"/>
        <v>-4.1382820526655992</v>
      </c>
      <c r="I718" s="17">
        <v>45187</v>
      </c>
      <c r="J718">
        <v>4453.52978515625</v>
      </c>
      <c r="K718">
        <f t="shared" si="46"/>
        <v>7.212876971293869E-2</v>
      </c>
      <c r="L718">
        <f t="shared" si="47"/>
        <v>-4.2478712302870614</v>
      </c>
    </row>
    <row r="719" spans="1:12" x14ac:dyDescent="0.2">
      <c r="A719" s="414">
        <v>45188</v>
      </c>
      <c r="B719" s="319">
        <v>4.37</v>
      </c>
      <c r="D719" s="17">
        <v>45188</v>
      </c>
      <c r="E719">
        <v>213.45463562011719</v>
      </c>
      <c r="F719" s="20">
        <f t="shared" si="44"/>
        <v>0.32558388044951203</v>
      </c>
      <c r="G719" s="20">
        <f t="shared" si="45"/>
        <v>-4.0444161195504877</v>
      </c>
      <c r="I719" s="17">
        <v>45188</v>
      </c>
      <c r="J719">
        <v>4443.9501953125</v>
      </c>
      <c r="K719">
        <f t="shared" si="46"/>
        <v>-0.21510106153727915</v>
      </c>
      <c r="L719">
        <f t="shared" si="47"/>
        <v>-4.5851010615372791</v>
      </c>
    </row>
    <row r="720" spans="1:12" x14ac:dyDescent="0.2">
      <c r="A720" s="414">
        <v>45189</v>
      </c>
      <c r="B720" s="319">
        <v>4.3499999999999996</v>
      </c>
      <c r="D720" s="17">
        <v>45189</v>
      </c>
      <c r="E720">
        <v>210.81243896484381</v>
      </c>
      <c r="F720" s="20">
        <f t="shared" si="44"/>
        <v>-1.2378258488495271</v>
      </c>
      <c r="G720" s="20">
        <f t="shared" si="45"/>
        <v>-5.5878258488495263</v>
      </c>
      <c r="I720" s="17">
        <v>45189</v>
      </c>
      <c r="J720">
        <v>4402.2001953125</v>
      </c>
      <c r="K720">
        <f t="shared" si="46"/>
        <v>-0.93947947580596425</v>
      </c>
      <c r="L720">
        <f t="shared" si="47"/>
        <v>-5.2894794758059636</v>
      </c>
    </row>
    <row r="721" spans="1:12" x14ac:dyDescent="0.2">
      <c r="A721" s="414">
        <v>45190</v>
      </c>
      <c r="B721" s="319">
        <v>4.49</v>
      </c>
      <c r="D721" s="17">
        <v>45190</v>
      </c>
      <c r="E721">
        <v>206.4384460449219</v>
      </c>
      <c r="F721" s="20">
        <f t="shared" si="44"/>
        <v>-2.0748267708488175</v>
      </c>
      <c r="G721" s="20">
        <f t="shared" si="45"/>
        <v>-6.5648267708488177</v>
      </c>
      <c r="I721" s="17">
        <v>45190</v>
      </c>
      <c r="J721">
        <v>4330</v>
      </c>
      <c r="K721">
        <f t="shared" si="46"/>
        <v>-1.6400934103219424</v>
      </c>
      <c r="L721">
        <f t="shared" si="47"/>
        <v>-6.1300934103219422</v>
      </c>
    </row>
    <row r="722" spans="1:12" x14ac:dyDescent="0.2">
      <c r="A722" s="414">
        <v>45191</v>
      </c>
      <c r="B722" s="319">
        <v>4.4400000000000004</v>
      </c>
      <c r="D722" s="17">
        <v>45191</v>
      </c>
      <c r="E722">
        <v>204.2811279296875</v>
      </c>
      <c r="F722" s="20">
        <f t="shared" si="44"/>
        <v>-1.0450176101233399</v>
      </c>
      <c r="G722" s="20">
        <f t="shared" si="45"/>
        <v>-5.4850176101233403</v>
      </c>
      <c r="I722" s="17">
        <v>45191</v>
      </c>
      <c r="J722">
        <v>4320.06005859375</v>
      </c>
      <c r="K722">
        <f t="shared" si="46"/>
        <v>-0.22955984771939955</v>
      </c>
      <c r="L722">
        <f t="shared" si="47"/>
        <v>-4.6695598477194</v>
      </c>
    </row>
    <row r="723" spans="1:12" x14ac:dyDescent="0.2">
      <c r="A723" s="414">
        <v>45194</v>
      </c>
      <c r="B723" s="319">
        <v>4.55</v>
      </c>
      <c r="D723" s="17">
        <v>45194</v>
      </c>
      <c r="E723">
        <v>204.19207763671881</v>
      </c>
      <c r="F723" s="20">
        <f t="shared" si="44"/>
        <v>-4.3592031173503111E-2</v>
      </c>
      <c r="G723" s="20">
        <f t="shared" si="45"/>
        <v>-4.593592031173503</v>
      </c>
      <c r="I723" s="17">
        <v>45194</v>
      </c>
      <c r="J723">
        <v>4337.43994140625</v>
      </c>
      <c r="K723">
        <f t="shared" si="46"/>
        <v>0.40230650909416843</v>
      </c>
      <c r="L723">
        <f t="shared" si="47"/>
        <v>-4.1476934909058318</v>
      </c>
    </row>
    <row r="724" spans="1:12" x14ac:dyDescent="0.2">
      <c r="A724" s="414">
        <v>45195</v>
      </c>
      <c r="B724" s="319">
        <v>4.5599999999999996</v>
      </c>
      <c r="D724" s="17">
        <v>45195</v>
      </c>
      <c r="E724">
        <v>200.38215637207031</v>
      </c>
      <c r="F724" s="20">
        <f t="shared" si="44"/>
        <v>-1.8658516572943553</v>
      </c>
      <c r="G724" s="20">
        <f t="shared" si="45"/>
        <v>-6.4258516572943547</v>
      </c>
      <c r="I724" s="17">
        <v>45195</v>
      </c>
      <c r="J724">
        <v>4273.52978515625</v>
      </c>
      <c r="K724">
        <f t="shared" si="46"/>
        <v>-1.4734533990868255</v>
      </c>
      <c r="L724">
        <f t="shared" si="47"/>
        <v>-6.0334533990868255</v>
      </c>
    </row>
    <row r="725" spans="1:12" x14ac:dyDescent="0.2">
      <c r="A725" s="414">
        <v>45196</v>
      </c>
      <c r="B725" s="319">
        <v>4.6100000000000003</v>
      </c>
      <c r="D725" s="17">
        <v>45196</v>
      </c>
      <c r="E725">
        <v>200.61964416503909</v>
      </c>
      <c r="F725" s="20">
        <f t="shared" si="44"/>
        <v>0.11851743551846514</v>
      </c>
      <c r="G725" s="20">
        <f t="shared" si="45"/>
        <v>-4.4914825644815348</v>
      </c>
      <c r="I725" s="17">
        <v>45196</v>
      </c>
      <c r="J725">
        <v>4274.509765625</v>
      </c>
      <c r="K725">
        <f t="shared" si="46"/>
        <v>2.293140607452604E-2</v>
      </c>
      <c r="L725">
        <f t="shared" si="47"/>
        <v>-4.5870685939254745</v>
      </c>
    </row>
    <row r="726" spans="1:12" x14ac:dyDescent="0.2">
      <c r="A726" s="414">
        <v>45197</v>
      </c>
      <c r="B726" s="319">
        <v>4.59</v>
      </c>
      <c r="D726" s="17">
        <v>45197</v>
      </c>
      <c r="E726">
        <v>201.08476257324219</v>
      </c>
      <c r="F726" s="20">
        <f t="shared" si="44"/>
        <v>0.23184090976677657</v>
      </c>
      <c r="G726" s="20">
        <f t="shared" si="45"/>
        <v>-4.3581590902332232</v>
      </c>
      <c r="I726" s="17">
        <v>45197</v>
      </c>
      <c r="J726">
        <v>4299.7001953125</v>
      </c>
      <c r="K726">
        <f t="shared" si="46"/>
        <v>0.58931739705165387</v>
      </c>
      <c r="L726">
        <f t="shared" si="47"/>
        <v>-4.0006826029483458</v>
      </c>
    </row>
    <row r="727" spans="1:12" x14ac:dyDescent="0.2">
      <c r="A727" s="414">
        <v>45198</v>
      </c>
      <c r="B727" s="319">
        <v>4.59</v>
      </c>
      <c r="D727" s="17">
        <v>45198</v>
      </c>
      <c r="E727">
        <v>200.66914367675781</v>
      </c>
      <c r="F727" s="20">
        <f t="shared" si="44"/>
        <v>-0.20668840899020971</v>
      </c>
      <c r="G727" s="20">
        <f t="shared" si="45"/>
        <v>-4.7966884089902093</v>
      </c>
      <c r="I727" s="17">
        <v>45198</v>
      </c>
      <c r="J727">
        <v>4288.0498046875</v>
      </c>
      <c r="K727">
        <f t="shared" si="46"/>
        <v>-0.27095820861419978</v>
      </c>
      <c r="L727">
        <f t="shared" si="47"/>
        <v>-4.8609582086141998</v>
      </c>
    </row>
    <row r="728" spans="1:12" x14ac:dyDescent="0.2">
      <c r="A728" s="414">
        <v>45201</v>
      </c>
      <c r="B728" s="319">
        <v>4.6900000000000004</v>
      </c>
      <c r="D728" s="17">
        <v>45201</v>
      </c>
      <c r="E728">
        <v>201.58946228027341</v>
      </c>
      <c r="F728" s="20">
        <f t="shared" si="44"/>
        <v>0.45862487209197728</v>
      </c>
      <c r="G728" s="20">
        <f t="shared" si="45"/>
        <v>-4.2313751279080227</v>
      </c>
      <c r="I728" s="17">
        <v>45201</v>
      </c>
      <c r="J728">
        <v>4288.39013671875</v>
      </c>
      <c r="K728">
        <f t="shared" si="46"/>
        <v>7.9367555590880642E-3</v>
      </c>
      <c r="L728">
        <f t="shared" si="47"/>
        <v>-4.6820632444409123</v>
      </c>
    </row>
    <row r="729" spans="1:12" x14ac:dyDescent="0.2">
      <c r="A729" s="414">
        <v>45202</v>
      </c>
      <c r="B729" s="319">
        <v>4.8099999999999996</v>
      </c>
      <c r="D729" s="17">
        <v>45202</v>
      </c>
      <c r="E729">
        <v>197.74983215332031</v>
      </c>
      <c r="F729" s="20">
        <f t="shared" si="44"/>
        <v>-1.9046779943362271</v>
      </c>
      <c r="G729" s="20">
        <f t="shared" si="45"/>
        <v>-6.7146779943362267</v>
      </c>
      <c r="I729" s="17">
        <v>45202</v>
      </c>
      <c r="J729">
        <v>4229.4501953125</v>
      </c>
      <c r="K729">
        <f t="shared" si="46"/>
        <v>-1.3744071674259501</v>
      </c>
      <c r="L729">
        <f t="shared" si="47"/>
        <v>-6.1844071674259498</v>
      </c>
    </row>
    <row r="730" spans="1:12" x14ac:dyDescent="0.2">
      <c r="A730" s="414">
        <v>45203</v>
      </c>
      <c r="B730" s="319">
        <v>4.7300000000000004</v>
      </c>
      <c r="D730" s="17">
        <v>45203</v>
      </c>
      <c r="E730">
        <v>199.76860046386719</v>
      </c>
      <c r="F730" s="20">
        <f t="shared" si="44"/>
        <v>1.0208697972404215</v>
      </c>
      <c r="G730" s="20">
        <f t="shared" si="45"/>
        <v>-3.7091302027595789</v>
      </c>
      <c r="I730" s="17">
        <v>45203</v>
      </c>
      <c r="J730">
        <v>4263.75</v>
      </c>
      <c r="K730">
        <f t="shared" si="46"/>
        <v>0.81097549571607386</v>
      </c>
      <c r="L730">
        <f t="shared" si="47"/>
        <v>-3.9190245042839265</v>
      </c>
    </row>
    <row r="731" spans="1:12" x14ac:dyDescent="0.2">
      <c r="A731" s="414">
        <v>45204</v>
      </c>
      <c r="B731" s="319">
        <v>4.72</v>
      </c>
      <c r="D731" s="17">
        <v>45204</v>
      </c>
      <c r="E731">
        <v>199.9071350097656</v>
      </c>
      <c r="F731" s="20">
        <f t="shared" si="44"/>
        <v>6.9347507854952556E-2</v>
      </c>
      <c r="G731" s="20">
        <f t="shared" si="45"/>
        <v>-4.6506524921450474</v>
      </c>
      <c r="I731" s="17">
        <v>45204</v>
      </c>
      <c r="J731">
        <v>4258.18994140625</v>
      </c>
      <c r="K731">
        <f t="shared" si="46"/>
        <v>-0.13040301597771914</v>
      </c>
      <c r="L731">
        <f t="shared" si="47"/>
        <v>-4.8504030159777187</v>
      </c>
    </row>
    <row r="732" spans="1:12" x14ac:dyDescent="0.2">
      <c r="A732" s="414">
        <v>45205</v>
      </c>
      <c r="B732" s="319">
        <v>4.78</v>
      </c>
      <c r="D732" s="17">
        <v>45205</v>
      </c>
      <c r="E732">
        <v>205.2014465332031</v>
      </c>
      <c r="F732" s="20">
        <f t="shared" si="44"/>
        <v>2.6483854731742662</v>
      </c>
      <c r="G732" s="20">
        <f t="shared" si="45"/>
        <v>-2.131614526825734</v>
      </c>
      <c r="I732" s="17">
        <v>45205</v>
      </c>
      <c r="J732">
        <v>4308.5</v>
      </c>
      <c r="K732">
        <f t="shared" si="46"/>
        <v>1.1814893014644459</v>
      </c>
      <c r="L732">
        <f t="shared" si="47"/>
        <v>-3.5985106985355544</v>
      </c>
    </row>
    <row r="733" spans="1:12" x14ac:dyDescent="0.2">
      <c r="A733" s="414">
        <v>45208</v>
      </c>
      <c r="B733" s="319">
        <v>0</v>
      </c>
      <c r="D733" s="17">
        <v>45208</v>
      </c>
      <c r="E733">
        <v>205.06292724609381</v>
      </c>
      <c r="F733" s="20">
        <f t="shared" si="44"/>
        <v>-6.7504050019879511E-2</v>
      </c>
      <c r="G733" s="20">
        <f t="shared" si="45"/>
        <v>-6.7504050019879511E-2</v>
      </c>
      <c r="I733" s="17">
        <v>45208</v>
      </c>
      <c r="J733">
        <v>4335.66015625</v>
      </c>
      <c r="K733">
        <f t="shared" si="46"/>
        <v>0.63038542996402458</v>
      </c>
      <c r="L733">
        <f t="shared" si="47"/>
        <v>0.63038542996402458</v>
      </c>
    </row>
    <row r="734" spans="1:12" x14ac:dyDescent="0.2">
      <c r="A734" s="414">
        <v>45209</v>
      </c>
      <c r="B734" s="319">
        <v>4.66</v>
      </c>
      <c r="D734" s="17">
        <v>45209</v>
      </c>
      <c r="E734">
        <v>204.72645568847659</v>
      </c>
      <c r="F734" s="20">
        <f t="shared" si="44"/>
        <v>-0.16408210013183908</v>
      </c>
      <c r="G734" s="20">
        <f t="shared" si="45"/>
        <v>-4.8240821001318395</v>
      </c>
      <c r="I734" s="17">
        <v>45209</v>
      </c>
      <c r="J734">
        <v>4358.240234375</v>
      </c>
      <c r="K734">
        <f t="shared" si="46"/>
        <v>0.52079907813923232</v>
      </c>
      <c r="L734">
        <f t="shared" si="47"/>
        <v>-4.1392009218607679</v>
      </c>
    </row>
    <row r="735" spans="1:12" x14ac:dyDescent="0.2">
      <c r="A735" s="414">
        <v>45210</v>
      </c>
      <c r="B735" s="319">
        <v>4.58</v>
      </c>
      <c r="D735" s="17">
        <v>45210</v>
      </c>
      <c r="E735">
        <v>204.6967468261719</v>
      </c>
      <c r="F735" s="20">
        <f t="shared" si="44"/>
        <v>-1.4511491543571777E-2</v>
      </c>
      <c r="G735" s="20">
        <f t="shared" si="45"/>
        <v>-4.5945114915435719</v>
      </c>
      <c r="I735" s="17">
        <v>45210</v>
      </c>
      <c r="J735">
        <v>4376.9501953125</v>
      </c>
      <c r="K735">
        <f t="shared" si="46"/>
        <v>0.42930081710337681</v>
      </c>
      <c r="L735">
        <f t="shared" si="47"/>
        <v>-4.1506991828966235</v>
      </c>
    </row>
    <row r="736" spans="1:12" x14ac:dyDescent="0.2">
      <c r="A736" s="414">
        <v>45211</v>
      </c>
      <c r="B736" s="319">
        <v>4.7</v>
      </c>
      <c r="D736" s="17">
        <v>45211</v>
      </c>
      <c r="E736">
        <v>203.53892517089841</v>
      </c>
      <c r="F736" s="20">
        <f t="shared" si="44"/>
        <v>-0.5656277753435498</v>
      </c>
      <c r="G736" s="20">
        <f t="shared" si="45"/>
        <v>-5.2656277753435496</v>
      </c>
      <c r="I736" s="17">
        <v>45211</v>
      </c>
      <c r="J736">
        <v>4349.60986328125</v>
      </c>
      <c r="K736">
        <f t="shared" si="46"/>
        <v>-0.62464343461184824</v>
      </c>
      <c r="L736">
        <f t="shared" si="47"/>
        <v>-5.3246434346118487</v>
      </c>
    </row>
    <row r="737" spans="1:12" x14ac:dyDescent="0.2">
      <c r="A737" s="414">
        <v>45212</v>
      </c>
      <c r="B737" s="319">
        <v>4.63</v>
      </c>
      <c r="D737" s="17">
        <v>45212</v>
      </c>
      <c r="E737">
        <v>202.46026611328119</v>
      </c>
      <c r="F737" s="20">
        <f t="shared" si="44"/>
        <v>-0.52995222251052765</v>
      </c>
      <c r="G737" s="20">
        <f t="shared" si="45"/>
        <v>-5.1599522225105279</v>
      </c>
      <c r="I737" s="17">
        <v>45212</v>
      </c>
      <c r="J737">
        <v>4327.77978515625</v>
      </c>
      <c r="K737">
        <f t="shared" si="46"/>
        <v>-0.50188588887675245</v>
      </c>
      <c r="L737">
        <f t="shared" si="47"/>
        <v>-5.1318858888767522</v>
      </c>
    </row>
    <row r="738" spans="1:12" x14ac:dyDescent="0.2">
      <c r="A738" s="414">
        <v>45215</v>
      </c>
      <c r="B738" s="319">
        <v>4.71</v>
      </c>
      <c r="D738" s="17">
        <v>45215</v>
      </c>
      <c r="E738">
        <v>206.35926818847659</v>
      </c>
      <c r="F738" s="20">
        <f t="shared" si="44"/>
        <v>1.9258109998797572</v>
      </c>
      <c r="G738" s="20">
        <f t="shared" si="45"/>
        <v>-2.784189000120243</v>
      </c>
      <c r="I738" s="17">
        <v>45215</v>
      </c>
      <c r="J738">
        <v>4373.6298828125</v>
      </c>
      <c r="K738">
        <f t="shared" si="46"/>
        <v>1.0594369383929878</v>
      </c>
      <c r="L738">
        <f t="shared" si="47"/>
        <v>-3.6505630616070119</v>
      </c>
    </row>
    <row r="739" spans="1:12" x14ac:dyDescent="0.2">
      <c r="A739" s="414">
        <v>45216</v>
      </c>
      <c r="B739" s="319">
        <v>4.83</v>
      </c>
      <c r="D739" s="17">
        <v>45216</v>
      </c>
      <c r="E739">
        <v>207.65562438964841</v>
      </c>
      <c r="F739" s="20">
        <f t="shared" si="44"/>
        <v>0.62820352705835414</v>
      </c>
      <c r="G739" s="20">
        <f t="shared" si="45"/>
        <v>-4.2017964729416457</v>
      </c>
      <c r="I739" s="17">
        <v>45216</v>
      </c>
      <c r="J739">
        <v>4373.2001953125</v>
      </c>
      <c r="K739">
        <f t="shared" si="46"/>
        <v>-9.8245053082472028E-3</v>
      </c>
      <c r="L739">
        <f t="shared" si="47"/>
        <v>-4.8398245053082469</v>
      </c>
    </row>
    <row r="740" spans="1:12" x14ac:dyDescent="0.2">
      <c r="A740" s="414">
        <v>45217</v>
      </c>
      <c r="B740" s="319">
        <v>4.91</v>
      </c>
      <c r="D740" s="17">
        <v>45217</v>
      </c>
      <c r="E740">
        <v>202.69779968261719</v>
      </c>
      <c r="F740" s="20">
        <f t="shared" si="44"/>
        <v>-2.3875224769873209</v>
      </c>
      <c r="G740" s="20">
        <f t="shared" si="45"/>
        <v>-7.2975224769873215</v>
      </c>
      <c r="I740" s="17">
        <v>45217</v>
      </c>
      <c r="J740">
        <v>4314.60009765625</v>
      </c>
      <c r="K740">
        <f t="shared" si="46"/>
        <v>-1.3399820506516409</v>
      </c>
      <c r="L740">
        <f t="shared" si="47"/>
        <v>-6.2499820506516413</v>
      </c>
    </row>
    <row r="741" spans="1:12" x14ac:dyDescent="0.2">
      <c r="A741" s="414">
        <v>45218</v>
      </c>
      <c r="B741" s="319">
        <v>4.9800000000000004</v>
      </c>
      <c r="D741" s="17">
        <v>45218</v>
      </c>
      <c r="E741">
        <v>206.1514587402344</v>
      </c>
      <c r="F741" s="20">
        <f t="shared" si="44"/>
        <v>1.7038463481226396</v>
      </c>
      <c r="G741" s="20">
        <f t="shared" si="45"/>
        <v>-3.2761536518773609</v>
      </c>
      <c r="I741" s="17">
        <v>45218</v>
      </c>
      <c r="J741">
        <v>4278</v>
      </c>
      <c r="K741">
        <f t="shared" si="46"/>
        <v>-0.84828481963210633</v>
      </c>
      <c r="L741">
        <f t="shared" si="47"/>
        <v>-5.8282848196321071</v>
      </c>
    </row>
    <row r="742" spans="1:12" x14ac:dyDescent="0.2">
      <c r="A742" s="414">
        <v>45219</v>
      </c>
      <c r="B742" s="319">
        <v>4.93</v>
      </c>
      <c r="D742" s="17">
        <v>45219</v>
      </c>
      <c r="E742">
        <v>201.60923767089841</v>
      </c>
      <c r="F742" s="20">
        <f t="shared" si="44"/>
        <v>-2.2033417066718495</v>
      </c>
      <c r="G742" s="20">
        <f t="shared" si="45"/>
        <v>-7.1333417066718496</v>
      </c>
      <c r="I742" s="17">
        <v>45219</v>
      </c>
      <c r="J742">
        <v>4224.16015625</v>
      </c>
      <c r="K742">
        <f t="shared" si="46"/>
        <v>-1.2585283719027582</v>
      </c>
      <c r="L742">
        <f t="shared" si="47"/>
        <v>-6.1885283719027582</v>
      </c>
    </row>
    <row r="743" spans="1:12" x14ac:dyDescent="0.2">
      <c r="A743" s="414">
        <v>45222</v>
      </c>
      <c r="B743" s="319">
        <v>4.8600000000000003</v>
      </c>
      <c r="D743" s="17">
        <v>45222</v>
      </c>
      <c r="E743">
        <v>199.8972473144531</v>
      </c>
      <c r="F743" s="20">
        <f t="shared" si="44"/>
        <v>-0.84916265555248038</v>
      </c>
      <c r="G743" s="20">
        <f t="shared" si="45"/>
        <v>-5.7091626555524808</v>
      </c>
      <c r="I743" s="17">
        <v>45222</v>
      </c>
      <c r="J743">
        <v>4217.0400390625</v>
      </c>
      <c r="K743">
        <f t="shared" si="46"/>
        <v>-0.16855698941635033</v>
      </c>
      <c r="L743">
        <f t="shared" si="47"/>
        <v>-5.0285569894163507</v>
      </c>
    </row>
    <row r="744" spans="1:12" x14ac:dyDescent="0.2">
      <c r="A744" s="414">
        <v>45223</v>
      </c>
      <c r="B744" s="319">
        <v>4.83</v>
      </c>
      <c r="D744" s="17">
        <v>45223</v>
      </c>
      <c r="E744">
        <v>202.09413146972659</v>
      </c>
      <c r="F744" s="20">
        <f t="shared" si="44"/>
        <v>1.0990067070896847</v>
      </c>
      <c r="G744" s="20">
        <f t="shared" si="45"/>
        <v>-3.7309932929103153</v>
      </c>
      <c r="I744" s="17">
        <v>45223</v>
      </c>
      <c r="J744">
        <v>4247.68017578125</v>
      </c>
      <c r="K744">
        <f t="shared" si="46"/>
        <v>0.72657922227273142</v>
      </c>
      <c r="L744">
        <f t="shared" si="47"/>
        <v>-4.1034207777272691</v>
      </c>
    </row>
    <row r="745" spans="1:12" x14ac:dyDescent="0.2">
      <c r="A745" s="414">
        <v>45224</v>
      </c>
      <c r="B745" s="319">
        <v>4.95</v>
      </c>
      <c r="D745" s="17">
        <v>45224</v>
      </c>
      <c r="E745">
        <v>195.0086669921875</v>
      </c>
      <c r="F745" s="20">
        <f t="shared" si="44"/>
        <v>-3.5060218849553695</v>
      </c>
      <c r="G745" s="20">
        <f t="shared" si="45"/>
        <v>-8.4560218849553692</v>
      </c>
      <c r="I745" s="17">
        <v>45224</v>
      </c>
      <c r="J745">
        <v>4186.77001953125</v>
      </c>
      <c r="K745">
        <f t="shared" si="46"/>
        <v>-1.4339628627712577</v>
      </c>
      <c r="L745">
        <f t="shared" si="47"/>
        <v>-6.3839628627712575</v>
      </c>
    </row>
    <row r="746" spans="1:12" x14ac:dyDescent="0.2">
      <c r="A746" s="414">
        <v>45225</v>
      </c>
      <c r="B746" s="319">
        <v>4.8600000000000003</v>
      </c>
      <c r="D746" s="17">
        <v>45225</v>
      </c>
      <c r="E746">
        <v>194.20710754394531</v>
      </c>
      <c r="F746" s="20">
        <f t="shared" si="44"/>
        <v>-0.41103785826826855</v>
      </c>
      <c r="G746" s="20">
        <f t="shared" si="45"/>
        <v>-5.2710378582682686</v>
      </c>
      <c r="I746" s="17">
        <v>45225</v>
      </c>
      <c r="J746">
        <v>4137.22998046875</v>
      </c>
      <c r="K746">
        <f t="shared" si="46"/>
        <v>-1.183251977810964</v>
      </c>
      <c r="L746">
        <f t="shared" si="47"/>
        <v>-6.0432519778109643</v>
      </c>
    </row>
    <row r="747" spans="1:12" x14ac:dyDescent="0.2">
      <c r="A747" s="414">
        <v>45226</v>
      </c>
      <c r="B747" s="319">
        <v>4.84</v>
      </c>
      <c r="D747" s="17">
        <v>45226</v>
      </c>
      <c r="E747">
        <v>194.52378845214841</v>
      </c>
      <c r="F747" s="20">
        <f t="shared" si="44"/>
        <v>0.16306350071736578</v>
      </c>
      <c r="G747" s="20">
        <f t="shared" si="45"/>
        <v>-4.6769364992826343</v>
      </c>
      <c r="I747" s="17">
        <v>45226</v>
      </c>
      <c r="J747">
        <v>4117.3701171875</v>
      </c>
      <c r="K747">
        <f t="shared" si="46"/>
        <v>-0.4800280229768582</v>
      </c>
      <c r="L747">
        <f t="shared" si="47"/>
        <v>-5.3200280229768584</v>
      </c>
    </row>
    <row r="748" spans="1:12" x14ac:dyDescent="0.2">
      <c r="A748" s="414">
        <v>45229</v>
      </c>
      <c r="B748" s="319">
        <v>4.88</v>
      </c>
      <c r="D748" s="17">
        <v>45229</v>
      </c>
      <c r="E748">
        <v>197.19566345214841</v>
      </c>
      <c r="F748" s="20">
        <f t="shared" si="44"/>
        <v>1.373546660416427</v>
      </c>
      <c r="G748" s="20">
        <f t="shared" si="45"/>
        <v>-3.5064533395835729</v>
      </c>
      <c r="I748" s="17">
        <v>45229</v>
      </c>
      <c r="J748">
        <v>4166.81982421875</v>
      </c>
      <c r="K748">
        <f t="shared" si="46"/>
        <v>1.2010022325859835</v>
      </c>
      <c r="L748">
        <f t="shared" si="47"/>
        <v>-3.6789977674140166</v>
      </c>
    </row>
    <row r="749" spans="1:12" x14ac:dyDescent="0.2">
      <c r="A749" s="414">
        <v>45230</v>
      </c>
      <c r="B749" s="319">
        <v>4.88</v>
      </c>
      <c r="D749" s="17">
        <v>45230</v>
      </c>
      <c r="E749">
        <v>198.7394104003906</v>
      </c>
      <c r="F749" s="20">
        <f t="shared" si="44"/>
        <v>0.78285035340890952</v>
      </c>
      <c r="G749" s="20">
        <f t="shared" si="45"/>
        <v>-4.0971496465910899</v>
      </c>
      <c r="I749" s="17">
        <v>45230</v>
      </c>
      <c r="J749">
        <v>4193.7998046875</v>
      </c>
      <c r="K749">
        <f t="shared" si="46"/>
        <v>0.64749573072333555</v>
      </c>
      <c r="L749">
        <f t="shared" si="47"/>
        <v>-4.2325042692766646</v>
      </c>
    </row>
    <row r="750" spans="1:12" x14ac:dyDescent="0.2">
      <c r="A750" s="414">
        <v>45231</v>
      </c>
      <c r="B750" s="319">
        <v>4.7699999999999996</v>
      </c>
      <c r="D750" s="23">
        <v>45231</v>
      </c>
      <c r="E750" s="24">
        <v>201.7873840332031</v>
      </c>
      <c r="F750" s="20">
        <f t="shared" si="44"/>
        <v>1.5336533537419157</v>
      </c>
      <c r="G750" s="20">
        <f t="shared" si="45"/>
        <v>-3.2363466462580837</v>
      </c>
      <c r="I750" s="23">
        <v>45231</v>
      </c>
      <c r="J750" s="24">
        <v>4237.85986328125</v>
      </c>
      <c r="K750">
        <f t="shared" si="46"/>
        <v>1.0505999486313851</v>
      </c>
      <c r="L750">
        <f t="shared" si="47"/>
        <v>-3.7194000513686145</v>
      </c>
    </row>
    <row r="751" spans="1:12" x14ac:dyDescent="0.2">
      <c r="A751" s="414">
        <v>45232</v>
      </c>
      <c r="B751" s="319">
        <v>4.67</v>
      </c>
      <c r="D751" s="17">
        <v>45232</v>
      </c>
      <c r="E751">
        <v>205.94366455078119</v>
      </c>
      <c r="F751" s="20">
        <f t="shared" si="44"/>
        <v>2.0597325930416943</v>
      </c>
      <c r="G751" s="20">
        <f t="shared" si="45"/>
        <v>-2.6102674069583056</v>
      </c>
      <c r="I751" s="17">
        <v>45232</v>
      </c>
      <c r="J751">
        <v>4317.77978515625</v>
      </c>
      <c r="K751">
        <f t="shared" si="46"/>
        <v>1.8858557020127693</v>
      </c>
      <c r="L751">
        <f t="shared" si="47"/>
        <v>-2.7841442979872308</v>
      </c>
    </row>
    <row r="752" spans="1:12" x14ac:dyDescent="0.2">
      <c r="A752" s="414">
        <v>45233</v>
      </c>
      <c r="B752" s="319">
        <v>4.57</v>
      </c>
      <c r="D752" s="17">
        <v>45233</v>
      </c>
      <c r="E752">
        <v>205.310302734375</v>
      </c>
      <c r="F752" s="20">
        <f t="shared" si="44"/>
        <v>-0.30754129668796881</v>
      </c>
      <c r="G752" s="20">
        <f t="shared" si="45"/>
        <v>-4.8775412966879692</v>
      </c>
      <c r="I752" s="17">
        <v>45233</v>
      </c>
      <c r="J752">
        <v>4358.33984375</v>
      </c>
      <c r="K752">
        <f t="shared" si="46"/>
        <v>0.93937302530314737</v>
      </c>
      <c r="L752">
        <f t="shared" si="47"/>
        <v>-3.6306269746968529</v>
      </c>
    </row>
    <row r="753" spans="1:12" x14ac:dyDescent="0.2">
      <c r="A753" s="414">
        <v>45236</v>
      </c>
      <c r="B753" s="319">
        <v>4.67</v>
      </c>
      <c r="D753" s="17">
        <v>45236</v>
      </c>
      <c r="E753">
        <v>205.2608337402344</v>
      </c>
      <c r="F753" s="20">
        <f t="shared" si="44"/>
        <v>-2.4094745115932268E-2</v>
      </c>
      <c r="G753" s="20">
        <f t="shared" si="45"/>
        <v>-4.6940947451159323</v>
      </c>
      <c r="I753" s="17">
        <v>45236</v>
      </c>
      <c r="J753">
        <v>4365.97998046875</v>
      </c>
      <c r="K753">
        <f t="shared" si="46"/>
        <v>0.17529924220356985</v>
      </c>
      <c r="L753">
        <f t="shared" si="47"/>
        <v>-4.49470075779643</v>
      </c>
    </row>
    <row r="754" spans="1:12" x14ac:dyDescent="0.2">
      <c r="A754" s="414">
        <v>45237</v>
      </c>
      <c r="B754" s="319">
        <v>4.58</v>
      </c>
      <c r="D754" s="17">
        <v>45237</v>
      </c>
      <c r="E754">
        <v>209.63481140136719</v>
      </c>
      <c r="F754" s="20">
        <f t="shared" si="44"/>
        <v>2.1309363220594841</v>
      </c>
      <c r="G754" s="20">
        <f t="shared" si="45"/>
        <v>-2.4490636779405159</v>
      </c>
      <c r="I754" s="17">
        <v>45237</v>
      </c>
      <c r="J754">
        <v>4378.3798828125</v>
      </c>
      <c r="K754">
        <f t="shared" si="46"/>
        <v>0.28401189192852627</v>
      </c>
      <c r="L754">
        <f t="shared" si="47"/>
        <v>-4.2959881080714739</v>
      </c>
    </row>
    <row r="755" spans="1:12" x14ac:dyDescent="0.2">
      <c r="A755" s="414">
        <v>45238</v>
      </c>
      <c r="B755" s="319">
        <v>4.49</v>
      </c>
      <c r="D755" s="17">
        <v>45238</v>
      </c>
      <c r="E755">
        <v>209.26869201660159</v>
      </c>
      <c r="F755" s="20">
        <f t="shared" si="44"/>
        <v>-0.17464627287718154</v>
      </c>
      <c r="G755" s="20">
        <f t="shared" si="45"/>
        <v>-4.6646462728771816</v>
      </c>
      <c r="I755" s="17">
        <v>45238</v>
      </c>
      <c r="J755">
        <v>4382.77978515625</v>
      </c>
      <c r="K755">
        <f t="shared" si="46"/>
        <v>0.10049156221053333</v>
      </c>
      <c r="L755">
        <f t="shared" si="47"/>
        <v>-4.3895084377894671</v>
      </c>
    </row>
    <row r="756" spans="1:12" x14ac:dyDescent="0.2">
      <c r="A756" s="414">
        <v>45239</v>
      </c>
      <c r="B756" s="319">
        <v>4.62</v>
      </c>
      <c r="D756" s="17">
        <v>45239</v>
      </c>
      <c r="E756">
        <v>207.8238525390625</v>
      </c>
      <c r="F756" s="20">
        <f t="shared" si="44"/>
        <v>-0.69042314147233719</v>
      </c>
      <c r="G756" s="20">
        <f t="shared" si="45"/>
        <v>-5.3104231414723371</v>
      </c>
      <c r="I756" s="17">
        <v>45239</v>
      </c>
      <c r="J756">
        <v>4347.35009765625</v>
      </c>
      <c r="K756">
        <f t="shared" si="46"/>
        <v>-0.80838393067327929</v>
      </c>
      <c r="L756">
        <f t="shared" si="47"/>
        <v>-5.4283839306732791</v>
      </c>
    </row>
    <row r="757" spans="1:12" x14ac:dyDescent="0.2">
      <c r="A757" s="414">
        <v>45240</v>
      </c>
      <c r="B757" s="319">
        <v>4.6100000000000003</v>
      </c>
      <c r="D757" s="17">
        <v>45240</v>
      </c>
      <c r="E757">
        <v>211.40617370605469</v>
      </c>
      <c r="F757" s="20">
        <f t="shared" si="44"/>
        <v>1.7237295542477999</v>
      </c>
      <c r="G757" s="20">
        <f t="shared" si="45"/>
        <v>-2.8862704457522002</v>
      </c>
      <c r="I757" s="17">
        <v>45240</v>
      </c>
      <c r="J757">
        <v>4415.240234375</v>
      </c>
      <c r="K757">
        <f t="shared" si="46"/>
        <v>1.5616441094852478</v>
      </c>
      <c r="L757">
        <f t="shared" si="47"/>
        <v>-3.0483558905147525</v>
      </c>
    </row>
    <row r="758" spans="1:12" x14ac:dyDescent="0.2">
      <c r="A758" s="414">
        <v>45243</v>
      </c>
      <c r="B758" s="319">
        <v>4.63</v>
      </c>
      <c r="D758" s="17">
        <v>45243</v>
      </c>
      <c r="E758">
        <v>213.0390319824219</v>
      </c>
      <c r="F758" s="20">
        <f t="shared" si="44"/>
        <v>0.77237965559018618</v>
      </c>
      <c r="G758" s="20">
        <f t="shared" si="45"/>
        <v>-3.8576203444098138</v>
      </c>
      <c r="I758" s="17">
        <v>45243</v>
      </c>
      <c r="J758">
        <v>4411.5498046875</v>
      </c>
      <c r="K758">
        <f t="shared" si="46"/>
        <v>-8.3583893324037872E-2</v>
      </c>
      <c r="L758">
        <f t="shared" si="47"/>
        <v>-4.7135838933240377</v>
      </c>
    </row>
    <row r="759" spans="1:12" x14ac:dyDescent="0.2">
      <c r="A759" s="414">
        <v>45244</v>
      </c>
      <c r="B759" s="319">
        <v>4.4400000000000004</v>
      </c>
      <c r="D759" s="17">
        <v>45244</v>
      </c>
      <c r="E759">
        <v>218.87757873535159</v>
      </c>
      <c r="F759" s="20">
        <f t="shared" si="44"/>
        <v>2.7405995505140264</v>
      </c>
      <c r="G759" s="20">
        <f t="shared" si="45"/>
        <v>-1.699400449485974</v>
      </c>
      <c r="I759" s="17">
        <v>45244</v>
      </c>
      <c r="J759">
        <v>4495.7001953125</v>
      </c>
      <c r="K759">
        <f t="shared" si="46"/>
        <v>1.9075017703661841</v>
      </c>
      <c r="L759">
        <f t="shared" si="47"/>
        <v>-2.5324982296338163</v>
      </c>
    </row>
    <row r="760" spans="1:12" x14ac:dyDescent="0.2">
      <c r="A760" s="414">
        <v>45245</v>
      </c>
      <c r="B760" s="319">
        <v>4.53</v>
      </c>
      <c r="D760" s="17">
        <v>45245</v>
      </c>
      <c r="E760">
        <v>217.13591003417969</v>
      </c>
      <c r="F760" s="20">
        <f t="shared" si="44"/>
        <v>-0.79572732448661765</v>
      </c>
      <c r="G760" s="20">
        <f t="shared" si="45"/>
        <v>-5.3257273244866177</v>
      </c>
      <c r="I760" s="17">
        <v>45245</v>
      </c>
      <c r="J760">
        <v>4502.8798828125</v>
      </c>
      <c r="K760">
        <f t="shared" si="46"/>
        <v>0.15970120755574391</v>
      </c>
      <c r="L760">
        <f t="shared" si="47"/>
        <v>-4.370298792444256</v>
      </c>
    </row>
    <row r="761" spans="1:12" x14ac:dyDescent="0.2">
      <c r="A761" s="414">
        <v>45246</v>
      </c>
      <c r="B761" s="319">
        <v>4.45</v>
      </c>
      <c r="D761" s="17">
        <v>45246</v>
      </c>
      <c r="E761">
        <v>219.14479064941409</v>
      </c>
      <c r="F761" s="20">
        <f t="shared" si="44"/>
        <v>0.92517198786611687</v>
      </c>
      <c r="G761" s="20">
        <f t="shared" si="45"/>
        <v>-3.5248280121338835</v>
      </c>
      <c r="I761" s="17">
        <v>45246</v>
      </c>
      <c r="J761">
        <v>4508.240234375</v>
      </c>
      <c r="K761">
        <f t="shared" si="46"/>
        <v>0.11904273935799334</v>
      </c>
      <c r="L761">
        <f t="shared" si="47"/>
        <v>-4.3309572606420073</v>
      </c>
    </row>
    <row r="762" spans="1:12" x14ac:dyDescent="0.2">
      <c r="A762" s="414">
        <v>45247</v>
      </c>
      <c r="B762" s="319">
        <v>4.4400000000000004</v>
      </c>
      <c r="D762" s="17">
        <v>45247</v>
      </c>
      <c r="E762">
        <v>218.91719055175781</v>
      </c>
      <c r="F762" s="20">
        <f t="shared" si="44"/>
        <v>-0.1038583198723583</v>
      </c>
      <c r="G762" s="20">
        <f t="shared" si="45"/>
        <v>-4.543858319872359</v>
      </c>
      <c r="I762" s="17">
        <v>45247</v>
      </c>
      <c r="J762">
        <v>4514.02001953125</v>
      </c>
      <c r="K762">
        <f t="shared" si="46"/>
        <v>0.12820490603361293</v>
      </c>
      <c r="L762">
        <f t="shared" si="47"/>
        <v>-4.3117950939663876</v>
      </c>
    </row>
    <row r="763" spans="1:12" x14ac:dyDescent="0.2">
      <c r="A763" s="414">
        <v>45250</v>
      </c>
      <c r="B763" s="319">
        <v>4.42</v>
      </c>
      <c r="D763" s="17">
        <v>45250</v>
      </c>
      <c r="E763">
        <v>222.78648376464841</v>
      </c>
      <c r="F763" s="20">
        <f t="shared" si="44"/>
        <v>1.7674688785921513</v>
      </c>
      <c r="G763" s="20">
        <f t="shared" si="45"/>
        <v>-2.6525311214078489</v>
      </c>
      <c r="I763" s="17">
        <v>45250</v>
      </c>
      <c r="J763">
        <v>4547.3798828125</v>
      </c>
      <c r="K763">
        <f t="shared" si="46"/>
        <v>0.73902780973297932</v>
      </c>
      <c r="L763">
        <f t="shared" si="47"/>
        <v>-3.6809721902670205</v>
      </c>
    </row>
    <row r="764" spans="1:12" x14ac:dyDescent="0.2">
      <c r="A764" s="414">
        <v>45251</v>
      </c>
      <c r="B764" s="319">
        <v>4.41</v>
      </c>
      <c r="D764" s="17">
        <v>45251</v>
      </c>
      <c r="E764">
        <v>221.9848937988281</v>
      </c>
      <c r="F764" s="20">
        <f t="shared" si="44"/>
        <v>-0.35980188397205998</v>
      </c>
      <c r="G764" s="20">
        <f t="shared" si="45"/>
        <v>-4.7698018839720602</v>
      </c>
      <c r="I764" s="17">
        <v>45251</v>
      </c>
      <c r="J764">
        <v>4538.18994140625</v>
      </c>
      <c r="K764">
        <f t="shared" si="46"/>
        <v>-0.20209310950652601</v>
      </c>
      <c r="L764">
        <f t="shared" si="47"/>
        <v>-4.6120931095065263</v>
      </c>
    </row>
    <row r="765" spans="1:12" x14ac:dyDescent="0.2">
      <c r="A765" s="414">
        <v>45252</v>
      </c>
      <c r="B765" s="319">
        <v>4.42</v>
      </c>
      <c r="D765" s="17">
        <v>45252</v>
      </c>
      <c r="E765">
        <v>221.50990295410159</v>
      </c>
      <c r="F765" s="20">
        <f t="shared" si="44"/>
        <v>-0.2139744000584842</v>
      </c>
      <c r="G765" s="20">
        <f t="shared" si="45"/>
        <v>-4.6339744000584844</v>
      </c>
      <c r="I765" s="17">
        <v>45252</v>
      </c>
      <c r="J765">
        <v>4556.6201171875</v>
      </c>
      <c r="K765">
        <f t="shared" si="46"/>
        <v>0.40611292209464106</v>
      </c>
      <c r="L765">
        <f t="shared" si="47"/>
        <v>-4.013887077905359</v>
      </c>
    </row>
    <row r="766" spans="1:12" x14ac:dyDescent="0.2">
      <c r="A766" s="414">
        <v>45254</v>
      </c>
      <c r="B766" s="319">
        <v>4.47</v>
      </c>
      <c r="D766" s="17">
        <v>45254</v>
      </c>
      <c r="E766">
        <v>222.0442810058594</v>
      </c>
      <c r="F766" s="20">
        <f t="shared" si="44"/>
        <v>0.24124341378477304</v>
      </c>
      <c r="G766" s="20">
        <f t="shared" si="45"/>
        <v>-4.2287565862152263</v>
      </c>
      <c r="I766" s="17">
        <v>45254</v>
      </c>
      <c r="J766">
        <v>4559.33984375</v>
      </c>
      <c r="K766">
        <f t="shared" si="46"/>
        <v>5.968736678840604E-2</v>
      </c>
      <c r="L766">
        <f t="shared" si="47"/>
        <v>-4.4103126332115936</v>
      </c>
    </row>
    <row r="767" spans="1:12" x14ac:dyDescent="0.2">
      <c r="A767" s="414">
        <v>45257</v>
      </c>
      <c r="B767" s="319">
        <v>4.3899999999999997</v>
      </c>
      <c r="D767" s="17">
        <v>45257</v>
      </c>
      <c r="E767">
        <v>222.45001220703119</v>
      </c>
      <c r="F767" s="20">
        <f t="shared" si="44"/>
        <v>0.18272535520114708</v>
      </c>
      <c r="G767" s="20">
        <f t="shared" si="45"/>
        <v>-4.2072746447988525</v>
      </c>
      <c r="I767" s="17">
        <v>45257</v>
      </c>
      <c r="J767">
        <v>4550.43017578125</v>
      </c>
      <c r="K767">
        <f t="shared" si="46"/>
        <v>-0.19541574600900796</v>
      </c>
      <c r="L767">
        <f t="shared" si="47"/>
        <v>-4.5854157460090077</v>
      </c>
    </row>
    <row r="768" spans="1:12" x14ac:dyDescent="0.2">
      <c r="A768" s="414">
        <v>45258</v>
      </c>
      <c r="B768" s="319">
        <v>4.34</v>
      </c>
      <c r="D768" s="17">
        <v>45258</v>
      </c>
      <c r="E768">
        <v>222.5786437988281</v>
      </c>
      <c r="F768" s="20">
        <f t="shared" si="44"/>
        <v>5.7824942566057379E-2</v>
      </c>
      <c r="G768" s="20">
        <f t="shared" si="45"/>
        <v>-4.2821750574339426</v>
      </c>
      <c r="I768" s="17">
        <v>45258</v>
      </c>
      <c r="J768">
        <v>4554.89013671875</v>
      </c>
      <c r="K768">
        <f t="shared" si="46"/>
        <v>9.8011853060338036E-2</v>
      </c>
      <c r="L768">
        <f t="shared" si="47"/>
        <v>-4.2419881469396614</v>
      </c>
    </row>
    <row r="769" spans="1:12" x14ac:dyDescent="0.2">
      <c r="A769" s="414">
        <v>45259</v>
      </c>
      <c r="B769" s="319">
        <v>4.2699999999999996</v>
      </c>
      <c r="D769" s="17">
        <v>45259</v>
      </c>
      <c r="E769">
        <v>227.95213317871091</v>
      </c>
      <c r="F769" s="20">
        <f t="shared" si="44"/>
        <v>2.414198095635582</v>
      </c>
      <c r="G769" s="20">
        <f t="shared" si="45"/>
        <v>-1.8558019043644176</v>
      </c>
      <c r="I769" s="17">
        <v>45259</v>
      </c>
      <c r="J769">
        <v>4550.580078125</v>
      </c>
      <c r="K769">
        <f t="shared" si="46"/>
        <v>-9.4624863923828434E-2</v>
      </c>
      <c r="L769">
        <f t="shared" si="47"/>
        <v>-4.3646248639238276</v>
      </c>
    </row>
    <row r="770" spans="1:12" x14ac:dyDescent="0.2">
      <c r="A770" s="414">
        <v>45260</v>
      </c>
      <c r="B770" s="319">
        <v>4.37</v>
      </c>
      <c r="D770" s="17">
        <v>45260</v>
      </c>
      <c r="E770">
        <v>249.27781677246091</v>
      </c>
      <c r="F770" s="20">
        <f t="shared" si="44"/>
        <v>9.3553340766638051</v>
      </c>
      <c r="G770" s="20">
        <f t="shared" si="45"/>
        <v>4.985334076663805</v>
      </c>
      <c r="I770" s="17">
        <v>45260</v>
      </c>
      <c r="J770">
        <v>4567.7998046875</v>
      </c>
      <c r="K770">
        <f t="shared" si="46"/>
        <v>0.37840728581563904</v>
      </c>
      <c r="L770">
        <f t="shared" si="47"/>
        <v>-3.9915927141843612</v>
      </c>
    </row>
    <row r="771" spans="1:12" x14ac:dyDescent="0.2">
      <c r="A771" s="414">
        <v>45261</v>
      </c>
      <c r="B771" s="319">
        <v>4.22</v>
      </c>
      <c r="D771" s="17">
        <v>45261</v>
      </c>
      <c r="E771">
        <v>257.29348754882812</v>
      </c>
      <c r="F771" s="20">
        <f t="shared" si="44"/>
        <v>3.2155571964447467</v>
      </c>
      <c r="G771" s="20">
        <f t="shared" si="45"/>
        <v>-1.0044428035552531</v>
      </c>
      <c r="I771" s="17">
        <v>45261</v>
      </c>
      <c r="J771">
        <v>4594.6298828125</v>
      </c>
      <c r="K771">
        <f t="shared" si="46"/>
        <v>0.58737421236077014</v>
      </c>
      <c r="L771">
        <f t="shared" si="47"/>
        <v>-3.6326257876392294</v>
      </c>
    </row>
    <row r="772" spans="1:12" x14ac:dyDescent="0.2">
      <c r="A772" s="414">
        <v>45264</v>
      </c>
      <c r="B772" s="319">
        <v>4.28</v>
      </c>
      <c r="D772" s="17">
        <v>45264</v>
      </c>
      <c r="E772">
        <v>248.05073547363281</v>
      </c>
      <c r="F772" s="20">
        <f t="shared" si="44"/>
        <v>-3.5922992700859795</v>
      </c>
      <c r="G772" s="20">
        <f t="shared" si="45"/>
        <v>-7.8722992700859802</v>
      </c>
      <c r="I772" s="17">
        <v>45264</v>
      </c>
      <c r="J772">
        <v>4569.77978515625</v>
      </c>
      <c r="K772">
        <f t="shared" si="46"/>
        <v>-0.54085091269720664</v>
      </c>
      <c r="L772">
        <f t="shared" si="47"/>
        <v>-4.8208509126972068</v>
      </c>
    </row>
    <row r="773" spans="1:12" x14ac:dyDescent="0.2">
      <c r="A773" s="414">
        <v>45265</v>
      </c>
      <c r="B773" s="319">
        <v>4.18</v>
      </c>
      <c r="D773" s="17">
        <v>45265</v>
      </c>
      <c r="E773">
        <v>248.40696716308591</v>
      </c>
      <c r="F773" s="20">
        <f t="shared" ref="F773:F836" si="48">+(E773-E772)/E772*100</f>
        <v>0.14361243024452275</v>
      </c>
      <c r="G773" s="20">
        <f t="shared" ref="G773:G836" si="49">+F773-B773</f>
        <v>-4.036387569755477</v>
      </c>
      <c r="I773" s="17">
        <v>45265</v>
      </c>
      <c r="J773">
        <v>4567.18017578125</v>
      </c>
      <c r="K773">
        <f t="shared" ref="K773:K836" si="50">+(J773-J772)/J772*100</f>
        <v>-5.6886972616145753E-2</v>
      </c>
      <c r="L773">
        <f t="shared" ref="L773:L836" si="51">+K773-B773</f>
        <v>-4.2368869726161451</v>
      </c>
    </row>
    <row r="774" spans="1:12" x14ac:dyDescent="0.2">
      <c r="A774" s="414">
        <v>45266</v>
      </c>
      <c r="B774" s="319">
        <v>4.12</v>
      </c>
      <c r="D774" s="17">
        <v>45266</v>
      </c>
      <c r="E774">
        <v>246.53663635253909</v>
      </c>
      <c r="F774" s="20">
        <f t="shared" si="48"/>
        <v>-0.75293009367120334</v>
      </c>
      <c r="G774" s="20">
        <f t="shared" si="49"/>
        <v>-4.8729300936712034</v>
      </c>
      <c r="I774" s="17">
        <v>45266</v>
      </c>
      <c r="J774">
        <v>4549.33984375</v>
      </c>
      <c r="K774">
        <f t="shared" si="50"/>
        <v>-0.39062028088695405</v>
      </c>
      <c r="L774">
        <f t="shared" si="51"/>
        <v>-4.510620280886954</v>
      </c>
    </row>
    <row r="775" spans="1:12" x14ac:dyDescent="0.2">
      <c r="A775" s="414">
        <v>45267</v>
      </c>
      <c r="B775" s="319">
        <v>4.1399999999999997</v>
      </c>
      <c r="D775" s="17">
        <v>45267</v>
      </c>
      <c r="E775">
        <v>246.25956726074219</v>
      </c>
      <c r="F775" s="20">
        <f t="shared" si="48"/>
        <v>-0.11238455099253644</v>
      </c>
      <c r="G775" s="20">
        <f t="shared" si="49"/>
        <v>-4.2523845509925362</v>
      </c>
      <c r="I775" s="17">
        <v>45267</v>
      </c>
      <c r="J775">
        <v>4585.58984375</v>
      </c>
      <c r="K775">
        <f t="shared" si="50"/>
        <v>0.79681890658929744</v>
      </c>
      <c r="L775">
        <f t="shared" si="51"/>
        <v>-3.3431810934107022</v>
      </c>
    </row>
    <row r="776" spans="1:12" x14ac:dyDescent="0.2">
      <c r="A776" s="414">
        <v>45268</v>
      </c>
      <c r="B776" s="319">
        <v>4.2300000000000004</v>
      </c>
      <c r="D776" s="17">
        <v>45268</v>
      </c>
      <c r="E776">
        <v>248.19915771484381</v>
      </c>
      <c r="F776" s="20">
        <f t="shared" si="48"/>
        <v>0.78762034534396819</v>
      </c>
      <c r="G776" s="20">
        <f t="shared" si="49"/>
        <v>-3.4423796546560324</v>
      </c>
      <c r="I776" s="17">
        <v>45268</v>
      </c>
      <c r="J776">
        <v>4604.3701171875</v>
      </c>
      <c r="K776">
        <f t="shared" si="50"/>
        <v>0.40954978699407368</v>
      </c>
      <c r="L776">
        <f t="shared" si="51"/>
        <v>-3.8204502130059268</v>
      </c>
    </row>
    <row r="777" spans="1:12" x14ac:dyDescent="0.2">
      <c r="A777" s="414">
        <v>45271</v>
      </c>
      <c r="B777" s="319">
        <v>4.2300000000000004</v>
      </c>
      <c r="D777" s="17">
        <v>45271</v>
      </c>
      <c r="E777">
        <v>249.4757385253906</v>
      </c>
      <c r="F777" s="20">
        <f t="shared" si="48"/>
        <v>0.51433728554931457</v>
      </c>
      <c r="G777" s="20">
        <f t="shared" si="49"/>
        <v>-3.7156627144506857</v>
      </c>
      <c r="I777" s="17">
        <v>45271</v>
      </c>
      <c r="J777">
        <v>4622.43994140625</v>
      </c>
      <c r="K777">
        <f t="shared" si="50"/>
        <v>0.39244942866990112</v>
      </c>
      <c r="L777">
        <f t="shared" si="51"/>
        <v>-3.8375505713300995</v>
      </c>
    </row>
    <row r="778" spans="1:12" x14ac:dyDescent="0.2">
      <c r="A778" s="414">
        <v>45272</v>
      </c>
      <c r="B778" s="319">
        <v>4.2</v>
      </c>
      <c r="D778" s="17">
        <v>45272</v>
      </c>
      <c r="E778">
        <v>253.78047180175781</v>
      </c>
      <c r="F778" s="20">
        <f t="shared" si="48"/>
        <v>1.7255117879645434</v>
      </c>
      <c r="G778" s="20">
        <f t="shared" si="49"/>
        <v>-2.4744882120354568</v>
      </c>
      <c r="I778" s="17">
        <v>45272</v>
      </c>
      <c r="J778">
        <v>4643.7001953125</v>
      </c>
      <c r="K778">
        <f t="shared" si="50"/>
        <v>0.4599357520215212</v>
      </c>
      <c r="L778">
        <f t="shared" si="51"/>
        <v>-3.7400642479784789</v>
      </c>
    </row>
    <row r="779" spans="1:12" x14ac:dyDescent="0.2">
      <c r="A779" s="414">
        <v>45273</v>
      </c>
      <c r="B779" s="319">
        <v>4.04</v>
      </c>
      <c r="D779" s="17">
        <v>45273</v>
      </c>
      <c r="E779">
        <v>254.64137268066409</v>
      </c>
      <c r="F779" s="20">
        <f t="shared" si="48"/>
        <v>0.33923054551603815</v>
      </c>
      <c r="G779" s="20">
        <f t="shared" si="49"/>
        <v>-3.7007694544839618</v>
      </c>
      <c r="I779" s="17">
        <v>45273</v>
      </c>
      <c r="J779">
        <v>4707.08984375</v>
      </c>
      <c r="K779">
        <f t="shared" si="50"/>
        <v>1.3650676351045994</v>
      </c>
      <c r="L779">
        <f t="shared" si="51"/>
        <v>-2.6749323648954006</v>
      </c>
    </row>
    <row r="780" spans="1:12" x14ac:dyDescent="0.2">
      <c r="A780" s="414">
        <v>45274</v>
      </c>
      <c r="B780" s="319">
        <v>3.92</v>
      </c>
      <c r="D780" s="17">
        <v>45274</v>
      </c>
      <c r="E780">
        <v>254.53253173828119</v>
      </c>
      <c r="F780" s="20">
        <f t="shared" si="48"/>
        <v>-4.2742835242013472E-2</v>
      </c>
      <c r="G780" s="20">
        <f t="shared" si="49"/>
        <v>-3.9627428352420133</v>
      </c>
      <c r="I780" s="17">
        <v>45274</v>
      </c>
      <c r="J780">
        <v>4719.5498046875</v>
      </c>
      <c r="K780">
        <f t="shared" si="50"/>
        <v>0.26470624846993607</v>
      </c>
      <c r="L780">
        <f t="shared" si="51"/>
        <v>-3.6552937515300639</v>
      </c>
    </row>
    <row r="781" spans="1:12" x14ac:dyDescent="0.2">
      <c r="A781" s="414">
        <v>45275</v>
      </c>
      <c r="B781" s="319">
        <v>3.91</v>
      </c>
      <c r="D781" s="17">
        <v>45275</v>
      </c>
      <c r="E781">
        <v>258.8768310546875</v>
      </c>
      <c r="F781" s="20">
        <f t="shared" si="48"/>
        <v>1.7067756670386087</v>
      </c>
      <c r="G781" s="20">
        <f t="shared" si="49"/>
        <v>-2.2032243329613914</v>
      </c>
      <c r="I781" s="17">
        <v>45275</v>
      </c>
      <c r="J781">
        <v>4719.18994140625</v>
      </c>
      <c r="K781">
        <f t="shared" si="50"/>
        <v>-7.6249493308149967E-3</v>
      </c>
      <c r="L781">
        <f t="shared" si="51"/>
        <v>-3.9176249493308153</v>
      </c>
    </row>
    <row r="782" spans="1:12" x14ac:dyDescent="0.2">
      <c r="A782" s="414">
        <v>45278</v>
      </c>
      <c r="B782" s="319">
        <v>3.95</v>
      </c>
      <c r="D782" s="17">
        <v>45278</v>
      </c>
      <c r="E782">
        <v>260.84613037109381</v>
      </c>
      <c r="F782" s="20">
        <f t="shared" si="48"/>
        <v>0.76070898596185843</v>
      </c>
      <c r="G782" s="20">
        <f t="shared" si="49"/>
        <v>-3.1892910140381416</v>
      </c>
      <c r="I782" s="17">
        <v>45278</v>
      </c>
      <c r="J782">
        <v>4740.56005859375</v>
      </c>
      <c r="K782">
        <f t="shared" si="50"/>
        <v>0.45283443669003953</v>
      </c>
      <c r="L782">
        <f t="shared" si="51"/>
        <v>-3.4971655633099608</v>
      </c>
    </row>
    <row r="783" spans="1:12" x14ac:dyDescent="0.2">
      <c r="A783" s="414">
        <v>45279</v>
      </c>
      <c r="B783" s="319">
        <v>3.93</v>
      </c>
      <c r="D783" s="17">
        <v>45279</v>
      </c>
      <c r="E783">
        <v>261.58831787109381</v>
      </c>
      <c r="F783" s="20">
        <f t="shared" si="48"/>
        <v>0.28453076875019151</v>
      </c>
      <c r="G783" s="20">
        <f t="shared" si="49"/>
        <v>-3.6454692312498085</v>
      </c>
      <c r="I783" s="17">
        <v>45279</v>
      </c>
      <c r="J783">
        <v>4768.3701171875</v>
      </c>
      <c r="K783">
        <f t="shared" si="50"/>
        <v>0.58664078189106694</v>
      </c>
      <c r="L783">
        <f t="shared" si="51"/>
        <v>-3.3433592181089331</v>
      </c>
    </row>
    <row r="784" spans="1:12" x14ac:dyDescent="0.2">
      <c r="A784" s="414">
        <v>45280</v>
      </c>
      <c r="B784" s="319">
        <v>3.86</v>
      </c>
      <c r="D784" s="17">
        <v>45280</v>
      </c>
      <c r="E784">
        <v>257.54092407226562</v>
      </c>
      <c r="F784" s="20">
        <f t="shared" si="48"/>
        <v>-1.5472379775088685</v>
      </c>
      <c r="G784" s="20">
        <f t="shared" si="49"/>
        <v>-5.4072379775088688</v>
      </c>
      <c r="I784" s="17">
        <v>45280</v>
      </c>
      <c r="J784">
        <v>4698.35009765625</v>
      </c>
      <c r="K784">
        <f t="shared" si="50"/>
        <v>-1.4684266911006796</v>
      </c>
      <c r="L784">
        <f t="shared" si="51"/>
        <v>-5.3284266911006792</v>
      </c>
    </row>
    <row r="785" spans="1:12" x14ac:dyDescent="0.2">
      <c r="A785" s="414">
        <v>45281</v>
      </c>
      <c r="B785" s="319">
        <v>3.89</v>
      </c>
      <c r="D785" s="17">
        <v>45281</v>
      </c>
      <c r="E785">
        <v>264.468017578125</v>
      </c>
      <c r="F785" s="20">
        <f t="shared" si="48"/>
        <v>2.6897059295770962</v>
      </c>
      <c r="G785" s="20">
        <f t="shared" si="49"/>
        <v>-1.2002940704229039</v>
      </c>
      <c r="I785" s="17">
        <v>45281</v>
      </c>
      <c r="J785">
        <v>4746.75</v>
      </c>
      <c r="K785">
        <f t="shared" si="50"/>
        <v>1.030146782120261</v>
      </c>
      <c r="L785">
        <f t="shared" si="51"/>
        <v>-2.8598532178797393</v>
      </c>
    </row>
    <row r="786" spans="1:12" x14ac:dyDescent="0.2">
      <c r="A786" s="414">
        <v>45282</v>
      </c>
      <c r="B786" s="319">
        <v>3.9</v>
      </c>
      <c r="D786" s="17">
        <v>45282</v>
      </c>
      <c r="E786">
        <v>263.56747436523438</v>
      </c>
      <c r="F786" s="20">
        <f t="shared" si="48"/>
        <v>-0.3405111972091675</v>
      </c>
      <c r="G786" s="20">
        <f t="shared" si="49"/>
        <v>-4.2405111972091678</v>
      </c>
      <c r="I786" s="17">
        <v>45282</v>
      </c>
      <c r="J786">
        <v>4754.6298828125</v>
      </c>
      <c r="K786">
        <f t="shared" si="50"/>
        <v>0.16600585268868173</v>
      </c>
      <c r="L786">
        <f t="shared" si="51"/>
        <v>-3.7339941473113183</v>
      </c>
    </row>
    <row r="787" spans="1:12" x14ac:dyDescent="0.2">
      <c r="A787" s="414">
        <v>45286</v>
      </c>
      <c r="B787" s="319">
        <v>3.89</v>
      </c>
      <c r="D787" s="17">
        <v>45286</v>
      </c>
      <c r="E787">
        <v>263.44876098632812</v>
      </c>
      <c r="F787" s="20">
        <f t="shared" si="48"/>
        <v>-4.5040982083299416E-2</v>
      </c>
      <c r="G787" s="20">
        <f t="shared" si="49"/>
        <v>-3.9350409820832994</v>
      </c>
      <c r="I787" s="17">
        <v>45286</v>
      </c>
      <c r="J787">
        <v>4774.75</v>
      </c>
      <c r="K787">
        <f t="shared" si="50"/>
        <v>0.42316894655106935</v>
      </c>
      <c r="L787">
        <f t="shared" si="51"/>
        <v>-3.4668310534489306</v>
      </c>
    </row>
    <row r="788" spans="1:12" x14ac:dyDescent="0.2">
      <c r="A788" s="414">
        <v>45287</v>
      </c>
      <c r="B788" s="319">
        <v>3.79</v>
      </c>
      <c r="D788" s="17">
        <v>45287</v>
      </c>
      <c r="E788">
        <v>263.94357299804688</v>
      </c>
      <c r="F788" s="20">
        <f t="shared" si="48"/>
        <v>0.1878209674876507</v>
      </c>
      <c r="G788" s="20">
        <f t="shared" si="49"/>
        <v>-3.6021790325123493</v>
      </c>
      <c r="I788" s="17">
        <v>45287</v>
      </c>
      <c r="J788">
        <v>4781.580078125</v>
      </c>
      <c r="K788">
        <f t="shared" si="50"/>
        <v>0.14304577464788734</v>
      </c>
      <c r="L788">
        <f t="shared" si="51"/>
        <v>-3.6469542253521126</v>
      </c>
    </row>
    <row r="789" spans="1:12" x14ac:dyDescent="0.2">
      <c r="A789" s="414">
        <v>45288</v>
      </c>
      <c r="B789" s="319">
        <v>3.84</v>
      </c>
      <c r="D789" s="17">
        <v>45288</v>
      </c>
      <c r="E789">
        <v>262.8154296875</v>
      </c>
      <c r="F789" s="20">
        <f t="shared" si="48"/>
        <v>-0.42741836739295147</v>
      </c>
      <c r="G789" s="20">
        <f t="shared" si="49"/>
        <v>-4.2674183673929509</v>
      </c>
      <c r="I789" s="17">
        <v>45288</v>
      </c>
      <c r="J789">
        <v>4783.35009765625</v>
      </c>
      <c r="K789">
        <f t="shared" si="50"/>
        <v>3.7017460804380745E-2</v>
      </c>
      <c r="L789">
        <f t="shared" si="51"/>
        <v>-3.8029825391956189</v>
      </c>
    </row>
    <row r="790" spans="1:12" x14ac:dyDescent="0.2">
      <c r="A790" s="414">
        <v>45289</v>
      </c>
      <c r="B790" s="319">
        <v>3.88</v>
      </c>
      <c r="D790" s="17">
        <v>45289</v>
      </c>
      <c r="E790">
        <v>260.40078735351562</v>
      </c>
      <c r="F790" s="20">
        <f t="shared" si="48"/>
        <v>-0.91875973068076688</v>
      </c>
      <c r="G790" s="20">
        <f t="shared" si="49"/>
        <v>-4.798759730680767</v>
      </c>
      <c r="I790" s="17">
        <v>45289</v>
      </c>
      <c r="J790">
        <v>4769.830078125</v>
      </c>
      <c r="K790">
        <f t="shared" si="50"/>
        <v>-0.28264750133749461</v>
      </c>
      <c r="L790">
        <f t="shared" si="51"/>
        <v>-4.1626475013374948</v>
      </c>
    </row>
    <row r="791" spans="1:12" x14ac:dyDescent="0.2">
      <c r="A791" s="414">
        <v>45293</v>
      </c>
      <c r="B791" s="319">
        <v>3.95</v>
      </c>
      <c r="D791" s="17">
        <v>45293</v>
      </c>
      <c r="E791">
        <v>253.46379089355469</v>
      </c>
      <c r="F791" s="20">
        <f t="shared" si="48"/>
        <v>-2.663969080302123</v>
      </c>
      <c r="G791" s="20">
        <f t="shared" si="49"/>
        <v>-6.6139690803021232</v>
      </c>
      <c r="I791" s="17">
        <v>45293</v>
      </c>
      <c r="J791">
        <v>4742.830078125</v>
      </c>
      <c r="K791">
        <f t="shared" si="50"/>
        <v>-0.56605790054922855</v>
      </c>
      <c r="L791">
        <f t="shared" si="51"/>
        <v>-4.516057900549229</v>
      </c>
    </row>
    <row r="792" spans="1:12" x14ac:dyDescent="0.2">
      <c r="A792" s="414">
        <v>45294</v>
      </c>
      <c r="B792" s="319">
        <v>3.91</v>
      </c>
      <c r="D792" s="17">
        <v>45294</v>
      </c>
      <c r="E792">
        <v>249.21842956542969</v>
      </c>
      <c r="F792" s="20">
        <f t="shared" si="48"/>
        <v>-1.6749379914024458</v>
      </c>
      <c r="G792" s="20">
        <f t="shared" si="49"/>
        <v>-5.5849379914024464</v>
      </c>
      <c r="I792" s="17">
        <v>45294</v>
      </c>
      <c r="J792">
        <v>4704.81005859375</v>
      </c>
      <c r="K792">
        <f t="shared" si="50"/>
        <v>-0.8016314922730815</v>
      </c>
      <c r="L792">
        <f t="shared" si="51"/>
        <v>-4.7116314922730815</v>
      </c>
    </row>
    <row r="793" spans="1:12" x14ac:dyDescent="0.2">
      <c r="A793" s="414">
        <v>45295</v>
      </c>
      <c r="B793" s="319">
        <v>3.99</v>
      </c>
      <c r="D793" s="17">
        <v>45295</v>
      </c>
      <c r="E793">
        <v>248.62469482421881</v>
      </c>
      <c r="F793" s="20">
        <f t="shared" si="48"/>
        <v>-0.23823869777455675</v>
      </c>
      <c r="G793" s="20">
        <f t="shared" si="49"/>
        <v>-4.2282386977745574</v>
      </c>
      <c r="I793" s="17">
        <v>45295</v>
      </c>
      <c r="J793">
        <v>4688.68017578125</v>
      </c>
      <c r="K793">
        <f t="shared" si="50"/>
        <v>-0.34283812973570205</v>
      </c>
      <c r="L793">
        <f t="shared" si="51"/>
        <v>-4.3328381297357019</v>
      </c>
    </row>
    <row r="794" spans="1:12" x14ac:dyDescent="0.2">
      <c r="A794" s="414">
        <v>45296</v>
      </c>
      <c r="B794" s="319">
        <v>4.05</v>
      </c>
      <c r="D794" s="17">
        <v>45296</v>
      </c>
      <c r="E794">
        <v>248.50592041015619</v>
      </c>
      <c r="F794" s="20">
        <f t="shared" si="48"/>
        <v>-4.7772573093187255E-2</v>
      </c>
      <c r="G794" s="20">
        <f t="shared" si="49"/>
        <v>-4.0977725730931871</v>
      </c>
      <c r="I794" s="17">
        <v>45296</v>
      </c>
      <c r="J794">
        <v>4697.240234375</v>
      </c>
      <c r="K794">
        <f t="shared" si="50"/>
        <v>0.1825686178802691</v>
      </c>
      <c r="L794">
        <f t="shared" si="51"/>
        <v>-3.8674313821197308</v>
      </c>
    </row>
    <row r="795" spans="1:12" x14ac:dyDescent="0.2">
      <c r="A795" s="414">
        <v>45299</v>
      </c>
      <c r="B795" s="319">
        <v>4.01</v>
      </c>
      <c r="D795" s="17">
        <v>45299</v>
      </c>
      <c r="E795">
        <v>258.15444946289062</v>
      </c>
      <c r="F795" s="20">
        <f t="shared" si="48"/>
        <v>3.8826153665915264</v>
      </c>
      <c r="G795" s="20">
        <f t="shared" si="49"/>
        <v>-0.12738463340847339</v>
      </c>
      <c r="I795" s="17">
        <v>45299</v>
      </c>
      <c r="J795">
        <v>4763.5400390625</v>
      </c>
      <c r="K795">
        <f t="shared" si="50"/>
        <v>1.411462930984658</v>
      </c>
      <c r="L795">
        <f t="shared" si="51"/>
        <v>-2.5985370690153418</v>
      </c>
    </row>
    <row r="796" spans="1:12" x14ac:dyDescent="0.2">
      <c r="A796" s="414">
        <v>45300</v>
      </c>
      <c r="B796" s="319">
        <v>4.0199999999999996</v>
      </c>
      <c r="D796" s="17">
        <v>45300</v>
      </c>
      <c r="E796">
        <v>258.61953735351562</v>
      </c>
      <c r="F796" s="20">
        <f t="shared" si="48"/>
        <v>0.18015877378547984</v>
      </c>
      <c r="G796" s="20">
        <f t="shared" si="49"/>
        <v>-3.8398412262145198</v>
      </c>
      <c r="I796" s="17">
        <v>45300</v>
      </c>
      <c r="J796">
        <v>4756.5</v>
      </c>
      <c r="K796">
        <f t="shared" si="50"/>
        <v>-0.14779006799081157</v>
      </c>
      <c r="L796">
        <f t="shared" si="51"/>
        <v>-4.1677900679908113</v>
      </c>
    </row>
    <row r="797" spans="1:12" x14ac:dyDescent="0.2">
      <c r="A797" s="414">
        <v>45301</v>
      </c>
      <c r="B797" s="319">
        <v>4.04</v>
      </c>
      <c r="D797" s="17">
        <v>45301</v>
      </c>
      <c r="E797">
        <v>261.38046264648438</v>
      </c>
      <c r="F797" s="20">
        <f t="shared" si="48"/>
        <v>1.0675625365436912</v>
      </c>
      <c r="G797" s="20">
        <f t="shared" si="49"/>
        <v>-2.9724374634563091</v>
      </c>
      <c r="I797" s="17">
        <v>45301</v>
      </c>
      <c r="J797">
        <v>4783.4501953125</v>
      </c>
      <c r="K797">
        <f t="shared" si="50"/>
        <v>0.56659718937243775</v>
      </c>
      <c r="L797">
        <f t="shared" si="51"/>
        <v>-3.4734028106275625</v>
      </c>
    </row>
    <row r="798" spans="1:12" x14ac:dyDescent="0.2">
      <c r="A798" s="414">
        <v>45302</v>
      </c>
      <c r="B798" s="319">
        <v>3.98</v>
      </c>
      <c r="D798" s="17">
        <v>45302</v>
      </c>
      <c r="E798">
        <v>268.55499267578119</v>
      </c>
      <c r="F798" s="20">
        <f t="shared" si="48"/>
        <v>2.7448608655193678</v>
      </c>
      <c r="G798" s="20">
        <f t="shared" si="49"/>
        <v>-1.2351391344806322</v>
      </c>
      <c r="I798" s="17">
        <v>45302</v>
      </c>
      <c r="J798">
        <v>4780.240234375</v>
      </c>
      <c r="K798">
        <f t="shared" si="50"/>
        <v>-6.7105557838682481E-2</v>
      </c>
      <c r="L798">
        <f t="shared" si="51"/>
        <v>-4.0471055578386821</v>
      </c>
    </row>
    <row r="799" spans="1:12" x14ac:dyDescent="0.2">
      <c r="A799" s="414">
        <v>45303</v>
      </c>
      <c r="B799" s="319">
        <v>3.96</v>
      </c>
      <c r="D799" s="17">
        <v>45303</v>
      </c>
      <c r="E799">
        <v>269.09927368164062</v>
      </c>
      <c r="F799" s="20">
        <f t="shared" si="48"/>
        <v>0.20267022423840272</v>
      </c>
      <c r="G799" s="20">
        <f t="shared" si="49"/>
        <v>-3.7573297757615971</v>
      </c>
      <c r="I799" s="17">
        <v>45303</v>
      </c>
      <c r="J799">
        <v>4783.830078125</v>
      </c>
      <c r="K799">
        <f t="shared" si="50"/>
        <v>7.5097559411035741E-2</v>
      </c>
      <c r="L799">
        <f t="shared" si="51"/>
        <v>-3.8849024405889643</v>
      </c>
    </row>
    <row r="800" spans="1:12" x14ac:dyDescent="0.2">
      <c r="A800" s="414">
        <v>45307</v>
      </c>
      <c r="B800" s="319">
        <v>4.07</v>
      </c>
      <c r="D800" s="17">
        <v>45307</v>
      </c>
      <c r="E800">
        <v>266.3878173828125</v>
      </c>
      <c r="F800" s="20">
        <f t="shared" si="48"/>
        <v>-1.0076044657169638</v>
      </c>
      <c r="G800" s="20">
        <f t="shared" si="49"/>
        <v>-5.0776044657169646</v>
      </c>
      <c r="I800" s="17">
        <v>45307</v>
      </c>
      <c r="J800">
        <v>4765.97998046875</v>
      </c>
      <c r="K800">
        <f t="shared" si="50"/>
        <v>-0.37313402367431625</v>
      </c>
      <c r="L800">
        <f t="shared" si="51"/>
        <v>-4.4431340236743164</v>
      </c>
    </row>
    <row r="801" spans="1:12" x14ac:dyDescent="0.2">
      <c r="A801" s="414">
        <v>45308</v>
      </c>
      <c r="B801" s="319">
        <v>4.0999999999999996</v>
      </c>
      <c r="D801" s="17">
        <v>45308</v>
      </c>
      <c r="E801">
        <v>268.61441040039062</v>
      </c>
      <c r="F801" s="20">
        <f t="shared" si="48"/>
        <v>0.83584641349360222</v>
      </c>
      <c r="G801" s="20">
        <f t="shared" si="49"/>
        <v>-3.2641535865063975</v>
      </c>
      <c r="I801" s="17">
        <v>45308</v>
      </c>
      <c r="J801">
        <v>4739.2099609375</v>
      </c>
      <c r="K801">
        <f t="shared" si="50"/>
        <v>-0.56168971839904958</v>
      </c>
      <c r="L801">
        <f t="shared" si="51"/>
        <v>-4.6616897183990496</v>
      </c>
    </row>
    <row r="802" spans="1:12" x14ac:dyDescent="0.2">
      <c r="A802" s="414">
        <v>45309</v>
      </c>
      <c r="B802" s="319">
        <v>4.1399999999999997</v>
      </c>
      <c r="D802" s="17">
        <v>45309</v>
      </c>
      <c r="E802">
        <v>271.60293579101562</v>
      </c>
      <c r="F802" s="20">
        <f t="shared" si="48"/>
        <v>1.1125707612522988</v>
      </c>
      <c r="G802" s="20">
        <f t="shared" si="49"/>
        <v>-3.0274292387477009</v>
      </c>
      <c r="I802" s="17">
        <v>45309</v>
      </c>
      <c r="J802">
        <v>4780.93994140625</v>
      </c>
      <c r="K802">
        <f t="shared" si="50"/>
        <v>0.88052609638959878</v>
      </c>
      <c r="L802">
        <f t="shared" si="51"/>
        <v>-3.259473903610401</v>
      </c>
    </row>
    <row r="803" spans="1:12" x14ac:dyDescent="0.2">
      <c r="A803" s="414">
        <v>45310</v>
      </c>
      <c r="B803" s="319">
        <v>4.1500000000000004</v>
      </c>
      <c r="D803" s="17">
        <v>45310</v>
      </c>
      <c r="E803">
        <v>277.95611572265619</v>
      </c>
      <c r="F803" s="20">
        <f t="shared" si="48"/>
        <v>2.3391425844266318</v>
      </c>
      <c r="G803" s="20">
        <f t="shared" si="49"/>
        <v>-1.8108574155733685</v>
      </c>
      <c r="I803" s="17">
        <v>45310</v>
      </c>
      <c r="J803">
        <v>4839.81005859375</v>
      </c>
      <c r="K803">
        <f t="shared" si="50"/>
        <v>1.2313502764936246</v>
      </c>
      <c r="L803">
        <f t="shared" si="51"/>
        <v>-2.918649723506376</v>
      </c>
    </row>
    <row r="804" spans="1:12" x14ac:dyDescent="0.2">
      <c r="A804" s="414">
        <v>45313</v>
      </c>
      <c r="B804" s="319">
        <v>4.1100000000000003</v>
      </c>
      <c r="D804" s="17">
        <v>45313</v>
      </c>
      <c r="E804">
        <v>277.38214111328119</v>
      </c>
      <c r="F804" s="20">
        <f t="shared" si="48"/>
        <v>-0.20649828404844675</v>
      </c>
      <c r="G804" s="20">
        <f t="shared" si="49"/>
        <v>-4.3164982840484472</v>
      </c>
      <c r="I804" s="17">
        <v>45313</v>
      </c>
      <c r="J804">
        <v>4850.43017578125</v>
      </c>
      <c r="K804">
        <f t="shared" si="50"/>
        <v>0.21943252026270157</v>
      </c>
      <c r="L804">
        <f t="shared" si="51"/>
        <v>-3.8905674797372987</v>
      </c>
    </row>
    <row r="805" spans="1:12" x14ac:dyDescent="0.2">
      <c r="A805" s="414">
        <v>45314</v>
      </c>
      <c r="B805" s="319">
        <v>4.1399999999999997</v>
      </c>
      <c r="D805" s="17">
        <v>45314</v>
      </c>
      <c r="E805">
        <v>273.888916015625</v>
      </c>
      <c r="F805" s="20">
        <f t="shared" si="48"/>
        <v>-1.2593547240049536</v>
      </c>
      <c r="G805" s="20">
        <f t="shared" si="49"/>
        <v>-5.3993547240049535</v>
      </c>
      <c r="I805" s="17">
        <v>45314</v>
      </c>
      <c r="J805">
        <v>4864.60009765625</v>
      </c>
      <c r="K805">
        <f t="shared" si="50"/>
        <v>0.2921374261967945</v>
      </c>
      <c r="L805">
        <f t="shared" si="51"/>
        <v>-3.8478625738032051</v>
      </c>
    </row>
    <row r="806" spans="1:12" x14ac:dyDescent="0.2">
      <c r="A806" s="414">
        <v>45315</v>
      </c>
      <c r="B806" s="319">
        <v>4.18</v>
      </c>
      <c r="D806" s="17">
        <v>45315</v>
      </c>
      <c r="E806">
        <v>273.99777221679688</v>
      </c>
      <c r="F806" s="20">
        <f t="shared" si="48"/>
        <v>3.9744653692252704E-2</v>
      </c>
      <c r="G806" s="20">
        <f t="shared" si="49"/>
        <v>-4.1402553463077467</v>
      </c>
      <c r="I806" s="17">
        <v>45315</v>
      </c>
      <c r="J806">
        <v>4868.5498046875</v>
      </c>
      <c r="K806">
        <f t="shared" si="50"/>
        <v>8.1192841178310979E-2</v>
      </c>
      <c r="L806">
        <f t="shared" si="51"/>
        <v>-4.098807158821689</v>
      </c>
    </row>
    <row r="807" spans="1:12" x14ac:dyDescent="0.2">
      <c r="A807" s="414">
        <v>45316</v>
      </c>
      <c r="B807" s="319">
        <v>4.1399999999999997</v>
      </c>
      <c r="D807" s="17">
        <v>45316</v>
      </c>
      <c r="E807">
        <v>276.12539672851562</v>
      </c>
      <c r="F807" s="20">
        <f t="shared" si="48"/>
        <v>0.7765116097496213</v>
      </c>
      <c r="G807" s="20">
        <f t="shared" si="49"/>
        <v>-3.3634883902503785</v>
      </c>
      <c r="I807" s="17">
        <v>45316</v>
      </c>
      <c r="J807">
        <v>4894.16015625</v>
      </c>
      <c r="K807">
        <f t="shared" si="50"/>
        <v>0.52603655277064298</v>
      </c>
      <c r="L807">
        <f t="shared" si="51"/>
        <v>-3.6139634472293567</v>
      </c>
    </row>
    <row r="808" spans="1:12" x14ac:dyDescent="0.2">
      <c r="A808" s="414">
        <v>45317</v>
      </c>
      <c r="B808" s="319">
        <v>4.1500000000000004</v>
      </c>
      <c r="D808" s="17">
        <v>45317</v>
      </c>
      <c r="E808">
        <v>277.02593994140619</v>
      </c>
      <c r="F808" s="20">
        <f t="shared" si="48"/>
        <v>0.32613559765238664</v>
      </c>
      <c r="G808" s="20">
        <f t="shared" si="49"/>
        <v>-3.8238644023476138</v>
      </c>
      <c r="I808" s="17">
        <v>45317</v>
      </c>
      <c r="J808">
        <v>4890.97021484375</v>
      </c>
      <c r="K808">
        <f t="shared" si="50"/>
        <v>-6.5178525107649821E-2</v>
      </c>
      <c r="L808">
        <f t="shared" si="51"/>
        <v>-4.2151785251076506</v>
      </c>
    </row>
    <row r="809" spans="1:12" x14ac:dyDescent="0.2">
      <c r="A809" s="414">
        <v>45320</v>
      </c>
      <c r="B809" s="319">
        <v>4.08</v>
      </c>
      <c r="D809" s="17">
        <v>45320</v>
      </c>
      <c r="E809">
        <v>284.86346435546881</v>
      </c>
      <c r="F809" s="20">
        <f t="shared" si="48"/>
        <v>2.8291662563153221</v>
      </c>
      <c r="G809" s="20">
        <f t="shared" si="49"/>
        <v>-1.2508337436846779</v>
      </c>
      <c r="I809" s="17">
        <v>45320</v>
      </c>
      <c r="J809">
        <v>4927.93017578125</v>
      </c>
      <c r="K809">
        <f t="shared" si="50"/>
        <v>0.755677489618095</v>
      </c>
      <c r="L809">
        <f t="shared" si="51"/>
        <v>-3.3243225103819052</v>
      </c>
    </row>
    <row r="810" spans="1:12" x14ac:dyDescent="0.2">
      <c r="A810" s="414">
        <v>45321</v>
      </c>
      <c r="B810" s="319">
        <v>4.0599999999999996</v>
      </c>
      <c r="D810" s="17">
        <v>45321</v>
      </c>
      <c r="E810">
        <v>284.73483276367188</v>
      </c>
      <c r="F810" s="20">
        <f t="shared" si="48"/>
        <v>-4.5155524625796882E-2</v>
      </c>
      <c r="G810" s="20">
        <f t="shared" si="49"/>
        <v>-4.1051555246257969</v>
      </c>
      <c r="I810" s="17">
        <v>45321</v>
      </c>
      <c r="J810">
        <v>4924.97021484375</v>
      </c>
      <c r="K810">
        <f t="shared" si="50"/>
        <v>-6.0064993453985825E-2</v>
      </c>
      <c r="L810">
        <f t="shared" si="51"/>
        <v>-4.120064993453985</v>
      </c>
    </row>
    <row r="811" spans="1:12" x14ac:dyDescent="0.2">
      <c r="A811" s="414">
        <v>45322</v>
      </c>
      <c r="B811" s="319">
        <v>3.99</v>
      </c>
      <c r="D811" s="17">
        <v>45322</v>
      </c>
      <c r="E811">
        <v>278.1639404296875</v>
      </c>
      <c r="F811" s="20">
        <f t="shared" si="48"/>
        <v>-2.3077233895854867</v>
      </c>
      <c r="G811" s="20">
        <f t="shared" si="49"/>
        <v>-6.2977233895854869</v>
      </c>
      <c r="I811" s="17">
        <v>45322</v>
      </c>
      <c r="J811">
        <v>4845.64990234375</v>
      </c>
      <c r="K811">
        <f t="shared" si="50"/>
        <v>-1.6105744611597923</v>
      </c>
      <c r="L811">
        <f t="shared" si="51"/>
        <v>-5.600574461159793</v>
      </c>
    </row>
    <row r="812" spans="1:12" x14ac:dyDescent="0.2">
      <c r="A812" s="414">
        <v>45323</v>
      </c>
      <c r="B812" s="319">
        <v>3.87</v>
      </c>
      <c r="D812" s="17">
        <v>45323</v>
      </c>
      <c r="E812">
        <v>280.84576416015619</v>
      </c>
      <c r="F812" s="20">
        <f t="shared" si="48"/>
        <v>0.96411624250289463</v>
      </c>
      <c r="G812" s="20">
        <f t="shared" si="49"/>
        <v>-2.9058837574971053</v>
      </c>
      <c r="I812" s="17">
        <v>45323</v>
      </c>
      <c r="J812">
        <v>4906.18994140625</v>
      </c>
      <c r="K812">
        <f t="shared" si="50"/>
        <v>1.2493688211609741</v>
      </c>
      <c r="L812">
        <f t="shared" si="51"/>
        <v>-2.6206311788390257</v>
      </c>
    </row>
    <row r="813" spans="1:12" x14ac:dyDescent="0.2">
      <c r="A813" s="414">
        <v>45324</v>
      </c>
      <c r="B813" s="319">
        <v>4.03</v>
      </c>
      <c r="D813" s="17">
        <v>45324</v>
      </c>
      <c r="E813">
        <v>282.68643188476562</v>
      </c>
      <c r="F813" s="20">
        <f t="shared" si="48"/>
        <v>0.65540163303291465</v>
      </c>
      <c r="G813" s="20">
        <f t="shared" si="49"/>
        <v>-3.3745983669670858</v>
      </c>
      <c r="I813" s="17">
        <v>45324</v>
      </c>
      <c r="J813">
        <v>4958.60986328125</v>
      </c>
      <c r="K813">
        <f t="shared" si="50"/>
        <v>1.0684446077514682</v>
      </c>
      <c r="L813">
        <f t="shared" si="51"/>
        <v>-2.961555392248532</v>
      </c>
    </row>
    <row r="814" spans="1:12" x14ac:dyDescent="0.2">
      <c r="A814" s="414">
        <v>45327</v>
      </c>
      <c r="B814" s="319">
        <v>4.17</v>
      </c>
      <c r="D814" s="17">
        <v>45327</v>
      </c>
      <c r="E814">
        <v>285.11083984375</v>
      </c>
      <c r="F814" s="20">
        <f t="shared" si="48"/>
        <v>0.85763152579344926</v>
      </c>
      <c r="G814" s="20">
        <f t="shared" si="49"/>
        <v>-3.3123684742065507</v>
      </c>
      <c r="I814" s="17">
        <v>45327</v>
      </c>
      <c r="J814">
        <v>4942.81005859375</v>
      </c>
      <c r="K814">
        <f t="shared" si="50"/>
        <v>-0.31863375266722094</v>
      </c>
      <c r="L814">
        <f t="shared" si="51"/>
        <v>-4.4886337526672211</v>
      </c>
    </row>
    <row r="815" spans="1:12" x14ac:dyDescent="0.2">
      <c r="A815" s="414">
        <v>45328</v>
      </c>
      <c r="B815" s="319">
        <v>4.09</v>
      </c>
      <c r="D815" s="17">
        <v>45328</v>
      </c>
      <c r="E815">
        <v>282.85458374023438</v>
      </c>
      <c r="F815" s="20">
        <f t="shared" si="48"/>
        <v>-0.79136103865855345</v>
      </c>
      <c r="G815" s="20">
        <f t="shared" si="49"/>
        <v>-4.8813610386585538</v>
      </c>
      <c r="I815" s="17">
        <v>45328</v>
      </c>
      <c r="J815">
        <v>4954.22998046875</v>
      </c>
      <c r="K815">
        <f t="shared" si="50"/>
        <v>0.23104108269636839</v>
      </c>
      <c r="L815">
        <f t="shared" si="51"/>
        <v>-3.8589589173036316</v>
      </c>
    </row>
    <row r="816" spans="1:12" x14ac:dyDescent="0.2">
      <c r="A816" s="414">
        <v>45329</v>
      </c>
      <c r="B816" s="319">
        <v>4.09</v>
      </c>
      <c r="D816" s="17">
        <v>45329</v>
      </c>
      <c r="E816">
        <v>285.83331298828119</v>
      </c>
      <c r="F816" s="20">
        <f t="shared" si="48"/>
        <v>1.0530956255538</v>
      </c>
      <c r="G816" s="20">
        <f t="shared" si="49"/>
        <v>-3.0369043744462001</v>
      </c>
      <c r="I816" s="17">
        <v>45329</v>
      </c>
      <c r="J816">
        <v>4995.06005859375</v>
      </c>
      <c r="K816">
        <f t="shared" si="50"/>
        <v>0.82414579633900675</v>
      </c>
      <c r="L816">
        <f t="shared" si="51"/>
        <v>-3.265854203660993</v>
      </c>
    </row>
    <row r="817" spans="1:12" x14ac:dyDescent="0.2">
      <c r="A817" s="414">
        <v>45330</v>
      </c>
      <c r="B817" s="319">
        <v>4.1500000000000004</v>
      </c>
      <c r="D817" s="17">
        <v>45330</v>
      </c>
      <c r="E817">
        <v>288.91091918945312</v>
      </c>
      <c r="F817" s="20">
        <f t="shared" si="48"/>
        <v>1.0767136164069546</v>
      </c>
      <c r="G817" s="20">
        <f t="shared" si="49"/>
        <v>-3.0732863835930457</v>
      </c>
      <c r="I817" s="17">
        <v>45330</v>
      </c>
      <c r="J817">
        <v>4997.91015625</v>
      </c>
      <c r="K817">
        <f t="shared" si="50"/>
        <v>5.705832608251727E-2</v>
      </c>
      <c r="L817">
        <f t="shared" si="51"/>
        <v>-4.0929416739174833</v>
      </c>
    </row>
    <row r="818" spans="1:12" x14ac:dyDescent="0.2">
      <c r="A818" s="414">
        <v>45331</v>
      </c>
      <c r="B818" s="319">
        <v>4.17</v>
      </c>
      <c r="D818" s="17">
        <v>45331</v>
      </c>
      <c r="E818">
        <v>288.26766967773438</v>
      </c>
      <c r="F818" s="20">
        <f t="shared" si="48"/>
        <v>-0.22264631379229374</v>
      </c>
      <c r="G818" s="20">
        <f t="shared" si="49"/>
        <v>-4.3926463137922935</v>
      </c>
      <c r="I818" s="17">
        <v>45331</v>
      </c>
      <c r="J818">
        <v>5026.60986328125</v>
      </c>
      <c r="K818">
        <f t="shared" si="50"/>
        <v>0.57423415255595112</v>
      </c>
      <c r="L818">
        <f t="shared" si="51"/>
        <v>-3.5957658474440488</v>
      </c>
    </row>
    <row r="819" spans="1:12" x14ac:dyDescent="0.2">
      <c r="A819" s="414">
        <v>45334</v>
      </c>
      <c r="B819" s="319">
        <v>4.17</v>
      </c>
      <c r="D819" s="17">
        <v>45334</v>
      </c>
      <c r="E819">
        <v>284.3291015625</v>
      </c>
      <c r="F819" s="20">
        <f t="shared" si="48"/>
        <v>-1.3662885330281587</v>
      </c>
      <c r="G819" s="20">
        <f t="shared" si="49"/>
        <v>-5.5362885330281584</v>
      </c>
      <c r="I819" s="17">
        <v>45334</v>
      </c>
      <c r="J819">
        <v>5021.83984375</v>
      </c>
      <c r="K819">
        <f t="shared" si="50"/>
        <v>-9.4895360113272167E-2</v>
      </c>
      <c r="L819">
        <f t="shared" si="51"/>
        <v>-4.2648953601132717</v>
      </c>
    </row>
    <row r="820" spans="1:12" x14ac:dyDescent="0.2">
      <c r="A820" s="414">
        <v>45335</v>
      </c>
      <c r="B820" s="319">
        <v>4.3099999999999996</v>
      </c>
      <c r="D820" s="17">
        <v>45335</v>
      </c>
      <c r="E820">
        <v>278.22335815429688</v>
      </c>
      <c r="F820" s="20">
        <f t="shared" si="48"/>
        <v>-2.1474212012240987</v>
      </c>
      <c r="G820" s="20">
        <f t="shared" si="49"/>
        <v>-6.4574212012240988</v>
      </c>
      <c r="I820" s="17">
        <v>45335</v>
      </c>
      <c r="J820">
        <v>4953.169921875</v>
      </c>
      <c r="K820">
        <f t="shared" si="50"/>
        <v>-1.3674255653625453</v>
      </c>
      <c r="L820">
        <f t="shared" si="51"/>
        <v>-5.6774255653625447</v>
      </c>
    </row>
    <row r="821" spans="1:12" x14ac:dyDescent="0.2">
      <c r="A821" s="414">
        <v>45336</v>
      </c>
      <c r="B821" s="319">
        <v>4.2699999999999996</v>
      </c>
      <c r="D821" s="17">
        <v>45336</v>
      </c>
      <c r="E821">
        <v>286.14004516601562</v>
      </c>
      <c r="F821" s="20">
        <f t="shared" si="48"/>
        <v>2.8454429794238632</v>
      </c>
      <c r="G821" s="20">
        <f t="shared" si="49"/>
        <v>-1.4245570205761364</v>
      </c>
      <c r="I821" s="17">
        <v>45336</v>
      </c>
      <c r="J821">
        <v>5000.6201171875</v>
      </c>
      <c r="K821">
        <f t="shared" si="50"/>
        <v>0.95797632750176165</v>
      </c>
      <c r="L821">
        <f t="shared" si="51"/>
        <v>-3.3120236724982379</v>
      </c>
    </row>
    <row r="822" spans="1:12" x14ac:dyDescent="0.2">
      <c r="A822" s="414">
        <v>45337</v>
      </c>
      <c r="B822" s="319">
        <v>4.24</v>
      </c>
      <c r="D822" s="17">
        <v>45337</v>
      </c>
      <c r="E822">
        <v>288.9010009765625</v>
      </c>
      <c r="F822" s="20">
        <f t="shared" si="48"/>
        <v>0.96489668509872362</v>
      </c>
      <c r="G822" s="20">
        <f t="shared" si="49"/>
        <v>-3.2751033149012767</v>
      </c>
      <c r="I822" s="17">
        <v>45337</v>
      </c>
      <c r="J822">
        <v>5029.72998046875</v>
      </c>
      <c r="K822">
        <f t="shared" si="50"/>
        <v>0.58212506847295309</v>
      </c>
      <c r="L822">
        <f t="shared" si="51"/>
        <v>-3.6578749315270471</v>
      </c>
    </row>
    <row r="823" spans="1:12" x14ac:dyDescent="0.2">
      <c r="A823" s="414">
        <v>45338</v>
      </c>
      <c r="B823" s="319">
        <v>4.3</v>
      </c>
      <c r="D823" s="17">
        <v>45338</v>
      </c>
      <c r="E823">
        <v>286.70413208007812</v>
      </c>
      <c r="F823" s="20">
        <f t="shared" si="48"/>
        <v>-0.76042273618241951</v>
      </c>
      <c r="G823" s="20">
        <f t="shared" si="49"/>
        <v>-5.060422736182419</v>
      </c>
      <c r="I823" s="17">
        <v>45338</v>
      </c>
      <c r="J823">
        <v>5005.56982421875</v>
      </c>
      <c r="K823">
        <f t="shared" si="50"/>
        <v>-0.48034698371120854</v>
      </c>
      <c r="L823">
        <f t="shared" si="51"/>
        <v>-4.7803469837112083</v>
      </c>
    </row>
    <row r="824" spans="1:12" x14ac:dyDescent="0.2">
      <c r="A824" s="414">
        <v>45342</v>
      </c>
      <c r="B824" s="319">
        <v>4.2699999999999996</v>
      </c>
      <c r="D824" s="17">
        <v>45342</v>
      </c>
      <c r="E824">
        <v>283.4088134765625</v>
      </c>
      <c r="F824" s="20">
        <f t="shared" si="48"/>
        <v>-1.1493795292058167</v>
      </c>
      <c r="G824" s="20">
        <f t="shared" si="49"/>
        <v>-5.4193795292058162</v>
      </c>
      <c r="I824" s="17">
        <v>45342</v>
      </c>
      <c r="J824">
        <v>4975.509765625</v>
      </c>
      <c r="K824">
        <f t="shared" si="50"/>
        <v>-0.6005322001165303</v>
      </c>
      <c r="L824">
        <f t="shared" si="51"/>
        <v>-4.8705322001165303</v>
      </c>
    </row>
    <row r="825" spans="1:12" x14ac:dyDescent="0.2">
      <c r="A825" s="414">
        <v>45343</v>
      </c>
      <c r="B825" s="319">
        <v>4.32</v>
      </c>
      <c r="D825" s="17">
        <v>45343</v>
      </c>
      <c r="E825">
        <v>280.59829711914062</v>
      </c>
      <c r="F825" s="20">
        <f t="shared" si="48"/>
        <v>-0.99168276488843221</v>
      </c>
      <c r="G825" s="20">
        <f t="shared" si="49"/>
        <v>-5.3116827648884328</v>
      </c>
      <c r="I825" s="17">
        <v>45343</v>
      </c>
      <c r="J825">
        <v>4981.7998046875</v>
      </c>
      <c r="K825">
        <f t="shared" si="50"/>
        <v>0.1264199922982138</v>
      </c>
      <c r="L825">
        <f t="shared" si="51"/>
        <v>-4.1935800077017866</v>
      </c>
    </row>
    <row r="826" spans="1:12" x14ac:dyDescent="0.2">
      <c r="A826" s="414">
        <v>45344</v>
      </c>
      <c r="B826" s="319">
        <v>4.33</v>
      </c>
      <c r="D826" s="17">
        <v>45344</v>
      </c>
      <c r="E826">
        <v>290.59320068359381</v>
      </c>
      <c r="F826" s="20">
        <f t="shared" si="48"/>
        <v>3.5619972277342065</v>
      </c>
      <c r="G826" s="20">
        <f t="shared" si="49"/>
        <v>-0.76800277226579361</v>
      </c>
      <c r="I826" s="17">
        <v>45344</v>
      </c>
      <c r="J826">
        <v>5087.02978515625</v>
      </c>
      <c r="K826">
        <f t="shared" si="50"/>
        <v>2.1122884217414053</v>
      </c>
      <c r="L826">
        <f t="shared" si="51"/>
        <v>-2.2177115782585948</v>
      </c>
    </row>
    <row r="827" spans="1:12" x14ac:dyDescent="0.2">
      <c r="A827" s="414">
        <v>45345</v>
      </c>
      <c r="B827" s="319">
        <v>4.26</v>
      </c>
      <c r="D827" s="17">
        <v>45345</v>
      </c>
      <c r="E827">
        <v>289.75204467773438</v>
      </c>
      <c r="F827" s="20">
        <f t="shared" si="48"/>
        <v>-0.28946169555264528</v>
      </c>
      <c r="G827" s="20">
        <f t="shared" si="49"/>
        <v>-4.5494616955526448</v>
      </c>
      <c r="I827" s="17">
        <v>45345</v>
      </c>
      <c r="J827">
        <v>5088.7998046875</v>
      </c>
      <c r="K827">
        <f t="shared" si="50"/>
        <v>3.479475462115135E-2</v>
      </c>
      <c r="L827">
        <f t="shared" si="51"/>
        <v>-4.2252052453788487</v>
      </c>
    </row>
    <row r="828" spans="1:12" x14ac:dyDescent="0.2">
      <c r="A828" s="414">
        <v>45348</v>
      </c>
      <c r="B828" s="319">
        <v>4.28</v>
      </c>
      <c r="D828" s="17">
        <v>45348</v>
      </c>
      <c r="E828">
        <v>297.26309204101562</v>
      </c>
      <c r="F828" s="20">
        <f t="shared" si="48"/>
        <v>2.5922327387318789</v>
      </c>
      <c r="G828" s="20">
        <f t="shared" si="49"/>
        <v>-1.6877672612681214</v>
      </c>
      <c r="I828" s="17">
        <v>45348</v>
      </c>
      <c r="J828">
        <v>5069.52978515625</v>
      </c>
      <c r="K828">
        <f t="shared" si="50"/>
        <v>-0.37867513501905897</v>
      </c>
      <c r="L828">
        <f t="shared" si="51"/>
        <v>-4.6586751350190596</v>
      </c>
    </row>
    <row r="829" spans="1:12" x14ac:dyDescent="0.2">
      <c r="A829" s="414">
        <v>45349</v>
      </c>
      <c r="B829" s="319">
        <v>4.3099999999999996</v>
      </c>
      <c r="D829" s="17">
        <v>45349</v>
      </c>
      <c r="E829">
        <v>296.38232421875</v>
      </c>
      <c r="F829" s="20">
        <f t="shared" si="48"/>
        <v>-0.2962923571231974</v>
      </c>
      <c r="G829" s="20">
        <f t="shared" si="49"/>
        <v>-4.6062923571231966</v>
      </c>
      <c r="I829" s="17">
        <v>45349</v>
      </c>
      <c r="J829">
        <v>5078.18017578125</v>
      </c>
      <c r="K829">
        <f t="shared" si="50"/>
        <v>0.17063496993998592</v>
      </c>
      <c r="L829">
        <f t="shared" si="51"/>
        <v>-4.1393650300600138</v>
      </c>
    </row>
    <row r="830" spans="1:12" x14ac:dyDescent="0.2">
      <c r="A830" s="414">
        <v>45350</v>
      </c>
      <c r="B830" s="319">
        <v>4.2699999999999996</v>
      </c>
      <c r="D830" s="17">
        <v>45350</v>
      </c>
      <c r="E830">
        <v>296.64947509765619</v>
      </c>
      <c r="F830" s="20">
        <f t="shared" si="48"/>
        <v>9.0137250799416063E-2</v>
      </c>
      <c r="G830" s="20">
        <f t="shared" si="49"/>
        <v>-4.1798627492005833</v>
      </c>
      <c r="I830" s="17">
        <v>45350</v>
      </c>
      <c r="J830">
        <v>5069.759765625</v>
      </c>
      <c r="K830">
        <f t="shared" si="50"/>
        <v>-0.16581550604305934</v>
      </c>
      <c r="L830">
        <f t="shared" si="51"/>
        <v>-4.4358155060430589</v>
      </c>
    </row>
    <row r="831" spans="1:12" x14ac:dyDescent="0.2">
      <c r="A831" s="414">
        <v>45351</v>
      </c>
      <c r="B831" s="319">
        <v>4.25</v>
      </c>
      <c r="D831" s="17">
        <v>45351</v>
      </c>
      <c r="E831">
        <v>305.60528564453119</v>
      </c>
      <c r="F831" s="20">
        <f t="shared" si="48"/>
        <v>3.0189874915257384</v>
      </c>
      <c r="G831" s="20">
        <f t="shared" si="49"/>
        <v>-1.2310125084742616</v>
      </c>
      <c r="I831" s="17">
        <v>45351</v>
      </c>
      <c r="J831">
        <v>5096.27001953125</v>
      </c>
      <c r="K831">
        <f t="shared" si="50"/>
        <v>0.52290946971491881</v>
      </c>
      <c r="L831">
        <f t="shared" si="51"/>
        <v>-3.7270905302850812</v>
      </c>
    </row>
    <row r="832" spans="1:12" x14ac:dyDescent="0.2">
      <c r="A832" s="414">
        <v>45352</v>
      </c>
      <c r="B832" s="319">
        <v>4.1900000000000004</v>
      </c>
      <c r="D832" s="17">
        <v>45352</v>
      </c>
      <c r="E832">
        <v>313.58139038085938</v>
      </c>
      <c r="F832" s="20">
        <f t="shared" si="48"/>
        <v>2.6099367749829083</v>
      </c>
      <c r="G832" s="20">
        <f t="shared" si="49"/>
        <v>-1.5800632250170921</v>
      </c>
      <c r="I832" s="17">
        <v>45352</v>
      </c>
      <c r="J832">
        <v>5137.080078125</v>
      </c>
      <c r="K832">
        <f t="shared" si="50"/>
        <v>0.80078289488875376</v>
      </c>
      <c r="L832">
        <f t="shared" si="51"/>
        <v>-3.3892171051112467</v>
      </c>
    </row>
    <row r="833" spans="1:12" x14ac:dyDescent="0.2">
      <c r="A833" s="414">
        <v>45355</v>
      </c>
      <c r="B833" s="319">
        <v>4.22</v>
      </c>
      <c r="D833" s="17">
        <v>45355</v>
      </c>
      <c r="E833">
        <v>311.36474609375</v>
      </c>
      <c r="F833" s="20">
        <f t="shared" si="48"/>
        <v>-0.7068800493604408</v>
      </c>
      <c r="G833" s="20">
        <f t="shared" si="49"/>
        <v>-4.9268800493604408</v>
      </c>
      <c r="I833" s="17">
        <v>45355</v>
      </c>
      <c r="J833">
        <v>5130.9501953125</v>
      </c>
      <c r="K833">
        <f t="shared" si="50"/>
        <v>-0.11932620709189659</v>
      </c>
      <c r="L833">
        <f t="shared" si="51"/>
        <v>-4.3393262070918963</v>
      </c>
    </row>
    <row r="834" spans="1:12" x14ac:dyDescent="0.2">
      <c r="A834" s="414">
        <v>45356</v>
      </c>
      <c r="B834" s="319">
        <v>4.13</v>
      </c>
      <c r="D834" s="17">
        <v>45356</v>
      </c>
      <c r="E834">
        <v>295.64007568359381</v>
      </c>
      <c r="F834" s="20">
        <f t="shared" si="48"/>
        <v>-5.0502411102834337</v>
      </c>
      <c r="G834" s="20">
        <f t="shared" si="49"/>
        <v>-9.1802411102834327</v>
      </c>
      <c r="I834" s="17">
        <v>45356</v>
      </c>
      <c r="J834">
        <v>5078.64990234375</v>
      </c>
      <c r="K834">
        <f t="shared" si="50"/>
        <v>-1.0193100883444584</v>
      </c>
      <c r="L834">
        <f t="shared" si="51"/>
        <v>-5.1493100883444587</v>
      </c>
    </row>
    <row r="835" spans="1:12" x14ac:dyDescent="0.2">
      <c r="A835" s="414">
        <v>45357</v>
      </c>
      <c r="B835" s="319">
        <v>4.1100000000000003</v>
      </c>
      <c r="D835" s="17">
        <v>45357</v>
      </c>
      <c r="E835">
        <v>300.60787963867188</v>
      </c>
      <c r="F835" s="20">
        <f t="shared" si="48"/>
        <v>1.6803553928171824</v>
      </c>
      <c r="G835" s="20">
        <f t="shared" si="49"/>
        <v>-2.4296446071828179</v>
      </c>
      <c r="I835" s="17">
        <v>45357</v>
      </c>
      <c r="J835">
        <v>5104.759765625</v>
      </c>
      <c r="K835">
        <f t="shared" si="50"/>
        <v>0.51411032032746606</v>
      </c>
      <c r="L835">
        <f t="shared" si="51"/>
        <v>-3.5958896796725344</v>
      </c>
    </row>
    <row r="836" spans="1:12" x14ac:dyDescent="0.2">
      <c r="A836" s="414">
        <v>45358</v>
      </c>
      <c r="B836" s="319">
        <v>4.09</v>
      </c>
      <c r="D836" s="17">
        <v>45358</v>
      </c>
      <c r="E836">
        <v>299.27191162109381</v>
      </c>
      <c r="F836" s="20">
        <f t="shared" si="48"/>
        <v>-0.44442215526216089</v>
      </c>
      <c r="G836" s="20">
        <f t="shared" si="49"/>
        <v>-4.5344221552621606</v>
      </c>
      <c r="I836" s="17">
        <v>45358</v>
      </c>
      <c r="J836">
        <v>5157.35986328125</v>
      </c>
      <c r="K836">
        <f t="shared" si="50"/>
        <v>1.0304127925951461</v>
      </c>
      <c r="L836">
        <f t="shared" si="51"/>
        <v>-3.0595872074048538</v>
      </c>
    </row>
    <row r="837" spans="1:12" x14ac:dyDescent="0.2">
      <c r="A837" s="414">
        <v>45359</v>
      </c>
      <c r="B837" s="319">
        <v>4.09</v>
      </c>
      <c r="D837" s="17">
        <v>45359</v>
      </c>
      <c r="E837">
        <v>302.1021728515625</v>
      </c>
      <c r="F837" s="20">
        <f t="shared" ref="F837:F900" si="52">+(E837-E836)/E836*100</f>
        <v>0.94571562534477627</v>
      </c>
      <c r="G837" s="20">
        <f t="shared" ref="G837:G900" si="53">+F837-B837</f>
        <v>-3.1442843746552236</v>
      </c>
      <c r="I837" s="17">
        <v>45359</v>
      </c>
      <c r="J837">
        <v>5123.68994140625</v>
      </c>
      <c r="K837">
        <f t="shared" ref="K837:K900" si="54">+(J837-J836)/J836*100</f>
        <v>-0.65285190034379914</v>
      </c>
      <c r="L837">
        <f t="shared" ref="L837:L900" si="55">+K837-B837</f>
        <v>-4.7428519003437994</v>
      </c>
    </row>
    <row r="838" spans="1:12" x14ac:dyDescent="0.2">
      <c r="A838" s="414">
        <v>45362</v>
      </c>
      <c r="B838" s="319">
        <v>4.0999999999999996</v>
      </c>
      <c r="D838" s="17">
        <v>45362</v>
      </c>
      <c r="E838">
        <v>302.81463623046881</v>
      </c>
      <c r="F838" s="20">
        <f t="shared" si="52"/>
        <v>0.23583523818492186</v>
      </c>
      <c r="G838" s="20">
        <f t="shared" si="53"/>
        <v>-3.8641647618150778</v>
      </c>
      <c r="I838" s="17">
        <v>45362</v>
      </c>
      <c r="J838">
        <v>5117.93994140625</v>
      </c>
      <c r="K838">
        <f t="shared" si="54"/>
        <v>-0.1122238087346451</v>
      </c>
      <c r="L838">
        <f t="shared" si="55"/>
        <v>-4.2122238087346444</v>
      </c>
    </row>
    <row r="839" spans="1:12" x14ac:dyDescent="0.2">
      <c r="A839" s="414">
        <v>45363</v>
      </c>
      <c r="B839" s="319">
        <v>4.16</v>
      </c>
      <c r="D839" s="17">
        <v>45363</v>
      </c>
      <c r="E839">
        <v>303.42816162109381</v>
      </c>
      <c r="F839" s="20">
        <f t="shared" si="52"/>
        <v>0.20260757480627611</v>
      </c>
      <c r="G839" s="20">
        <f t="shared" si="53"/>
        <v>-3.9573924251937243</v>
      </c>
      <c r="I839" s="17">
        <v>45363</v>
      </c>
      <c r="J839">
        <v>5175.27001953125</v>
      </c>
      <c r="K839">
        <f t="shared" si="54"/>
        <v>1.120178798136648</v>
      </c>
      <c r="L839">
        <f t="shared" si="55"/>
        <v>-3.0398212018633521</v>
      </c>
    </row>
    <row r="840" spans="1:12" x14ac:dyDescent="0.2">
      <c r="A840" s="414">
        <v>45364</v>
      </c>
      <c r="B840" s="319">
        <v>4.1900000000000004</v>
      </c>
      <c r="D840" s="17">
        <v>45364</v>
      </c>
      <c r="E840">
        <v>301.9022216796875</v>
      </c>
      <c r="F840" s="20">
        <f t="shared" si="52"/>
        <v>-0.5028999066051838</v>
      </c>
      <c r="G840" s="20">
        <f t="shared" si="53"/>
        <v>-4.6928999066051844</v>
      </c>
      <c r="I840" s="17">
        <v>45364</v>
      </c>
      <c r="J840">
        <v>5165.31005859375</v>
      </c>
      <c r="K840">
        <f t="shared" si="54"/>
        <v>-0.19245297153407512</v>
      </c>
      <c r="L840">
        <f t="shared" si="55"/>
        <v>-4.3824529715340752</v>
      </c>
    </row>
    <row r="841" spans="1:12" x14ac:dyDescent="0.2">
      <c r="A841" s="414">
        <v>45365</v>
      </c>
      <c r="B841" s="319">
        <v>4.29</v>
      </c>
      <c r="D841" s="17">
        <v>45365</v>
      </c>
      <c r="E841">
        <v>300.55465698242188</v>
      </c>
      <c r="F841" s="20">
        <f t="shared" si="52"/>
        <v>-0.44635799291843747</v>
      </c>
      <c r="G841" s="20">
        <f t="shared" si="53"/>
        <v>-4.7363579929184372</v>
      </c>
      <c r="I841" s="17">
        <v>45365</v>
      </c>
      <c r="J841">
        <v>5150.47998046875</v>
      </c>
      <c r="K841">
        <f t="shared" si="54"/>
        <v>-0.2871091562127342</v>
      </c>
      <c r="L841">
        <f t="shared" si="55"/>
        <v>-4.5771091562127344</v>
      </c>
    </row>
    <row r="842" spans="1:12" x14ac:dyDescent="0.2">
      <c r="A842" s="414">
        <v>45366</v>
      </c>
      <c r="B842" s="319">
        <v>4.3099999999999996</v>
      </c>
      <c r="D842" s="17">
        <v>45366</v>
      </c>
      <c r="E842">
        <v>291.64654541015619</v>
      </c>
      <c r="F842" s="20">
        <f t="shared" si="52"/>
        <v>-2.9638907151542417</v>
      </c>
      <c r="G842" s="20">
        <f t="shared" si="53"/>
        <v>-7.2738907151542413</v>
      </c>
      <c r="I842" s="17">
        <v>45366</v>
      </c>
      <c r="J842">
        <v>5117.08984375</v>
      </c>
      <c r="K842">
        <f t="shared" si="54"/>
        <v>-0.64829174844615411</v>
      </c>
      <c r="L842">
        <f t="shared" si="55"/>
        <v>-4.9582917484461539</v>
      </c>
    </row>
    <row r="843" spans="1:12" x14ac:dyDescent="0.2">
      <c r="A843" s="414">
        <v>45369</v>
      </c>
      <c r="B843" s="319">
        <v>4.34</v>
      </c>
      <c r="D843" s="17">
        <v>45369</v>
      </c>
      <c r="E843">
        <v>297.77029418945312</v>
      </c>
      <c r="F843" s="20">
        <f t="shared" si="52"/>
        <v>2.0997158634897652</v>
      </c>
      <c r="G843" s="20">
        <f t="shared" si="53"/>
        <v>-2.2402841365102346</v>
      </c>
      <c r="I843" s="17">
        <v>45369</v>
      </c>
      <c r="J843">
        <v>5149.419921875</v>
      </c>
      <c r="K843">
        <f t="shared" si="54"/>
        <v>0.63180595049523847</v>
      </c>
      <c r="L843">
        <f t="shared" si="55"/>
        <v>-3.7081940495047614</v>
      </c>
    </row>
    <row r="844" spans="1:12" x14ac:dyDescent="0.2">
      <c r="A844" s="414">
        <v>45370</v>
      </c>
      <c r="B844" s="319">
        <v>4.3</v>
      </c>
      <c r="D844" s="17">
        <v>45370</v>
      </c>
      <c r="E844">
        <v>298.70172119140619</v>
      </c>
      <c r="F844" s="20">
        <f t="shared" si="52"/>
        <v>0.31280051104105699</v>
      </c>
      <c r="G844" s="20">
        <f t="shared" si="53"/>
        <v>-3.987199488958943</v>
      </c>
      <c r="I844" s="17">
        <v>45370</v>
      </c>
      <c r="J844">
        <v>5178.509765625</v>
      </c>
      <c r="K844">
        <f t="shared" si="54"/>
        <v>0.56491496501236671</v>
      </c>
      <c r="L844">
        <f t="shared" si="55"/>
        <v>-3.735085034987633</v>
      </c>
    </row>
    <row r="845" spans="1:12" x14ac:dyDescent="0.2">
      <c r="A845" s="414">
        <v>45371</v>
      </c>
      <c r="B845" s="319">
        <v>4.2699999999999996</v>
      </c>
      <c r="D845" s="17">
        <v>45371</v>
      </c>
      <c r="E845">
        <v>303.28945922851562</v>
      </c>
      <c r="F845" s="20">
        <f t="shared" si="52"/>
        <v>1.535892735673136</v>
      </c>
      <c r="G845" s="20">
        <f t="shared" si="53"/>
        <v>-2.7341072643268634</v>
      </c>
      <c r="I845" s="17">
        <v>45371</v>
      </c>
      <c r="J845">
        <v>5224.6201171875</v>
      </c>
      <c r="K845">
        <f t="shared" si="54"/>
        <v>0.8904173912846699</v>
      </c>
      <c r="L845">
        <f t="shared" si="55"/>
        <v>-3.3795826087153298</v>
      </c>
    </row>
    <row r="846" spans="1:12" x14ac:dyDescent="0.2">
      <c r="A846" s="414">
        <v>45372</v>
      </c>
      <c r="B846" s="319">
        <v>4.2699999999999996</v>
      </c>
      <c r="D846" s="17">
        <v>45372</v>
      </c>
      <c r="E846">
        <v>305.57839965820312</v>
      </c>
      <c r="F846" s="20">
        <f t="shared" si="52"/>
        <v>0.75470490649755195</v>
      </c>
      <c r="G846" s="20">
        <f t="shared" si="53"/>
        <v>-3.5152950935024476</v>
      </c>
      <c r="I846" s="17">
        <v>45372</v>
      </c>
      <c r="J846">
        <v>5241.52978515625</v>
      </c>
      <c r="K846">
        <f t="shared" si="54"/>
        <v>0.32365354015159969</v>
      </c>
      <c r="L846">
        <f t="shared" si="55"/>
        <v>-3.9463464598483999</v>
      </c>
    </row>
    <row r="847" spans="1:12" x14ac:dyDescent="0.2">
      <c r="A847" s="414">
        <v>45373</v>
      </c>
      <c r="B847" s="319">
        <v>4.22</v>
      </c>
      <c r="D847" s="17">
        <v>45373</v>
      </c>
      <c r="E847">
        <v>304.96401977539062</v>
      </c>
      <c r="F847" s="20">
        <f t="shared" si="52"/>
        <v>-0.20105474847034308</v>
      </c>
      <c r="G847" s="20">
        <f t="shared" si="53"/>
        <v>-4.4210547484703424</v>
      </c>
      <c r="I847" s="17">
        <v>45373</v>
      </c>
      <c r="J847">
        <v>5234.18017578125</v>
      </c>
      <c r="K847">
        <f t="shared" si="54"/>
        <v>-0.14021878490157064</v>
      </c>
      <c r="L847">
        <f t="shared" si="55"/>
        <v>-4.3602187849015701</v>
      </c>
    </row>
    <row r="848" spans="1:12" x14ac:dyDescent="0.2">
      <c r="A848" s="414">
        <v>45376</v>
      </c>
      <c r="B848" s="319">
        <v>4.25</v>
      </c>
      <c r="D848" s="17">
        <v>45376</v>
      </c>
      <c r="E848">
        <v>303.26968383789062</v>
      </c>
      <c r="F848" s="20">
        <f t="shared" si="52"/>
        <v>-0.55558552079287815</v>
      </c>
      <c r="G848" s="20">
        <f t="shared" si="53"/>
        <v>-4.8055855207928779</v>
      </c>
      <c r="I848" s="17">
        <v>45376</v>
      </c>
      <c r="J848">
        <v>5218.18994140625</v>
      </c>
      <c r="K848">
        <f t="shared" si="54"/>
        <v>-0.30549644525015435</v>
      </c>
      <c r="L848">
        <f t="shared" si="55"/>
        <v>-4.5554964452501547</v>
      </c>
    </row>
    <row r="849" spans="1:12" x14ac:dyDescent="0.2">
      <c r="A849" s="414">
        <v>45377</v>
      </c>
      <c r="B849" s="319">
        <v>4.24</v>
      </c>
      <c r="D849" s="17">
        <v>45377</v>
      </c>
      <c r="E849">
        <v>303.04171752929688</v>
      </c>
      <c r="F849" s="20">
        <f t="shared" si="52"/>
        <v>-7.5169501187466792E-2</v>
      </c>
      <c r="G849" s="20">
        <f t="shared" si="53"/>
        <v>-4.3151695011874667</v>
      </c>
      <c r="I849" s="17">
        <v>45377</v>
      </c>
      <c r="J849">
        <v>5203.580078125</v>
      </c>
      <c r="K849">
        <f t="shared" si="54"/>
        <v>-0.2799795225030231</v>
      </c>
      <c r="L849">
        <f t="shared" si="55"/>
        <v>-4.5199795225030233</v>
      </c>
    </row>
    <row r="850" spans="1:12" x14ac:dyDescent="0.2">
      <c r="A850" s="414">
        <v>45378</v>
      </c>
      <c r="B850" s="319">
        <v>4.2</v>
      </c>
      <c r="D850" s="17">
        <v>45378</v>
      </c>
      <c r="E850">
        <v>298.63229370117188</v>
      </c>
      <c r="F850" s="20">
        <f t="shared" si="52"/>
        <v>-1.455055054490547</v>
      </c>
      <c r="G850" s="20">
        <f t="shared" si="53"/>
        <v>-5.6550550544905471</v>
      </c>
      <c r="I850" s="17">
        <v>45378</v>
      </c>
      <c r="J850">
        <v>5248.490234375</v>
      </c>
      <c r="K850">
        <f t="shared" si="54"/>
        <v>0.8630626525532864</v>
      </c>
      <c r="L850">
        <f t="shared" si="55"/>
        <v>-3.3369373474467139</v>
      </c>
    </row>
    <row r="851" spans="1:12" x14ac:dyDescent="0.2">
      <c r="A851" s="414">
        <v>45379</v>
      </c>
      <c r="B851" s="319">
        <v>4.2</v>
      </c>
      <c r="D851" s="17">
        <v>45379</v>
      </c>
      <c r="E851">
        <v>298.43417358398438</v>
      </c>
      <c r="F851" s="20">
        <f t="shared" si="52"/>
        <v>-6.6342495894214995E-2</v>
      </c>
      <c r="G851" s="20">
        <f t="shared" si="53"/>
        <v>-4.2663424958942153</v>
      </c>
      <c r="I851" s="17">
        <v>45379</v>
      </c>
      <c r="J851">
        <v>5254.35009765625</v>
      </c>
      <c r="K851">
        <f t="shared" si="54"/>
        <v>0.11164855071789617</v>
      </c>
      <c r="L851">
        <f t="shared" si="55"/>
        <v>-4.0883514492821043</v>
      </c>
    </row>
    <row r="852" spans="1:12" x14ac:dyDescent="0.2">
      <c r="A852" s="414">
        <v>45383</v>
      </c>
      <c r="B852" s="319">
        <v>4.33</v>
      </c>
      <c r="D852" s="17">
        <v>45383</v>
      </c>
      <c r="E852">
        <v>299.50430297851562</v>
      </c>
      <c r="F852" s="20">
        <f t="shared" si="52"/>
        <v>0.35858138552959573</v>
      </c>
      <c r="G852" s="20">
        <f t="shared" si="53"/>
        <v>-3.9714186144704042</v>
      </c>
      <c r="I852" s="17">
        <v>45383</v>
      </c>
      <c r="J852">
        <v>5243.77001953125</v>
      </c>
      <c r="K852">
        <f t="shared" si="54"/>
        <v>-0.20135845401164529</v>
      </c>
      <c r="L852">
        <f t="shared" si="55"/>
        <v>-4.5313584540116452</v>
      </c>
    </row>
    <row r="853" spans="1:12" x14ac:dyDescent="0.2">
      <c r="A853" s="414">
        <v>45384</v>
      </c>
      <c r="B853" s="319">
        <v>4.3600000000000003</v>
      </c>
      <c r="D853" s="17">
        <v>45384</v>
      </c>
      <c r="E853">
        <v>301.22845458984381</v>
      </c>
      <c r="F853" s="20">
        <f t="shared" si="52"/>
        <v>0.57566839413718229</v>
      </c>
      <c r="G853" s="20">
        <f t="shared" si="53"/>
        <v>-3.784331605862818</v>
      </c>
      <c r="I853" s="17">
        <v>45384</v>
      </c>
      <c r="J853">
        <v>5205.81005859375</v>
      </c>
      <c r="K853">
        <f t="shared" si="54"/>
        <v>-0.72390590731691373</v>
      </c>
      <c r="L853">
        <f t="shared" si="55"/>
        <v>-5.0839059073169137</v>
      </c>
    </row>
    <row r="854" spans="1:12" x14ac:dyDescent="0.2">
      <c r="A854" s="414">
        <v>45385</v>
      </c>
      <c r="B854" s="319">
        <v>4.3600000000000003</v>
      </c>
      <c r="D854" s="17">
        <v>45385</v>
      </c>
      <c r="E854">
        <v>301.96170043945312</v>
      </c>
      <c r="F854" s="20">
        <f t="shared" si="52"/>
        <v>0.24341852120435115</v>
      </c>
      <c r="G854" s="20">
        <f t="shared" si="53"/>
        <v>-4.1165814787956494</v>
      </c>
      <c r="I854" s="17">
        <v>45385</v>
      </c>
      <c r="J854">
        <v>5211.490234375</v>
      </c>
      <c r="K854">
        <f t="shared" si="54"/>
        <v>0.10911223646881175</v>
      </c>
      <c r="L854">
        <f t="shared" si="55"/>
        <v>-4.2508877635311881</v>
      </c>
    </row>
    <row r="855" spans="1:12" x14ac:dyDescent="0.2">
      <c r="A855" s="414">
        <v>45386</v>
      </c>
      <c r="B855" s="319">
        <v>4.3099999999999996</v>
      </c>
      <c r="D855" s="17">
        <v>45386</v>
      </c>
      <c r="E855">
        <v>291.45831298828119</v>
      </c>
      <c r="F855" s="20">
        <f t="shared" si="52"/>
        <v>-3.4783839923692521</v>
      </c>
      <c r="G855" s="20">
        <f t="shared" si="53"/>
        <v>-7.7883839923692513</v>
      </c>
      <c r="I855" s="17">
        <v>45386</v>
      </c>
      <c r="J855">
        <v>5147.2099609375</v>
      </c>
      <c r="K855">
        <f t="shared" si="54"/>
        <v>-1.2334336350379627</v>
      </c>
      <c r="L855">
        <f t="shared" si="55"/>
        <v>-5.543433635037962</v>
      </c>
    </row>
    <row r="856" spans="1:12" x14ac:dyDescent="0.2">
      <c r="A856" s="414">
        <v>45387</v>
      </c>
      <c r="B856" s="319">
        <v>4.3899999999999997</v>
      </c>
      <c r="D856" s="17">
        <v>45387</v>
      </c>
      <c r="E856">
        <v>299.157470703125</v>
      </c>
      <c r="F856" s="20">
        <f t="shared" si="52"/>
        <v>2.6415982566787761</v>
      </c>
      <c r="G856" s="20">
        <f t="shared" si="53"/>
        <v>-1.7484017433212236</v>
      </c>
      <c r="I856" s="17">
        <v>45387</v>
      </c>
      <c r="J856">
        <v>5204.33984375</v>
      </c>
      <c r="K856">
        <f t="shared" si="54"/>
        <v>1.1099194174331779</v>
      </c>
      <c r="L856">
        <f t="shared" si="55"/>
        <v>-3.2800805825668218</v>
      </c>
    </row>
    <row r="857" spans="1:12" x14ac:dyDescent="0.2">
      <c r="A857" s="414">
        <v>45390</v>
      </c>
      <c r="B857" s="319">
        <v>4.42</v>
      </c>
      <c r="D857" s="17">
        <v>45390</v>
      </c>
      <c r="E857">
        <v>298.9791259765625</v>
      </c>
      <c r="F857" s="20">
        <f t="shared" si="52"/>
        <v>-5.9615668678882502E-2</v>
      </c>
      <c r="G857" s="20">
        <f t="shared" si="53"/>
        <v>-4.4796156686788828</v>
      </c>
      <c r="I857" s="17">
        <v>45390</v>
      </c>
      <c r="J857">
        <v>5202.39013671875</v>
      </c>
      <c r="K857">
        <f t="shared" si="54"/>
        <v>-3.7463099831796028E-2</v>
      </c>
      <c r="L857">
        <f t="shared" si="55"/>
        <v>-4.4574630998317959</v>
      </c>
    </row>
    <row r="858" spans="1:12" x14ac:dyDescent="0.2">
      <c r="A858" s="414">
        <v>45391</v>
      </c>
      <c r="B858" s="319">
        <v>4.3600000000000003</v>
      </c>
      <c r="D858" s="17">
        <v>45391</v>
      </c>
      <c r="E858">
        <v>299.61328125</v>
      </c>
      <c r="F858" s="20">
        <f t="shared" si="52"/>
        <v>0.21210687246681315</v>
      </c>
      <c r="G858" s="20">
        <f t="shared" si="53"/>
        <v>-4.1478931275331874</v>
      </c>
      <c r="I858" s="17">
        <v>45391</v>
      </c>
      <c r="J858">
        <v>5209.91015625</v>
      </c>
      <c r="K858">
        <f t="shared" si="54"/>
        <v>0.14454931932484832</v>
      </c>
      <c r="L858">
        <f t="shared" si="55"/>
        <v>-4.2154506806751524</v>
      </c>
    </row>
    <row r="859" spans="1:12" x14ac:dyDescent="0.2">
      <c r="A859" s="414">
        <v>45392</v>
      </c>
      <c r="B859" s="319">
        <v>4.55</v>
      </c>
      <c r="D859" s="17">
        <v>45392</v>
      </c>
      <c r="E859">
        <v>296.88836669921881</v>
      </c>
      <c r="F859" s="20">
        <f t="shared" si="52"/>
        <v>-0.90947722324348501</v>
      </c>
      <c r="G859" s="20">
        <f t="shared" si="53"/>
        <v>-5.4594772232434847</v>
      </c>
      <c r="I859" s="17">
        <v>45392</v>
      </c>
      <c r="J859">
        <v>5160.64013671875</v>
      </c>
      <c r="K859">
        <f t="shared" si="54"/>
        <v>-0.94569806491084829</v>
      </c>
      <c r="L859">
        <f t="shared" si="55"/>
        <v>-5.4956980649108482</v>
      </c>
    </row>
    <row r="860" spans="1:12" x14ac:dyDescent="0.2">
      <c r="A860" s="414">
        <v>45393</v>
      </c>
      <c r="B860" s="319">
        <v>4.5599999999999996</v>
      </c>
      <c r="D860" s="17">
        <v>45393</v>
      </c>
      <c r="E860">
        <v>296.42266845703119</v>
      </c>
      <c r="F860" s="20">
        <f t="shared" si="52"/>
        <v>-0.15685971375881433</v>
      </c>
      <c r="G860" s="20">
        <f t="shared" si="53"/>
        <v>-4.7168597137588142</v>
      </c>
      <c r="I860" s="17">
        <v>45393</v>
      </c>
      <c r="J860">
        <v>5199.06005859375</v>
      </c>
      <c r="K860">
        <f t="shared" si="54"/>
        <v>0.74447977105856178</v>
      </c>
      <c r="L860">
        <f t="shared" si="55"/>
        <v>-3.8155202289414376</v>
      </c>
    </row>
    <row r="861" spans="1:12" x14ac:dyDescent="0.2">
      <c r="A861" s="414">
        <v>45394</v>
      </c>
      <c r="B861" s="319">
        <v>4.5</v>
      </c>
      <c r="D861" s="17">
        <v>45394</v>
      </c>
      <c r="E861">
        <v>291.63671875</v>
      </c>
      <c r="F861" s="20">
        <f t="shared" si="52"/>
        <v>-1.6145694025168504</v>
      </c>
      <c r="G861" s="20">
        <f t="shared" si="53"/>
        <v>-6.1145694025168504</v>
      </c>
      <c r="I861" s="17">
        <v>45394</v>
      </c>
      <c r="J861">
        <v>5123.41015625</v>
      </c>
      <c r="K861">
        <f t="shared" si="54"/>
        <v>-1.4550688295801666</v>
      </c>
      <c r="L861">
        <f t="shared" si="55"/>
        <v>-5.955068829580167</v>
      </c>
    </row>
    <row r="862" spans="1:12" x14ac:dyDescent="0.2">
      <c r="A862" s="414">
        <v>45397</v>
      </c>
      <c r="B862" s="319">
        <v>4.63</v>
      </c>
      <c r="D862" s="17">
        <v>45397</v>
      </c>
      <c r="E862">
        <v>270.4119873046875</v>
      </c>
      <c r="F862" s="20">
        <f t="shared" si="52"/>
        <v>-7.277798055157449</v>
      </c>
      <c r="G862" s="20">
        <f t="shared" si="53"/>
        <v>-11.90779805515745</v>
      </c>
      <c r="I862" s="17">
        <v>45397</v>
      </c>
      <c r="J862">
        <v>5061.81982421875</v>
      </c>
      <c r="K862">
        <f t="shared" si="54"/>
        <v>-1.2021354947761997</v>
      </c>
      <c r="L862">
        <f t="shared" si="55"/>
        <v>-5.8321354947761996</v>
      </c>
    </row>
    <row r="863" spans="1:12" x14ac:dyDescent="0.2">
      <c r="A863" s="414">
        <v>45398</v>
      </c>
      <c r="B863" s="319">
        <v>4.67</v>
      </c>
      <c r="D863" s="17">
        <v>45398</v>
      </c>
      <c r="E863">
        <v>274.88088989257812</v>
      </c>
      <c r="F863" s="20">
        <f t="shared" si="52"/>
        <v>1.6526273973406644</v>
      </c>
      <c r="G863" s="20">
        <f t="shared" si="53"/>
        <v>-3.0173726026593357</v>
      </c>
      <c r="I863" s="17">
        <v>45398</v>
      </c>
      <c r="J863">
        <v>5051.41015625</v>
      </c>
      <c r="K863">
        <f t="shared" si="54"/>
        <v>-0.20565070133361862</v>
      </c>
      <c r="L863">
        <f t="shared" si="55"/>
        <v>-4.875650701333619</v>
      </c>
    </row>
    <row r="864" spans="1:12" x14ac:dyDescent="0.2">
      <c r="A864" s="414">
        <v>45399</v>
      </c>
      <c r="B864" s="319">
        <v>4.59</v>
      </c>
      <c r="D864" s="17">
        <v>45399</v>
      </c>
      <c r="E864">
        <v>273.80084228515619</v>
      </c>
      <c r="F864" s="20">
        <f t="shared" si="52"/>
        <v>-0.39291476677189463</v>
      </c>
      <c r="G864" s="20">
        <f t="shared" si="53"/>
        <v>-4.9829147667718949</v>
      </c>
      <c r="I864" s="17">
        <v>45399</v>
      </c>
      <c r="J864">
        <v>5022.2099609375</v>
      </c>
      <c r="K864">
        <f t="shared" si="54"/>
        <v>-0.57806027246414016</v>
      </c>
      <c r="L864">
        <f t="shared" si="55"/>
        <v>-5.1680602724641398</v>
      </c>
    </row>
    <row r="865" spans="1:12" x14ac:dyDescent="0.2">
      <c r="A865" s="414">
        <v>45400</v>
      </c>
      <c r="B865" s="319">
        <v>4.6399999999999997</v>
      </c>
      <c r="D865" s="17">
        <v>45400</v>
      </c>
      <c r="E865">
        <v>269.44094848632812</v>
      </c>
      <c r="F865" s="20">
        <f t="shared" si="52"/>
        <v>-1.5923595276187485</v>
      </c>
      <c r="G865" s="20">
        <f t="shared" si="53"/>
        <v>-6.2323595276187485</v>
      </c>
      <c r="I865" s="17">
        <v>45400</v>
      </c>
      <c r="J865">
        <v>5011.1201171875</v>
      </c>
      <c r="K865">
        <f t="shared" si="54"/>
        <v>-0.22081601199982187</v>
      </c>
      <c r="L865">
        <f t="shared" si="55"/>
        <v>-4.8608160119998214</v>
      </c>
    </row>
    <row r="866" spans="1:12" x14ac:dyDescent="0.2">
      <c r="A866" s="414">
        <v>45401</v>
      </c>
      <c r="B866" s="319">
        <v>4.62</v>
      </c>
      <c r="D866" s="17">
        <v>45401</v>
      </c>
      <c r="E866">
        <v>267.905029296875</v>
      </c>
      <c r="F866" s="20">
        <f t="shared" si="52"/>
        <v>-0.57003926020957429</v>
      </c>
      <c r="G866" s="20">
        <f t="shared" si="53"/>
        <v>-5.1900392602095744</v>
      </c>
      <c r="I866" s="17">
        <v>45401</v>
      </c>
      <c r="J866">
        <v>4967.22998046875</v>
      </c>
      <c r="K866">
        <f t="shared" si="54"/>
        <v>-0.87585481274361099</v>
      </c>
      <c r="L866">
        <f t="shared" si="55"/>
        <v>-5.4958548127436107</v>
      </c>
    </row>
    <row r="867" spans="1:12" x14ac:dyDescent="0.2">
      <c r="A867" s="414">
        <v>45404</v>
      </c>
      <c r="B867" s="319">
        <v>4.62</v>
      </c>
      <c r="D867" s="17">
        <v>45404</v>
      </c>
      <c r="E867">
        <v>271.31369018554688</v>
      </c>
      <c r="F867" s="20">
        <f t="shared" si="52"/>
        <v>1.2723392679928445</v>
      </c>
      <c r="G867" s="20">
        <f t="shared" si="53"/>
        <v>-3.3476607320071556</v>
      </c>
      <c r="I867" s="17">
        <v>45404</v>
      </c>
      <c r="J867">
        <v>5010.60009765625</v>
      </c>
      <c r="K867">
        <f t="shared" si="54"/>
        <v>0.87312480714668317</v>
      </c>
      <c r="L867">
        <f t="shared" si="55"/>
        <v>-3.746875192853317</v>
      </c>
    </row>
    <row r="868" spans="1:12" x14ac:dyDescent="0.2">
      <c r="A868" s="414">
        <v>45405</v>
      </c>
      <c r="B868" s="319">
        <v>4.6100000000000003</v>
      </c>
      <c r="D868" s="17">
        <v>45405</v>
      </c>
      <c r="E868">
        <v>274.157470703125</v>
      </c>
      <c r="F868" s="20">
        <f t="shared" si="52"/>
        <v>1.0481522386995332</v>
      </c>
      <c r="G868" s="20">
        <f t="shared" si="53"/>
        <v>-3.5618477613004673</v>
      </c>
      <c r="I868" s="17">
        <v>45405</v>
      </c>
      <c r="J868">
        <v>5070.5498046875</v>
      </c>
      <c r="K868">
        <f t="shared" si="54"/>
        <v>1.196457627087262</v>
      </c>
      <c r="L868">
        <f t="shared" si="55"/>
        <v>-3.4135423729127385</v>
      </c>
    </row>
    <row r="869" spans="1:12" x14ac:dyDescent="0.2">
      <c r="A869" s="414">
        <v>45406</v>
      </c>
      <c r="B869" s="319">
        <v>4.6500000000000004</v>
      </c>
      <c r="D869" s="17">
        <v>45406</v>
      </c>
      <c r="E869">
        <v>273.6719970703125</v>
      </c>
      <c r="F869" s="20">
        <f t="shared" si="52"/>
        <v>-0.177078389134324</v>
      </c>
      <c r="G869" s="20">
        <f t="shared" si="53"/>
        <v>-4.8270783891343241</v>
      </c>
      <c r="I869" s="17">
        <v>45406</v>
      </c>
      <c r="J869">
        <v>5071.6298828125</v>
      </c>
      <c r="K869">
        <f t="shared" si="54"/>
        <v>2.1301006135498665E-2</v>
      </c>
      <c r="L869">
        <f t="shared" si="55"/>
        <v>-4.6286989938645018</v>
      </c>
    </row>
    <row r="870" spans="1:12" x14ac:dyDescent="0.2">
      <c r="A870" s="414">
        <v>45407</v>
      </c>
      <c r="B870" s="319">
        <v>4.7</v>
      </c>
      <c r="D870" s="17">
        <v>45407</v>
      </c>
      <c r="E870">
        <v>270.64981079101562</v>
      </c>
      <c r="F870" s="20">
        <f t="shared" si="52"/>
        <v>-1.1043096523026459</v>
      </c>
      <c r="G870" s="20">
        <f t="shared" si="53"/>
        <v>-5.8043096523026456</v>
      </c>
      <c r="I870" s="17">
        <v>45407</v>
      </c>
      <c r="J870">
        <v>5048.419921875</v>
      </c>
      <c r="K870">
        <f t="shared" si="54"/>
        <v>-0.45764303535156214</v>
      </c>
      <c r="L870">
        <f t="shared" si="55"/>
        <v>-5.1576430353515619</v>
      </c>
    </row>
    <row r="871" spans="1:12" x14ac:dyDescent="0.2">
      <c r="A871" s="414">
        <v>45408</v>
      </c>
      <c r="B871" s="319">
        <v>4.67</v>
      </c>
      <c r="D871" s="17">
        <v>45408</v>
      </c>
      <c r="E871">
        <v>271.789306640625</v>
      </c>
      <c r="F871" s="20">
        <f t="shared" si="52"/>
        <v>0.42102222287871677</v>
      </c>
      <c r="G871" s="20">
        <f t="shared" si="53"/>
        <v>-4.2489777771212829</v>
      </c>
      <c r="I871" s="17">
        <v>45408</v>
      </c>
      <c r="J871">
        <v>5099.9599609375</v>
      </c>
      <c r="K871">
        <f t="shared" si="54"/>
        <v>1.0209142634743003</v>
      </c>
      <c r="L871">
        <f t="shared" si="55"/>
        <v>-3.6490857365256995</v>
      </c>
    </row>
    <row r="872" spans="1:12" x14ac:dyDescent="0.2">
      <c r="A872" s="414">
        <v>45411</v>
      </c>
      <c r="B872" s="319">
        <v>4.63</v>
      </c>
      <c r="D872" s="17">
        <v>45411</v>
      </c>
      <c r="E872">
        <v>273.22604370117188</v>
      </c>
      <c r="F872" s="20">
        <f t="shared" si="52"/>
        <v>0.52862162912340371</v>
      </c>
      <c r="G872" s="20">
        <f t="shared" si="53"/>
        <v>-4.1013783708765965</v>
      </c>
      <c r="I872" s="17">
        <v>45411</v>
      </c>
      <c r="J872">
        <v>5116.169921875</v>
      </c>
      <c r="K872">
        <f t="shared" si="54"/>
        <v>0.31784486665891792</v>
      </c>
      <c r="L872">
        <f t="shared" si="55"/>
        <v>-4.3121551333410819</v>
      </c>
    </row>
    <row r="873" spans="1:12" x14ac:dyDescent="0.2">
      <c r="A873" s="414">
        <v>45412</v>
      </c>
      <c r="B873" s="319">
        <v>4.6900000000000004</v>
      </c>
      <c r="D873" s="17">
        <v>45412</v>
      </c>
      <c r="E873">
        <v>266.48806762695312</v>
      </c>
      <c r="F873" s="20">
        <f t="shared" si="52"/>
        <v>-2.4660811915821959</v>
      </c>
      <c r="G873" s="20">
        <f t="shared" si="53"/>
        <v>-7.1560811915821958</v>
      </c>
      <c r="I873" s="17">
        <v>45412</v>
      </c>
      <c r="J873">
        <v>5035.68994140625</v>
      </c>
      <c r="K873">
        <f t="shared" si="54"/>
        <v>-1.573051358686212</v>
      </c>
      <c r="L873">
        <f t="shared" si="55"/>
        <v>-6.2630513586862122</v>
      </c>
    </row>
    <row r="874" spans="1:12" x14ac:dyDescent="0.2">
      <c r="A874" s="414">
        <v>45413</v>
      </c>
      <c r="B874" s="319">
        <v>4.63</v>
      </c>
      <c r="D874" s="17">
        <v>45413</v>
      </c>
      <c r="E874">
        <v>266.2403564453125</v>
      </c>
      <c r="F874" s="20">
        <f t="shared" si="52"/>
        <v>-9.2953948687633847E-2</v>
      </c>
      <c r="G874" s="20">
        <f t="shared" si="53"/>
        <v>-4.7229539486876337</v>
      </c>
      <c r="I874" s="17">
        <v>45413</v>
      </c>
      <c r="J874">
        <v>5018.39013671875</v>
      </c>
      <c r="K874">
        <f t="shared" si="54"/>
        <v>-0.34354388154940518</v>
      </c>
      <c r="L874">
        <f t="shared" si="55"/>
        <v>-4.9735438815494053</v>
      </c>
    </row>
    <row r="875" spans="1:12" x14ac:dyDescent="0.2">
      <c r="A875" s="414">
        <v>45414</v>
      </c>
      <c r="B875" s="319">
        <v>4.58</v>
      </c>
      <c r="D875" s="17">
        <v>45414</v>
      </c>
      <c r="E875">
        <v>269.64901733398438</v>
      </c>
      <c r="F875" s="20">
        <f t="shared" si="52"/>
        <v>1.280294593269911</v>
      </c>
      <c r="G875" s="20">
        <f t="shared" si="53"/>
        <v>-3.2997054067300891</v>
      </c>
      <c r="I875" s="17">
        <v>45414</v>
      </c>
      <c r="J875">
        <v>5064.2001953125</v>
      </c>
      <c r="K875">
        <f t="shared" si="54"/>
        <v>0.91284370775729862</v>
      </c>
      <c r="L875">
        <f t="shared" si="55"/>
        <v>-3.6671562922427015</v>
      </c>
    </row>
    <row r="876" spans="1:12" x14ac:dyDescent="0.2">
      <c r="A876" s="414">
        <v>45415</v>
      </c>
      <c r="B876" s="319">
        <v>4.5</v>
      </c>
      <c r="D876" s="17">
        <v>45415</v>
      </c>
      <c r="E876">
        <v>271.1650390625</v>
      </c>
      <c r="F876" s="20">
        <f t="shared" si="52"/>
        <v>0.56222037947866754</v>
      </c>
      <c r="G876" s="20">
        <f t="shared" si="53"/>
        <v>-3.9377796205213325</v>
      </c>
      <c r="I876" s="17">
        <v>45415</v>
      </c>
      <c r="J876">
        <v>5127.7900390625</v>
      </c>
      <c r="K876">
        <f t="shared" si="54"/>
        <v>1.2556739721478571</v>
      </c>
      <c r="L876">
        <f t="shared" si="55"/>
        <v>-3.2443260278521429</v>
      </c>
    </row>
    <row r="877" spans="1:12" x14ac:dyDescent="0.2">
      <c r="A877" s="414">
        <v>45418</v>
      </c>
      <c r="B877" s="319">
        <v>4.49</v>
      </c>
      <c r="D877" s="17">
        <v>45418</v>
      </c>
      <c r="E877">
        <v>273.11709594726562</v>
      </c>
      <c r="F877" s="20">
        <f t="shared" si="52"/>
        <v>0.71987778790159651</v>
      </c>
      <c r="G877" s="20">
        <f t="shared" si="53"/>
        <v>-3.7701222120984035</v>
      </c>
      <c r="I877" s="17">
        <v>45418</v>
      </c>
      <c r="J877">
        <v>5180.740234375</v>
      </c>
      <c r="K877">
        <f t="shared" si="54"/>
        <v>1.0326123907011751</v>
      </c>
      <c r="L877">
        <f t="shared" si="55"/>
        <v>-3.4573876092988254</v>
      </c>
    </row>
    <row r="878" spans="1:12" x14ac:dyDescent="0.2">
      <c r="A878" s="414">
        <v>45419</v>
      </c>
      <c r="B878" s="319">
        <v>4.47</v>
      </c>
      <c r="D878" s="17">
        <v>45419</v>
      </c>
      <c r="E878">
        <v>274.6529541015625</v>
      </c>
      <c r="F878" s="20">
        <f t="shared" si="52"/>
        <v>0.56234420220747505</v>
      </c>
      <c r="G878" s="20">
        <f t="shared" si="53"/>
        <v>-3.9076557977925246</v>
      </c>
      <c r="I878" s="17">
        <v>45419</v>
      </c>
      <c r="J878">
        <v>5187.7001953125</v>
      </c>
      <c r="K878">
        <f t="shared" si="54"/>
        <v>0.13434298232749828</v>
      </c>
      <c r="L878">
        <f t="shared" si="55"/>
        <v>-4.3356570176725011</v>
      </c>
    </row>
    <row r="879" spans="1:12" x14ac:dyDescent="0.2">
      <c r="A879" s="414">
        <v>45420</v>
      </c>
      <c r="B879" s="319">
        <v>4.4800000000000004</v>
      </c>
      <c r="D879" s="17">
        <v>45420</v>
      </c>
      <c r="E879">
        <v>276.4266357421875</v>
      </c>
      <c r="F879" s="20">
        <f t="shared" si="52"/>
        <v>0.64579011954450682</v>
      </c>
      <c r="G879" s="20">
        <f t="shared" si="53"/>
        <v>-3.8342098804554938</v>
      </c>
      <c r="I879" s="17">
        <v>45420</v>
      </c>
      <c r="J879">
        <v>5187.669921875</v>
      </c>
      <c r="K879">
        <f t="shared" si="54"/>
        <v>-5.8356181660911054E-4</v>
      </c>
      <c r="L879">
        <f t="shared" si="55"/>
        <v>-4.4805835618166094</v>
      </c>
    </row>
    <row r="880" spans="1:12" x14ac:dyDescent="0.2">
      <c r="A880" s="414">
        <v>45421</v>
      </c>
      <c r="B880" s="319">
        <v>4.45</v>
      </c>
      <c r="D880" s="17">
        <v>45421</v>
      </c>
      <c r="E880">
        <v>272.66128540039062</v>
      </c>
      <c r="F880" s="20">
        <f t="shared" si="52"/>
        <v>-1.362151780955245</v>
      </c>
      <c r="G880" s="20">
        <f t="shared" si="53"/>
        <v>-5.8121517809552454</v>
      </c>
      <c r="I880" s="17">
        <v>45421</v>
      </c>
      <c r="J880">
        <v>5214.080078125</v>
      </c>
      <c r="K880">
        <f t="shared" si="54"/>
        <v>0.50909476986258351</v>
      </c>
      <c r="L880">
        <f t="shared" si="55"/>
        <v>-3.9409052301374166</v>
      </c>
    </row>
    <row r="881" spans="1:12" x14ac:dyDescent="0.2">
      <c r="A881" s="414">
        <v>45422</v>
      </c>
      <c r="B881" s="319">
        <v>4.5</v>
      </c>
      <c r="D881" s="17">
        <v>45422</v>
      </c>
      <c r="E881">
        <v>274.14767456054688</v>
      </c>
      <c r="F881" s="20">
        <f t="shared" si="52"/>
        <v>0.54514125757661402</v>
      </c>
      <c r="G881" s="20">
        <f t="shared" si="53"/>
        <v>-3.9548587424233861</v>
      </c>
      <c r="I881" s="17">
        <v>45422</v>
      </c>
      <c r="J881">
        <v>5222.68017578125</v>
      </c>
      <c r="K881">
        <f t="shared" si="54"/>
        <v>0.16493988445498947</v>
      </c>
      <c r="L881">
        <f t="shared" si="55"/>
        <v>-4.3350601155450104</v>
      </c>
    </row>
    <row r="882" spans="1:12" x14ac:dyDescent="0.2">
      <c r="A882" s="414">
        <v>45425</v>
      </c>
      <c r="B882" s="319">
        <v>4.4800000000000004</v>
      </c>
      <c r="D882" s="17">
        <v>45425</v>
      </c>
      <c r="E882">
        <v>274.98983764648438</v>
      </c>
      <c r="F882" s="20">
        <f t="shared" si="52"/>
        <v>0.30719322616450068</v>
      </c>
      <c r="G882" s="20">
        <f t="shared" si="53"/>
        <v>-4.1728067738355001</v>
      </c>
      <c r="I882" s="17">
        <v>45425</v>
      </c>
      <c r="J882">
        <v>5221.419921875</v>
      </c>
      <c r="K882">
        <f t="shared" si="54"/>
        <v>-2.4130405535726322E-2</v>
      </c>
      <c r="L882">
        <f t="shared" si="55"/>
        <v>-4.5041304055357267</v>
      </c>
    </row>
    <row r="883" spans="1:12" x14ac:dyDescent="0.2">
      <c r="A883" s="414">
        <v>45426</v>
      </c>
      <c r="B883" s="319">
        <v>4.45</v>
      </c>
      <c r="D883" s="17">
        <v>45426</v>
      </c>
      <c r="E883">
        <v>274.27639770507812</v>
      </c>
      <c r="F883" s="20">
        <f t="shared" si="52"/>
        <v>-0.25944229339973612</v>
      </c>
      <c r="G883" s="20">
        <f t="shared" si="53"/>
        <v>-4.7094422933997366</v>
      </c>
      <c r="I883" s="17">
        <v>45426</v>
      </c>
      <c r="J883">
        <v>5246.68017578125</v>
      </c>
      <c r="K883">
        <f t="shared" si="54"/>
        <v>0.48378131397597113</v>
      </c>
      <c r="L883">
        <f t="shared" si="55"/>
        <v>-3.9662186860240292</v>
      </c>
    </row>
    <row r="884" spans="1:12" x14ac:dyDescent="0.2">
      <c r="A884" s="414">
        <v>45427</v>
      </c>
      <c r="B884" s="319">
        <v>4.3600000000000003</v>
      </c>
      <c r="D884" s="17">
        <v>45427</v>
      </c>
      <c r="E884">
        <v>284.91851806640619</v>
      </c>
      <c r="F884" s="20">
        <f t="shared" si="52"/>
        <v>3.8800715082933408</v>
      </c>
      <c r="G884" s="20">
        <f t="shared" si="53"/>
        <v>-0.47992849170665952</v>
      </c>
      <c r="I884" s="17">
        <v>45427</v>
      </c>
      <c r="J884">
        <v>5308.14990234375</v>
      </c>
      <c r="K884">
        <f t="shared" si="54"/>
        <v>1.1715927882596147</v>
      </c>
      <c r="L884">
        <f t="shared" si="55"/>
        <v>-3.1884072117403859</v>
      </c>
    </row>
    <row r="885" spans="1:12" x14ac:dyDescent="0.2">
      <c r="A885" s="414">
        <v>45428</v>
      </c>
      <c r="B885" s="319">
        <v>4.38</v>
      </c>
      <c r="D885" s="17">
        <v>45428</v>
      </c>
      <c r="E885">
        <v>282.08456420898438</v>
      </c>
      <c r="F885" s="20">
        <f t="shared" si="52"/>
        <v>-0.99465414766803828</v>
      </c>
      <c r="G885" s="20">
        <f t="shared" si="53"/>
        <v>-5.3746541476680383</v>
      </c>
      <c r="I885" s="17">
        <v>45428</v>
      </c>
      <c r="J885">
        <v>5297.10009765625</v>
      </c>
      <c r="K885">
        <f t="shared" si="54"/>
        <v>-0.2081667792128683</v>
      </c>
      <c r="L885">
        <f t="shared" si="55"/>
        <v>-4.5881667792128678</v>
      </c>
    </row>
    <row r="886" spans="1:12" x14ac:dyDescent="0.2">
      <c r="A886" s="414">
        <v>45429</v>
      </c>
      <c r="B886" s="319">
        <v>4.42</v>
      </c>
      <c r="D886" s="17">
        <v>45429</v>
      </c>
      <c r="E886">
        <v>283.006103515625</v>
      </c>
      <c r="F886" s="20">
        <f t="shared" si="52"/>
        <v>0.32668902292643565</v>
      </c>
      <c r="G886" s="20">
        <f t="shared" si="53"/>
        <v>-4.0933109770735641</v>
      </c>
      <c r="I886" s="17">
        <v>45429</v>
      </c>
      <c r="J886">
        <v>5303.27001953125</v>
      </c>
      <c r="K886">
        <f t="shared" si="54"/>
        <v>0.11647735102702586</v>
      </c>
      <c r="L886">
        <f t="shared" si="55"/>
        <v>-4.3035226489729741</v>
      </c>
    </row>
    <row r="887" spans="1:12" x14ac:dyDescent="0.2">
      <c r="A887" s="414">
        <v>45432</v>
      </c>
      <c r="B887" s="319">
        <v>4.4400000000000004</v>
      </c>
      <c r="D887" s="17">
        <v>45432</v>
      </c>
      <c r="E887">
        <v>284.45285034179688</v>
      </c>
      <c r="F887" s="20">
        <f t="shared" si="52"/>
        <v>0.51120693447941801</v>
      </c>
      <c r="G887" s="20">
        <f t="shared" si="53"/>
        <v>-3.9287930655205825</v>
      </c>
      <c r="I887" s="17">
        <v>45432</v>
      </c>
      <c r="J887">
        <v>5308.1298828125</v>
      </c>
      <c r="K887">
        <f t="shared" si="54"/>
        <v>9.1638993740687513E-2</v>
      </c>
      <c r="L887">
        <f t="shared" si="55"/>
        <v>-4.3483610062593128</v>
      </c>
    </row>
    <row r="888" spans="1:12" x14ac:dyDescent="0.2">
      <c r="A888" s="414">
        <v>45433</v>
      </c>
      <c r="B888" s="319">
        <v>4.41</v>
      </c>
      <c r="D888" s="17">
        <v>45433</v>
      </c>
      <c r="E888">
        <v>281.17300415039062</v>
      </c>
      <c r="F888" s="20">
        <f t="shared" si="52"/>
        <v>-1.1530368521409455</v>
      </c>
      <c r="G888" s="20">
        <f t="shared" si="53"/>
        <v>-5.5630368521409457</v>
      </c>
      <c r="I888" s="17">
        <v>45433</v>
      </c>
      <c r="J888">
        <v>5321.41015625</v>
      </c>
      <c r="K888">
        <f t="shared" si="54"/>
        <v>0.25018742439782726</v>
      </c>
      <c r="L888">
        <f t="shared" si="55"/>
        <v>-4.1598125756021727</v>
      </c>
    </row>
    <row r="889" spans="1:12" x14ac:dyDescent="0.2">
      <c r="A889" s="414">
        <v>45434</v>
      </c>
      <c r="B889" s="319">
        <v>4.43</v>
      </c>
      <c r="D889" s="17">
        <v>45434</v>
      </c>
      <c r="E889">
        <v>281.23245239257812</v>
      </c>
      <c r="F889" s="20">
        <f t="shared" si="52"/>
        <v>2.114294093315694E-2</v>
      </c>
      <c r="G889" s="20">
        <f t="shared" si="53"/>
        <v>-4.4088570590668432</v>
      </c>
      <c r="I889" s="17">
        <v>45434</v>
      </c>
      <c r="J889">
        <v>5307.009765625</v>
      </c>
      <c r="K889">
        <f t="shared" si="54"/>
        <v>-0.27061230392261215</v>
      </c>
      <c r="L889">
        <f t="shared" si="55"/>
        <v>-4.700612303922612</v>
      </c>
    </row>
    <row r="890" spans="1:12" x14ac:dyDescent="0.2">
      <c r="A890" s="414">
        <v>45435</v>
      </c>
      <c r="B890" s="319">
        <v>4.47</v>
      </c>
      <c r="D890" s="17">
        <v>45435</v>
      </c>
      <c r="E890">
        <v>276.03030395507812</v>
      </c>
      <c r="F890" s="20">
        <f t="shared" si="52"/>
        <v>-1.8497681875768075</v>
      </c>
      <c r="G890" s="20">
        <f t="shared" si="53"/>
        <v>-6.3197681875768073</v>
      </c>
      <c r="I890" s="17">
        <v>45435</v>
      </c>
      <c r="J890">
        <v>5267.83984375</v>
      </c>
      <c r="K890">
        <f t="shared" si="54"/>
        <v>-0.73807894850155797</v>
      </c>
      <c r="L890">
        <f t="shared" si="55"/>
        <v>-5.2080789485015577</v>
      </c>
    </row>
    <row r="891" spans="1:12" x14ac:dyDescent="0.2">
      <c r="A891" s="414">
        <v>45436</v>
      </c>
      <c r="B891" s="319">
        <v>4.46</v>
      </c>
      <c r="D891" s="17">
        <v>45436</v>
      </c>
      <c r="E891">
        <v>269.80755615234381</v>
      </c>
      <c r="F891" s="20">
        <f t="shared" si="52"/>
        <v>-2.254371246045153</v>
      </c>
      <c r="G891" s="20">
        <f t="shared" si="53"/>
        <v>-6.714371246045153</v>
      </c>
      <c r="I891" s="17">
        <v>45436</v>
      </c>
      <c r="J891">
        <v>5304.72021484375</v>
      </c>
      <c r="K891">
        <f t="shared" si="54"/>
        <v>0.7001042588169516</v>
      </c>
      <c r="L891">
        <f t="shared" si="55"/>
        <v>-3.7598957411830485</v>
      </c>
    </row>
    <row r="892" spans="1:12" x14ac:dyDescent="0.2">
      <c r="A892" s="414">
        <v>45440</v>
      </c>
      <c r="B892" s="319">
        <v>4.54</v>
      </c>
      <c r="D892" s="17">
        <v>45440</v>
      </c>
      <c r="E892">
        <v>267.36993408203119</v>
      </c>
      <c r="F892" s="20">
        <f t="shared" si="52"/>
        <v>-0.90346693957534596</v>
      </c>
      <c r="G892" s="20">
        <f t="shared" si="53"/>
        <v>-5.4434669395753463</v>
      </c>
      <c r="I892" s="17">
        <v>45440</v>
      </c>
      <c r="J892">
        <v>5306.0400390625</v>
      </c>
      <c r="K892">
        <f t="shared" si="54"/>
        <v>2.4880185293408078E-2</v>
      </c>
      <c r="L892">
        <f t="shared" si="55"/>
        <v>-4.5151198147065923</v>
      </c>
    </row>
    <row r="893" spans="1:12" x14ac:dyDescent="0.2">
      <c r="A893" s="414">
        <v>45441</v>
      </c>
      <c r="B893" s="319">
        <v>4.6100000000000003</v>
      </c>
      <c r="D893" s="17">
        <v>45441</v>
      </c>
      <c r="E893">
        <v>269.1436767578125</v>
      </c>
      <c r="F893" s="20">
        <f t="shared" si="52"/>
        <v>0.66340393951591758</v>
      </c>
      <c r="G893" s="20">
        <f t="shared" si="53"/>
        <v>-3.9465960604840826</v>
      </c>
      <c r="I893" s="17">
        <v>45441</v>
      </c>
      <c r="J893">
        <v>5266.9501953125</v>
      </c>
      <c r="K893">
        <f t="shared" si="54"/>
        <v>-0.73670465096804294</v>
      </c>
      <c r="L893">
        <f t="shared" si="55"/>
        <v>-5.3467046509680429</v>
      </c>
    </row>
    <row r="894" spans="1:12" x14ac:dyDescent="0.2">
      <c r="A894" s="414">
        <v>45442</v>
      </c>
      <c r="B894" s="319">
        <v>4.55</v>
      </c>
      <c r="D894" s="17">
        <v>45442</v>
      </c>
      <c r="E894">
        <v>216.02239990234381</v>
      </c>
      <c r="F894" s="20">
        <f t="shared" si="52"/>
        <v>-19.737144671345778</v>
      </c>
      <c r="G894" s="20">
        <f t="shared" si="53"/>
        <v>-24.287144671345779</v>
      </c>
      <c r="I894" s="17">
        <v>45442</v>
      </c>
      <c r="J894">
        <v>5235.47998046875</v>
      </c>
      <c r="K894">
        <f t="shared" si="54"/>
        <v>-0.59750355854433523</v>
      </c>
      <c r="L894">
        <f t="shared" si="55"/>
        <v>-5.1475035585443347</v>
      </c>
    </row>
    <row r="895" spans="1:12" x14ac:dyDescent="0.2">
      <c r="A895" s="414">
        <v>45443</v>
      </c>
      <c r="B895" s="319">
        <v>4.51</v>
      </c>
      <c r="D895" s="17">
        <v>45443</v>
      </c>
      <c r="E895">
        <v>232.30262756347659</v>
      </c>
      <c r="F895" s="20">
        <f t="shared" si="52"/>
        <v>7.5363608905801005</v>
      </c>
      <c r="G895" s="20">
        <f t="shared" si="53"/>
        <v>3.0263608905801007</v>
      </c>
      <c r="I895" s="17">
        <v>45443</v>
      </c>
      <c r="J895">
        <v>5277.509765625</v>
      </c>
      <c r="K895">
        <f t="shared" si="54"/>
        <v>0.80278762048645891</v>
      </c>
      <c r="L895">
        <f t="shared" si="55"/>
        <v>-3.7072123795135408</v>
      </c>
    </row>
    <row r="896" spans="1:12" x14ac:dyDescent="0.2">
      <c r="A896" s="414">
        <v>45446</v>
      </c>
      <c r="B896" s="319">
        <v>4.41</v>
      </c>
      <c r="D896" s="17">
        <v>45446</v>
      </c>
      <c r="E896">
        <v>234.4627380371094</v>
      </c>
      <c r="F896" s="20">
        <f t="shared" si="52"/>
        <v>0.92986915227317568</v>
      </c>
      <c r="G896" s="20">
        <f t="shared" si="53"/>
        <v>-3.4801308477268247</v>
      </c>
      <c r="I896" s="17">
        <v>45446</v>
      </c>
      <c r="J896">
        <v>5283.39990234375</v>
      </c>
      <c r="K896">
        <f t="shared" si="54"/>
        <v>0.11160825806738131</v>
      </c>
      <c r="L896">
        <f t="shared" si="55"/>
        <v>-4.298391741932619</v>
      </c>
    </row>
    <row r="897" spans="1:12" x14ac:dyDescent="0.2">
      <c r="A897" s="414">
        <v>45447</v>
      </c>
      <c r="B897" s="319">
        <v>4.33</v>
      </c>
      <c r="D897" s="17">
        <v>45447</v>
      </c>
      <c r="E897">
        <v>232.7187805175781</v>
      </c>
      <c r="F897" s="20">
        <f t="shared" si="52"/>
        <v>-0.74381009713163182</v>
      </c>
      <c r="G897" s="20">
        <f t="shared" si="53"/>
        <v>-5.0738100971316316</v>
      </c>
      <c r="I897" s="17">
        <v>45447</v>
      </c>
      <c r="J897">
        <v>5291.33984375</v>
      </c>
      <c r="K897">
        <f t="shared" si="54"/>
        <v>0.15028090913064884</v>
      </c>
      <c r="L897">
        <f t="shared" si="55"/>
        <v>-4.1797190908693516</v>
      </c>
    </row>
    <row r="898" spans="1:12" x14ac:dyDescent="0.2">
      <c r="A898" s="414">
        <v>45448</v>
      </c>
      <c r="B898" s="319">
        <v>4.29</v>
      </c>
      <c r="D898" s="17">
        <v>45448</v>
      </c>
      <c r="E898">
        <v>234.3735656738281</v>
      </c>
      <c r="F898" s="20">
        <f t="shared" si="52"/>
        <v>0.71106644361476801</v>
      </c>
      <c r="G898" s="20">
        <f t="shared" si="53"/>
        <v>-3.5789335563852323</v>
      </c>
      <c r="I898" s="17">
        <v>45448</v>
      </c>
      <c r="J898">
        <v>5354.02978515625</v>
      </c>
      <c r="K898">
        <f t="shared" si="54"/>
        <v>1.1847649793331232</v>
      </c>
      <c r="L898">
        <f t="shared" si="55"/>
        <v>-3.1052350206668766</v>
      </c>
    </row>
    <row r="899" spans="1:12" x14ac:dyDescent="0.2">
      <c r="A899" s="414">
        <v>45449</v>
      </c>
      <c r="B899" s="319">
        <v>4.28</v>
      </c>
      <c r="D899" s="17">
        <v>45449</v>
      </c>
      <c r="E899">
        <v>240.54676818847659</v>
      </c>
      <c r="F899" s="20">
        <f t="shared" si="52"/>
        <v>2.6339158585996802</v>
      </c>
      <c r="G899" s="20">
        <f t="shared" si="53"/>
        <v>-1.64608414140032</v>
      </c>
      <c r="I899" s="17">
        <v>45449</v>
      </c>
      <c r="J899">
        <v>5352.9599609375</v>
      </c>
      <c r="K899">
        <f t="shared" si="54"/>
        <v>-1.9981663563322493E-2</v>
      </c>
      <c r="L899">
        <f t="shared" si="55"/>
        <v>-4.2999816635633223</v>
      </c>
    </row>
    <row r="900" spans="1:12" x14ac:dyDescent="0.2">
      <c r="A900" s="414">
        <v>45450</v>
      </c>
      <c r="B900" s="319">
        <v>4.43</v>
      </c>
      <c r="D900" s="17">
        <v>45450</v>
      </c>
      <c r="E900">
        <v>239.6450500488281</v>
      </c>
      <c r="F900" s="20">
        <f t="shared" si="52"/>
        <v>-0.37486188088877898</v>
      </c>
      <c r="G900" s="20">
        <f t="shared" si="53"/>
        <v>-4.8048618808887786</v>
      </c>
      <c r="I900" s="17">
        <v>45450</v>
      </c>
      <c r="J900">
        <v>5346.990234375</v>
      </c>
      <c r="K900">
        <f t="shared" si="54"/>
        <v>-0.11152197300303515</v>
      </c>
      <c r="L900">
        <f t="shared" si="55"/>
        <v>-4.541521973003035</v>
      </c>
    </row>
    <row r="901" spans="1:12" x14ac:dyDescent="0.2">
      <c r="A901" s="414">
        <v>45453</v>
      </c>
      <c r="B901" s="319">
        <v>4.47</v>
      </c>
      <c r="D901" s="17">
        <v>45453</v>
      </c>
      <c r="E901">
        <v>239.6351318359375</v>
      </c>
      <c r="F901" s="20">
        <f t="shared" ref="F901:F964" si="56">+(E901-E900)/E900*100</f>
        <v>-4.1387096827477654E-3</v>
      </c>
      <c r="G901" s="20">
        <f t="shared" ref="G901:G964" si="57">+F901-B901</f>
        <v>-4.4741387096827472</v>
      </c>
      <c r="I901" s="17">
        <v>45453</v>
      </c>
      <c r="J901">
        <v>5360.7900390625</v>
      </c>
      <c r="K901">
        <f t="shared" ref="K901:K964" si="58">+(J901-J900)/J900*100</f>
        <v>0.25808546645144631</v>
      </c>
      <c r="L901">
        <f t="shared" ref="L901:L964" si="59">+K901-B901</f>
        <v>-4.2119145335485531</v>
      </c>
    </row>
    <row r="902" spans="1:12" x14ac:dyDescent="0.2">
      <c r="A902" s="414">
        <v>45454</v>
      </c>
      <c r="B902" s="319">
        <v>4.3899999999999997</v>
      </c>
      <c r="D902" s="17">
        <v>45454</v>
      </c>
      <c r="E902">
        <v>238.79290771484381</v>
      </c>
      <c r="F902" s="20">
        <f t="shared" si="56"/>
        <v>-0.35146103772059134</v>
      </c>
      <c r="G902" s="20">
        <f t="shared" si="57"/>
        <v>-4.7414610377205912</v>
      </c>
      <c r="I902" s="17">
        <v>45454</v>
      </c>
      <c r="J902">
        <v>5375.31982421875</v>
      </c>
      <c r="K902">
        <f t="shared" si="58"/>
        <v>0.27103813151374573</v>
      </c>
      <c r="L902">
        <f t="shared" si="59"/>
        <v>-4.1189618684862541</v>
      </c>
    </row>
    <row r="903" spans="1:12" x14ac:dyDescent="0.2">
      <c r="A903" s="414">
        <v>45455</v>
      </c>
      <c r="B903" s="319">
        <v>4.3099999999999996</v>
      </c>
      <c r="D903" s="17">
        <v>45455</v>
      </c>
      <c r="E903">
        <v>233.65020751953119</v>
      </c>
      <c r="F903" s="20">
        <f t="shared" si="56"/>
        <v>-2.1536235077189998</v>
      </c>
      <c r="G903" s="20">
        <f t="shared" si="57"/>
        <v>-6.4636235077189994</v>
      </c>
      <c r="I903" s="17">
        <v>45455</v>
      </c>
      <c r="J903">
        <v>5421.02978515625</v>
      </c>
      <c r="K903">
        <f t="shared" si="58"/>
        <v>0.85036727919986599</v>
      </c>
      <c r="L903">
        <f t="shared" si="59"/>
        <v>-3.4596327208001334</v>
      </c>
    </row>
    <row r="904" spans="1:12" x14ac:dyDescent="0.2">
      <c r="A904" s="414">
        <v>45456</v>
      </c>
      <c r="B904" s="319">
        <v>4.24</v>
      </c>
      <c r="D904" s="17">
        <v>45456</v>
      </c>
      <c r="E904">
        <v>226.94194030761719</v>
      </c>
      <c r="F904" s="20">
        <f t="shared" si="56"/>
        <v>-2.871072653061201</v>
      </c>
      <c r="G904" s="20">
        <f t="shared" si="57"/>
        <v>-7.1110726530612016</v>
      </c>
      <c r="I904" s="17">
        <v>45456</v>
      </c>
      <c r="J904">
        <v>5433.740234375</v>
      </c>
      <c r="K904">
        <f t="shared" si="58"/>
        <v>0.23446558536818016</v>
      </c>
      <c r="L904">
        <f t="shared" si="59"/>
        <v>-4.0055344146318204</v>
      </c>
    </row>
    <row r="905" spans="1:12" x14ac:dyDescent="0.2">
      <c r="A905" s="414">
        <v>45457</v>
      </c>
      <c r="B905" s="319">
        <v>4.2</v>
      </c>
      <c r="D905" s="17">
        <v>45457</v>
      </c>
      <c r="E905">
        <v>229.82542419433591</v>
      </c>
      <c r="F905" s="20">
        <f t="shared" si="56"/>
        <v>1.2705821950804652</v>
      </c>
      <c r="G905" s="20">
        <f t="shared" si="57"/>
        <v>-2.929417804919535</v>
      </c>
      <c r="I905" s="17">
        <v>45457</v>
      </c>
      <c r="J905">
        <v>5431.60009765625</v>
      </c>
      <c r="K905">
        <f t="shared" si="58"/>
        <v>-3.9386069750096599E-2</v>
      </c>
      <c r="L905">
        <f t="shared" si="59"/>
        <v>-4.2393860697500969</v>
      </c>
    </row>
    <row r="906" spans="1:12" x14ac:dyDescent="0.2">
      <c r="A906" s="414">
        <v>45460</v>
      </c>
      <c r="B906" s="319">
        <v>4.28</v>
      </c>
      <c r="D906" s="17">
        <v>45460</v>
      </c>
      <c r="E906">
        <v>228.37872314453119</v>
      </c>
      <c r="F906" s="20">
        <f t="shared" si="56"/>
        <v>-0.6294782463150872</v>
      </c>
      <c r="G906" s="20">
        <f t="shared" si="57"/>
        <v>-4.9094782463150874</v>
      </c>
      <c r="I906" s="17">
        <v>45460</v>
      </c>
      <c r="J906">
        <v>5473.22998046875</v>
      </c>
      <c r="K906">
        <f t="shared" si="58"/>
        <v>0.76643865645527554</v>
      </c>
      <c r="L906">
        <f t="shared" si="59"/>
        <v>-3.5135613435447248</v>
      </c>
    </row>
    <row r="907" spans="1:12" x14ac:dyDescent="0.2">
      <c r="A907" s="414">
        <v>45461</v>
      </c>
      <c r="B907" s="319">
        <v>4.22</v>
      </c>
      <c r="D907" s="17">
        <v>45461</v>
      </c>
      <c r="E907">
        <v>229.69659423828119</v>
      </c>
      <c r="F907" s="20">
        <f t="shared" si="56"/>
        <v>0.57705511074075644</v>
      </c>
      <c r="G907" s="20">
        <f t="shared" si="57"/>
        <v>-3.6429448892592431</v>
      </c>
      <c r="I907" s="17">
        <v>45461</v>
      </c>
      <c r="J907">
        <v>5487.02978515625</v>
      </c>
      <c r="K907">
        <f t="shared" si="58"/>
        <v>0.2521327394745822</v>
      </c>
      <c r="L907">
        <f t="shared" si="59"/>
        <v>-3.9678672605254177</v>
      </c>
    </row>
    <row r="908" spans="1:12" x14ac:dyDescent="0.2">
      <c r="A908" s="414">
        <v>45463</v>
      </c>
      <c r="B908" s="319">
        <v>4.25</v>
      </c>
      <c r="D908" s="17">
        <v>45463</v>
      </c>
      <c r="E908">
        <v>239.59552001953119</v>
      </c>
      <c r="F908" s="20">
        <f t="shared" si="56"/>
        <v>4.3095657617722951</v>
      </c>
      <c r="G908" s="20">
        <f t="shared" si="57"/>
        <v>5.9565761772295112E-2</v>
      </c>
      <c r="I908" s="17">
        <v>45463</v>
      </c>
      <c r="J908">
        <v>5473.169921875</v>
      </c>
      <c r="K908">
        <f t="shared" si="58"/>
        <v>-0.25259318472708681</v>
      </c>
      <c r="L908">
        <f t="shared" si="59"/>
        <v>-4.502593184727087</v>
      </c>
    </row>
    <row r="909" spans="1:12" x14ac:dyDescent="0.2">
      <c r="A909" s="414">
        <v>45464</v>
      </c>
      <c r="B909" s="319">
        <v>4.25</v>
      </c>
      <c r="D909" s="17">
        <v>45464</v>
      </c>
      <c r="E909">
        <v>242.8257751464844</v>
      </c>
      <c r="F909" s="20">
        <f t="shared" si="56"/>
        <v>1.3482118224455484</v>
      </c>
      <c r="G909" s="20">
        <f t="shared" si="57"/>
        <v>-2.9017881775544518</v>
      </c>
      <c r="I909" s="17">
        <v>45464</v>
      </c>
      <c r="J909">
        <v>5464.6201171875</v>
      </c>
      <c r="K909">
        <f t="shared" si="58"/>
        <v>-0.15621303211011955</v>
      </c>
      <c r="L909">
        <f t="shared" si="59"/>
        <v>-4.4062130321101192</v>
      </c>
    </row>
    <row r="910" spans="1:12" x14ac:dyDescent="0.2">
      <c r="A910" s="414">
        <v>45467</v>
      </c>
      <c r="B910" s="319">
        <v>4.25</v>
      </c>
      <c r="D910" s="17">
        <v>45467</v>
      </c>
      <c r="E910">
        <v>237.7524719238281</v>
      </c>
      <c r="F910" s="20">
        <f t="shared" si="56"/>
        <v>-2.0892770627812642</v>
      </c>
      <c r="G910" s="20">
        <f t="shared" si="57"/>
        <v>-6.3392770627812638</v>
      </c>
      <c r="I910" s="17">
        <v>45467</v>
      </c>
      <c r="J910">
        <v>5447.8701171875</v>
      </c>
      <c r="K910">
        <f t="shared" si="58"/>
        <v>-0.30651718949899842</v>
      </c>
      <c r="L910">
        <f t="shared" si="59"/>
        <v>-4.5565171894989982</v>
      </c>
    </row>
    <row r="911" spans="1:12" x14ac:dyDescent="0.2">
      <c r="A911" s="414">
        <v>45468</v>
      </c>
      <c r="B911" s="319">
        <v>4.2300000000000004</v>
      </c>
      <c r="D911" s="17">
        <v>45468</v>
      </c>
      <c r="E911">
        <v>239.5558776855469</v>
      </c>
      <c r="F911" s="20">
        <f t="shared" si="56"/>
        <v>0.75852240236500579</v>
      </c>
      <c r="G911" s="20">
        <f t="shared" si="57"/>
        <v>-3.4714775976349945</v>
      </c>
      <c r="I911" s="17">
        <v>45468</v>
      </c>
      <c r="J911">
        <v>5469.2998046875</v>
      </c>
      <c r="K911">
        <f t="shared" si="58"/>
        <v>0.39335900157368697</v>
      </c>
      <c r="L911">
        <f t="shared" si="59"/>
        <v>-3.8366409984263132</v>
      </c>
    </row>
    <row r="912" spans="1:12" x14ac:dyDescent="0.2">
      <c r="A912" s="414">
        <v>45469</v>
      </c>
      <c r="B912" s="319">
        <v>4.32</v>
      </c>
      <c r="D912" s="17">
        <v>45469</v>
      </c>
      <c r="E912">
        <v>240.9331970214844</v>
      </c>
      <c r="F912" s="20">
        <f t="shared" si="56"/>
        <v>0.57494700161164014</v>
      </c>
      <c r="G912" s="20">
        <f t="shared" si="57"/>
        <v>-3.7450529983883603</v>
      </c>
      <c r="I912" s="17">
        <v>45469</v>
      </c>
      <c r="J912">
        <v>5477.89990234375</v>
      </c>
      <c r="K912">
        <f t="shared" si="58"/>
        <v>0.15724312002204063</v>
      </c>
      <c r="L912">
        <f t="shared" si="59"/>
        <v>-4.1627568799779597</v>
      </c>
    </row>
    <row r="913" spans="1:12" x14ac:dyDescent="0.2">
      <c r="A913" s="414">
        <v>45470</v>
      </c>
      <c r="B913" s="319">
        <v>4.29</v>
      </c>
      <c r="D913" s="17">
        <v>45470</v>
      </c>
      <c r="E913">
        <v>250.54478454589841</v>
      </c>
      <c r="F913" s="20">
        <f t="shared" si="56"/>
        <v>3.9893163927746014</v>
      </c>
      <c r="G913" s="20">
        <f t="shared" si="57"/>
        <v>-0.30068360722539866</v>
      </c>
      <c r="I913" s="17">
        <v>45470</v>
      </c>
      <c r="J913">
        <v>5482.8701171875</v>
      </c>
      <c r="K913">
        <f t="shared" si="58"/>
        <v>9.073212238915622E-2</v>
      </c>
      <c r="L913">
        <f t="shared" si="59"/>
        <v>-4.1992678776108434</v>
      </c>
    </row>
    <row r="914" spans="1:12" x14ac:dyDescent="0.2">
      <c r="A914" s="414">
        <v>45471</v>
      </c>
      <c r="B914" s="319">
        <v>4.3600000000000003</v>
      </c>
      <c r="D914" s="17">
        <v>45471</v>
      </c>
      <c r="E914">
        <v>254.7560119628906</v>
      </c>
      <c r="F914" s="20">
        <f t="shared" si="56"/>
        <v>1.6808282098646974</v>
      </c>
      <c r="G914" s="20">
        <f t="shared" si="57"/>
        <v>-2.6791717901353032</v>
      </c>
      <c r="I914" s="17">
        <v>45471</v>
      </c>
      <c r="J914">
        <v>5460.47998046875</v>
      </c>
      <c r="K914">
        <f t="shared" si="58"/>
        <v>-0.40836525834457066</v>
      </c>
      <c r="L914">
        <f t="shared" si="59"/>
        <v>-4.7683652583445708</v>
      </c>
    </row>
    <row r="915" spans="1:12" x14ac:dyDescent="0.2">
      <c r="A915" s="414">
        <v>45474</v>
      </c>
      <c r="B915" s="319">
        <v>4.4800000000000004</v>
      </c>
      <c r="D915" s="17">
        <v>45474</v>
      </c>
      <c r="E915">
        <v>253.8741149902344</v>
      </c>
      <c r="F915" s="20">
        <f t="shared" si="56"/>
        <v>-0.34617317403471365</v>
      </c>
      <c r="G915" s="20">
        <f t="shared" si="57"/>
        <v>-4.8261731740347145</v>
      </c>
      <c r="I915" s="17">
        <v>45474</v>
      </c>
      <c r="J915">
        <v>5475.08984375</v>
      </c>
      <c r="K915">
        <f t="shared" si="58"/>
        <v>0.26755639309194629</v>
      </c>
      <c r="L915">
        <f t="shared" si="59"/>
        <v>-4.212443606908054</v>
      </c>
    </row>
    <row r="916" spans="1:12" x14ac:dyDescent="0.2">
      <c r="A916" s="414">
        <v>45475</v>
      </c>
      <c r="B916" s="319">
        <v>4.43</v>
      </c>
      <c r="D916" s="17">
        <v>45475</v>
      </c>
      <c r="E916">
        <v>253.85432434082031</v>
      </c>
      <c r="F916" s="20">
        <f t="shared" si="56"/>
        <v>-7.7954577664809165E-3</v>
      </c>
      <c r="G916" s="20">
        <f t="shared" si="57"/>
        <v>-4.4377954577664802</v>
      </c>
      <c r="I916" s="17">
        <v>45475</v>
      </c>
      <c r="J916">
        <v>5509.009765625</v>
      </c>
      <c r="K916">
        <f t="shared" si="58"/>
        <v>0.61953178565134848</v>
      </c>
      <c r="L916">
        <f t="shared" si="59"/>
        <v>-3.810468214348651</v>
      </c>
    </row>
    <row r="917" spans="1:12" x14ac:dyDescent="0.2">
      <c r="A917" s="414">
        <v>45476</v>
      </c>
      <c r="B917" s="319">
        <v>4.3600000000000003</v>
      </c>
      <c r="D917" s="17">
        <v>45476</v>
      </c>
      <c r="E917">
        <v>258.5709228515625</v>
      </c>
      <c r="F917" s="20">
        <f t="shared" si="56"/>
        <v>1.8579941558961848</v>
      </c>
      <c r="G917" s="20">
        <f t="shared" si="57"/>
        <v>-2.5020058441038158</v>
      </c>
      <c r="I917" s="17">
        <v>45476</v>
      </c>
      <c r="J917">
        <v>5537.02001953125</v>
      </c>
      <c r="K917">
        <f t="shared" si="58"/>
        <v>0.50844444097790087</v>
      </c>
      <c r="L917">
        <f t="shared" si="59"/>
        <v>-3.8515555590220996</v>
      </c>
    </row>
    <row r="918" spans="1:12" x14ac:dyDescent="0.2">
      <c r="A918" s="414">
        <v>45478</v>
      </c>
      <c r="B918" s="319">
        <v>4.28</v>
      </c>
      <c r="D918" s="17">
        <v>45478</v>
      </c>
      <c r="E918">
        <v>260.79049682617188</v>
      </c>
      <c r="F918" s="20">
        <f t="shared" si="56"/>
        <v>0.85840045358988926</v>
      </c>
      <c r="G918" s="20">
        <f t="shared" si="57"/>
        <v>-3.421599546410111</v>
      </c>
      <c r="I918" s="17">
        <v>45478</v>
      </c>
      <c r="J918">
        <v>5567.18994140625</v>
      </c>
      <c r="K918">
        <f t="shared" si="58"/>
        <v>0.5448765178485685</v>
      </c>
      <c r="L918">
        <f t="shared" si="59"/>
        <v>-3.7351234821514319</v>
      </c>
    </row>
    <row r="919" spans="1:12" x14ac:dyDescent="0.2">
      <c r="A919" s="414">
        <v>45481</v>
      </c>
      <c r="B919" s="319">
        <v>4.28</v>
      </c>
      <c r="D919" s="17">
        <v>45481</v>
      </c>
      <c r="E919">
        <v>255.0235595703125</v>
      </c>
      <c r="F919" s="20">
        <f t="shared" si="56"/>
        <v>-2.2113295254402185</v>
      </c>
      <c r="G919" s="20">
        <f t="shared" si="57"/>
        <v>-6.4913295254402188</v>
      </c>
      <c r="I919" s="17">
        <v>45481</v>
      </c>
      <c r="J919">
        <v>5572.85009765625</v>
      </c>
      <c r="K919">
        <f t="shared" si="58"/>
        <v>0.10166989647510154</v>
      </c>
      <c r="L919">
        <f t="shared" si="59"/>
        <v>-4.1783301035248988</v>
      </c>
    </row>
    <row r="920" spans="1:12" x14ac:dyDescent="0.2">
      <c r="A920" s="414">
        <v>45482</v>
      </c>
      <c r="B920" s="319">
        <v>4.3</v>
      </c>
      <c r="D920" s="17">
        <v>45482</v>
      </c>
      <c r="E920">
        <v>250.5179443359375</v>
      </c>
      <c r="F920" s="20">
        <f t="shared" si="56"/>
        <v>-1.7667447046721807</v>
      </c>
      <c r="G920" s="20">
        <f t="shared" si="57"/>
        <v>-6.0667447046721801</v>
      </c>
      <c r="I920" s="17">
        <v>45482</v>
      </c>
      <c r="J920">
        <v>5576.97998046875</v>
      </c>
      <c r="K920">
        <f t="shared" si="58"/>
        <v>7.4107193628568754E-2</v>
      </c>
      <c r="L920">
        <f t="shared" si="59"/>
        <v>-4.2258928063714309</v>
      </c>
    </row>
    <row r="921" spans="1:12" x14ac:dyDescent="0.2">
      <c r="A921" s="414">
        <v>45483</v>
      </c>
      <c r="B921" s="319">
        <v>4.28</v>
      </c>
      <c r="D921" s="17">
        <v>45483</v>
      </c>
      <c r="E921">
        <v>250.67674255371091</v>
      </c>
      <c r="F921" s="20">
        <f t="shared" si="56"/>
        <v>6.3387961367136689E-2</v>
      </c>
      <c r="G921" s="20">
        <f t="shared" si="57"/>
        <v>-4.2166120386328636</v>
      </c>
      <c r="I921" s="17">
        <v>45483</v>
      </c>
      <c r="J921">
        <v>5633.91015625</v>
      </c>
      <c r="K921">
        <f t="shared" si="58"/>
        <v>1.0208065293514819</v>
      </c>
      <c r="L921">
        <f t="shared" si="59"/>
        <v>-3.2591934706485182</v>
      </c>
    </row>
    <row r="922" spans="1:12" x14ac:dyDescent="0.2">
      <c r="A922" s="414">
        <v>45484</v>
      </c>
      <c r="B922" s="319">
        <v>4.2</v>
      </c>
      <c r="D922" s="17">
        <v>45484</v>
      </c>
      <c r="E922">
        <v>249.2178955078125</v>
      </c>
      <c r="F922" s="20">
        <f t="shared" si="56"/>
        <v>-0.58196346060537751</v>
      </c>
      <c r="G922" s="20">
        <f t="shared" si="57"/>
        <v>-4.781963460605378</v>
      </c>
      <c r="I922" s="17">
        <v>45484</v>
      </c>
      <c r="J922">
        <v>5584.5400390625</v>
      </c>
      <c r="K922">
        <f t="shared" si="58"/>
        <v>-0.87630288411204194</v>
      </c>
      <c r="L922">
        <f t="shared" si="59"/>
        <v>-5.0763028841120423</v>
      </c>
    </row>
    <row r="923" spans="1:12" x14ac:dyDescent="0.2">
      <c r="A923" s="414">
        <v>45485</v>
      </c>
      <c r="B923" s="319">
        <v>4.18</v>
      </c>
      <c r="D923" s="17">
        <v>45485</v>
      </c>
      <c r="E923">
        <v>252.0462951660156</v>
      </c>
      <c r="F923" s="20">
        <f t="shared" si="56"/>
        <v>1.1349103371729707</v>
      </c>
      <c r="G923" s="20">
        <f t="shared" si="57"/>
        <v>-3.0450896628270288</v>
      </c>
      <c r="I923" s="17">
        <v>45485</v>
      </c>
      <c r="J923">
        <v>5615.35009765625</v>
      </c>
      <c r="K923">
        <f t="shared" si="58"/>
        <v>0.55170270744306837</v>
      </c>
      <c r="L923">
        <f t="shared" si="59"/>
        <v>-3.6282972925569315</v>
      </c>
    </row>
    <row r="924" spans="1:12" x14ac:dyDescent="0.2">
      <c r="A924" s="414">
        <v>45488</v>
      </c>
      <c r="B924" s="319">
        <v>4.2300000000000004</v>
      </c>
      <c r="D924" s="17">
        <v>45488</v>
      </c>
      <c r="E924">
        <v>250.9447021484375</v>
      </c>
      <c r="F924" s="20">
        <f t="shared" si="56"/>
        <v>-0.43705979365914072</v>
      </c>
      <c r="G924" s="20">
        <f t="shared" si="57"/>
        <v>-4.6670597936591411</v>
      </c>
      <c r="I924" s="17">
        <v>45488</v>
      </c>
      <c r="J924">
        <v>5631.22021484375</v>
      </c>
      <c r="K924">
        <f t="shared" si="58"/>
        <v>0.28262026252154632</v>
      </c>
      <c r="L924">
        <f t="shared" si="59"/>
        <v>-3.9473797374784541</v>
      </c>
    </row>
    <row r="925" spans="1:12" x14ac:dyDescent="0.2">
      <c r="A925" s="414">
        <v>45489</v>
      </c>
      <c r="B925" s="319">
        <v>4.17</v>
      </c>
      <c r="D925" s="17">
        <v>45489</v>
      </c>
      <c r="E925">
        <v>254.0906982421875</v>
      </c>
      <c r="F925" s="20">
        <f t="shared" si="56"/>
        <v>1.2536610921911779</v>
      </c>
      <c r="G925" s="20">
        <f t="shared" si="57"/>
        <v>-2.916338907808822</v>
      </c>
      <c r="I925" s="17">
        <v>45489</v>
      </c>
      <c r="J925">
        <v>5667.2001953125</v>
      </c>
      <c r="K925">
        <f t="shared" si="58"/>
        <v>0.63893754987431861</v>
      </c>
      <c r="L925">
        <f t="shared" si="59"/>
        <v>-3.5310624501256811</v>
      </c>
    </row>
    <row r="926" spans="1:12" x14ac:dyDescent="0.2">
      <c r="A926" s="414">
        <v>45490</v>
      </c>
      <c r="B926" s="319">
        <v>4.16</v>
      </c>
      <c r="D926" s="17">
        <v>45490</v>
      </c>
      <c r="E926">
        <v>249.3171081542969</v>
      </c>
      <c r="F926" s="20">
        <f t="shared" si="56"/>
        <v>-1.8786953323811293</v>
      </c>
      <c r="G926" s="20">
        <f t="shared" si="57"/>
        <v>-6.0386953323811294</v>
      </c>
      <c r="I926" s="17">
        <v>45490</v>
      </c>
      <c r="J926">
        <v>5588.27001953125</v>
      </c>
      <c r="K926">
        <f t="shared" si="58"/>
        <v>-1.3927543241993701</v>
      </c>
      <c r="L926">
        <f t="shared" si="59"/>
        <v>-5.5527543241993698</v>
      </c>
    </row>
    <row r="927" spans="1:12" x14ac:dyDescent="0.2">
      <c r="A927" s="414">
        <v>45491</v>
      </c>
      <c r="B927" s="319">
        <v>4.2</v>
      </c>
      <c r="D927" s="17">
        <v>45491</v>
      </c>
      <c r="E927">
        <v>245.47642517089841</v>
      </c>
      <c r="F927" s="20">
        <f t="shared" si="56"/>
        <v>-1.5404811213442999</v>
      </c>
      <c r="G927" s="20">
        <f t="shared" si="57"/>
        <v>-5.7404811213442999</v>
      </c>
      <c r="I927" s="17">
        <v>45491</v>
      </c>
      <c r="J927">
        <v>5544.58984375</v>
      </c>
      <c r="K927">
        <f t="shared" si="58"/>
        <v>-0.78164039369224925</v>
      </c>
      <c r="L927">
        <f t="shared" si="59"/>
        <v>-4.9816403936922491</v>
      </c>
    </row>
    <row r="928" spans="1:12" x14ac:dyDescent="0.2">
      <c r="A928" s="414">
        <v>45492</v>
      </c>
      <c r="B928" s="319">
        <v>4.25</v>
      </c>
      <c r="D928" s="17">
        <v>45492</v>
      </c>
      <c r="E928">
        <v>245.75431823730469</v>
      </c>
      <c r="F928" s="20">
        <f t="shared" si="56"/>
        <v>0.11320560262062307</v>
      </c>
      <c r="G928" s="20">
        <f t="shared" si="57"/>
        <v>-4.1367943973793766</v>
      </c>
      <c r="I928" s="17">
        <v>45492</v>
      </c>
      <c r="J928">
        <v>5505</v>
      </c>
      <c r="K928">
        <f t="shared" si="58"/>
        <v>-0.71402655319268848</v>
      </c>
      <c r="L928">
        <f t="shared" si="59"/>
        <v>-4.9640265531926886</v>
      </c>
    </row>
    <row r="929" spans="1:12" x14ac:dyDescent="0.2">
      <c r="A929" s="414">
        <v>45495</v>
      </c>
      <c r="B929" s="319">
        <v>4.26</v>
      </c>
      <c r="D929" s="17">
        <v>45495</v>
      </c>
      <c r="E929">
        <v>252.15545654296881</v>
      </c>
      <c r="F929" s="20">
        <f t="shared" si="56"/>
        <v>2.604690062651541</v>
      </c>
      <c r="G929" s="20">
        <f t="shared" si="57"/>
        <v>-1.6553099373484588</v>
      </c>
      <c r="I929" s="17">
        <v>45495</v>
      </c>
      <c r="J929">
        <v>5564.41015625</v>
      </c>
      <c r="K929">
        <f t="shared" si="58"/>
        <v>1.0792035649409626</v>
      </c>
      <c r="L929">
        <f t="shared" si="59"/>
        <v>-3.1807964350590372</v>
      </c>
    </row>
    <row r="930" spans="1:12" x14ac:dyDescent="0.2">
      <c r="A930" s="414">
        <v>45496</v>
      </c>
      <c r="B930" s="319">
        <v>4.25</v>
      </c>
      <c r="D930" s="17">
        <v>45496</v>
      </c>
      <c r="E930">
        <v>254.12046813964841</v>
      </c>
      <c r="F930" s="20">
        <f t="shared" si="56"/>
        <v>0.77928577220566808</v>
      </c>
      <c r="G930" s="20">
        <f t="shared" si="57"/>
        <v>-3.4707142277943319</v>
      </c>
      <c r="I930" s="17">
        <v>45496</v>
      </c>
      <c r="J930">
        <v>5555.740234375</v>
      </c>
      <c r="K930">
        <f t="shared" si="58"/>
        <v>-0.15581025897707879</v>
      </c>
      <c r="L930">
        <f t="shared" si="59"/>
        <v>-4.4058102589770787</v>
      </c>
    </row>
    <row r="931" spans="1:12" x14ac:dyDescent="0.2">
      <c r="A931" s="414">
        <v>45497</v>
      </c>
      <c r="B931" s="319">
        <v>4.28</v>
      </c>
      <c r="D931" s="17">
        <v>45497</v>
      </c>
      <c r="E931">
        <v>247.8880310058594</v>
      </c>
      <c r="F931" s="20">
        <f t="shared" si="56"/>
        <v>-2.4525522007003606</v>
      </c>
      <c r="G931" s="20">
        <f t="shared" si="57"/>
        <v>-6.7325522007003613</v>
      </c>
      <c r="I931" s="17">
        <v>45497</v>
      </c>
      <c r="J931">
        <v>5427.1298828125</v>
      </c>
      <c r="K931">
        <f t="shared" si="58"/>
        <v>-2.3149093754734951</v>
      </c>
      <c r="L931">
        <f t="shared" si="59"/>
        <v>-6.5949093754734953</v>
      </c>
    </row>
    <row r="932" spans="1:12" x14ac:dyDescent="0.2">
      <c r="A932" s="414">
        <v>45498</v>
      </c>
      <c r="B932" s="319">
        <v>4.2699999999999996</v>
      </c>
      <c r="D932" s="17">
        <v>45498</v>
      </c>
      <c r="E932">
        <v>254.57695007324219</v>
      </c>
      <c r="F932" s="20">
        <f t="shared" si="56"/>
        <v>2.6983630634529008</v>
      </c>
      <c r="G932" s="20">
        <f t="shared" si="57"/>
        <v>-1.5716369365470988</v>
      </c>
      <c r="I932" s="17">
        <v>45498</v>
      </c>
      <c r="J932">
        <v>5399.22021484375</v>
      </c>
      <c r="K932">
        <f t="shared" si="58"/>
        <v>-0.51426202378422503</v>
      </c>
      <c r="L932">
        <f t="shared" si="59"/>
        <v>-4.7842620237842244</v>
      </c>
    </row>
    <row r="933" spans="1:12" x14ac:dyDescent="0.2">
      <c r="A933" s="414">
        <v>45499</v>
      </c>
      <c r="B933" s="319">
        <v>4.2</v>
      </c>
      <c r="D933" s="17">
        <v>45499</v>
      </c>
      <c r="E933">
        <v>260.7200927734375</v>
      </c>
      <c r="F933" s="20">
        <f t="shared" si="56"/>
        <v>2.413078913243293</v>
      </c>
      <c r="G933" s="20">
        <f t="shared" si="57"/>
        <v>-1.7869210867567071</v>
      </c>
      <c r="I933" s="17">
        <v>45499</v>
      </c>
      <c r="J933">
        <v>5459.10009765625</v>
      </c>
      <c r="K933">
        <f t="shared" si="58"/>
        <v>1.1090468702846359</v>
      </c>
      <c r="L933">
        <f t="shared" si="59"/>
        <v>-3.0909531297153645</v>
      </c>
    </row>
    <row r="934" spans="1:12" x14ac:dyDescent="0.2">
      <c r="A934" s="414">
        <v>45502</v>
      </c>
      <c r="B934" s="319">
        <v>4.17</v>
      </c>
      <c r="D934" s="17">
        <v>45502</v>
      </c>
      <c r="E934">
        <v>256.63131713867188</v>
      </c>
      <c r="F934" s="20">
        <f t="shared" si="56"/>
        <v>-1.5682625728116475</v>
      </c>
      <c r="G934" s="20">
        <f t="shared" si="57"/>
        <v>-5.7382625728116476</v>
      </c>
      <c r="I934" s="17">
        <v>45502</v>
      </c>
      <c r="J934">
        <v>5463.5400390625</v>
      </c>
      <c r="K934">
        <f t="shared" si="58"/>
        <v>8.1331012929332355E-2</v>
      </c>
      <c r="L934">
        <f t="shared" si="59"/>
        <v>-4.0886689870706672</v>
      </c>
    </row>
    <row r="935" spans="1:12" x14ac:dyDescent="0.2">
      <c r="A935" s="414">
        <v>45503</v>
      </c>
      <c r="B935" s="319">
        <v>4.1500000000000004</v>
      </c>
      <c r="D935" s="17">
        <v>45503</v>
      </c>
      <c r="E935">
        <v>255.97630310058591</v>
      </c>
      <c r="F935" s="20">
        <f t="shared" si="56"/>
        <v>-0.25523542698883711</v>
      </c>
      <c r="G935" s="20">
        <f t="shared" si="57"/>
        <v>-4.4052354269888374</v>
      </c>
      <c r="I935" s="17">
        <v>45503</v>
      </c>
      <c r="J935">
        <v>5436.43994140625</v>
      </c>
      <c r="K935">
        <f t="shared" si="58"/>
        <v>-0.49601718780302301</v>
      </c>
      <c r="L935">
        <f t="shared" si="59"/>
        <v>-4.6460171878030234</v>
      </c>
    </row>
    <row r="936" spans="1:12" x14ac:dyDescent="0.2">
      <c r="A936" s="414">
        <v>45504</v>
      </c>
      <c r="B936" s="319">
        <v>4.09</v>
      </c>
      <c r="D936" s="17">
        <v>45504</v>
      </c>
      <c r="E936">
        <v>256.83969116210938</v>
      </c>
      <c r="F936" s="20">
        <f t="shared" si="56"/>
        <v>0.33729218332534383</v>
      </c>
      <c r="G936" s="20">
        <f t="shared" si="57"/>
        <v>-3.7527078166746559</v>
      </c>
      <c r="I936" s="17">
        <v>45504</v>
      </c>
      <c r="J936">
        <v>5522.2998046875</v>
      </c>
      <c r="K936">
        <f t="shared" si="58"/>
        <v>1.5793398659167481</v>
      </c>
      <c r="L936">
        <f t="shared" si="59"/>
        <v>-2.5106601340832517</v>
      </c>
    </row>
    <row r="937" spans="1:12" x14ac:dyDescent="0.2">
      <c r="A937" s="414">
        <v>45505</v>
      </c>
      <c r="B937" s="319">
        <v>3.99</v>
      </c>
      <c r="D937" s="17">
        <v>45505</v>
      </c>
      <c r="E937">
        <v>251.1431579589844</v>
      </c>
      <c r="F937" s="20">
        <f t="shared" si="56"/>
        <v>-2.2179333643293839</v>
      </c>
      <c r="G937" s="20">
        <f t="shared" si="57"/>
        <v>-6.2079333643293841</v>
      </c>
      <c r="I937" s="17">
        <v>45505</v>
      </c>
      <c r="J937">
        <v>5446.68017578125</v>
      </c>
      <c r="K937">
        <f t="shared" si="58"/>
        <v>-1.3693502993456044</v>
      </c>
      <c r="L937">
        <f t="shared" si="59"/>
        <v>-5.3593502993456044</v>
      </c>
    </row>
    <row r="938" spans="1:12" x14ac:dyDescent="0.2">
      <c r="A938" s="414">
        <v>45506</v>
      </c>
      <c r="B938" s="319">
        <v>3.8</v>
      </c>
      <c r="D938" s="17">
        <v>45506</v>
      </c>
      <c r="E938">
        <v>242.12205505371091</v>
      </c>
      <c r="F938" s="20">
        <f t="shared" si="56"/>
        <v>-3.5920161945032087</v>
      </c>
      <c r="G938" s="20">
        <f t="shared" si="57"/>
        <v>-7.3920161945032081</v>
      </c>
      <c r="I938" s="17">
        <v>45506</v>
      </c>
      <c r="J938">
        <v>5346.56005859375</v>
      </c>
      <c r="K938">
        <f t="shared" si="58"/>
        <v>-1.8381860868696804</v>
      </c>
      <c r="L938">
        <f t="shared" si="59"/>
        <v>-5.6381860868696805</v>
      </c>
    </row>
    <row r="939" spans="1:12" x14ac:dyDescent="0.2">
      <c r="A939" s="414">
        <v>45509</v>
      </c>
      <c r="B939" s="319">
        <v>3.78</v>
      </c>
      <c r="D939" s="17">
        <v>45509</v>
      </c>
      <c r="E939">
        <v>237.19960021972659</v>
      </c>
      <c r="F939" s="20">
        <f t="shared" si="56"/>
        <v>-2.0330468584914123</v>
      </c>
      <c r="G939" s="20">
        <f t="shared" si="57"/>
        <v>-5.8130468584914121</v>
      </c>
      <c r="I939" s="17">
        <v>45509</v>
      </c>
      <c r="J939">
        <v>5186.330078125</v>
      </c>
      <c r="K939">
        <f t="shared" si="58"/>
        <v>-2.9968798388639746</v>
      </c>
      <c r="L939">
        <f t="shared" si="59"/>
        <v>-6.7768798388639748</v>
      </c>
    </row>
    <row r="940" spans="1:12" x14ac:dyDescent="0.2">
      <c r="A940" s="414">
        <v>45510</v>
      </c>
      <c r="B940" s="319">
        <v>3.9</v>
      </c>
      <c r="D940" s="17">
        <v>45510</v>
      </c>
      <c r="E940">
        <v>236.61405944824219</v>
      </c>
      <c r="F940" s="20">
        <f t="shared" si="56"/>
        <v>-0.24685571600542147</v>
      </c>
      <c r="G940" s="20">
        <f t="shared" si="57"/>
        <v>-4.1468557160054216</v>
      </c>
      <c r="I940" s="17">
        <v>45510</v>
      </c>
      <c r="J940">
        <v>5240.02978515625</v>
      </c>
      <c r="K940">
        <f t="shared" si="58"/>
        <v>1.0354085880061052</v>
      </c>
      <c r="L940">
        <f t="shared" si="59"/>
        <v>-2.8645914119938949</v>
      </c>
    </row>
    <row r="941" spans="1:12" x14ac:dyDescent="0.2">
      <c r="A941" s="414">
        <v>45511</v>
      </c>
      <c r="B941" s="319">
        <v>3.96</v>
      </c>
      <c r="D941" s="17">
        <v>45511</v>
      </c>
      <c r="E941">
        <v>238.22178649902341</v>
      </c>
      <c r="F941" s="20">
        <f t="shared" si="56"/>
        <v>0.6794723249033735</v>
      </c>
      <c r="G941" s="20">
        <f t="shared" si="57"/>
        <v>-3.2805276750966263</v>
      </c>
      <c r="I941" s="17">
        <v>45511</v>
      </c>
      <c r="J941">
        <v>5199.5</v>
      </c>
      <c r="K941">
        <f t="shared" si="58"/>
        <v>-0.77346478585028611</v>
      </c>
      <c r="L941">
        <f t="shared" si="59"/>
        <v>-4.7334647858502858</v>
      </c>
    </row>
    <row r="942" spans="1:12" x14ac:dyDescent="0.2">
      <c r="A942" s="414">
        <v>45512</v>
      </c>
      <c r="B942" s="319">
        <v>3.99</v>
      </c>
      <c r="D942" s="17">
        <v>45512</v>
      </c>
      <c r="E942">
        <v>247.23301696777341</v>
      </c>
      <c r="F942" s="20">
        <f t="shared" si="56"/>
        <v>3.7827062760218793</v>
      </c>
      <c r="G942" s="20">
        <f t="shared" si="57"/>
        <v>-0.20729372397812096</v>
      </c>
      <c r="I942" s="17">
        <v>45512</v>
      </c>
      <c r="J942">
        <v>5319.31005859375</v>
      </c>
      <c r="K942">
        <f t="shared" si="58"/>
        <v>2.3042611519136456</v>
      </c>
      <c r="L942">
        <f t="shared" si="59"/>
        <v>-1.6857388480863547</v>
      </c>
    </row>
    <row r="943" spans="1:12" x14ac:dyDescent="0.2">
      <c r="A943" s="414">
        <v>45513</v>
      </c>
      <c r="B943" s="319">
        <v>3.94</v>
      </c>
      <c r="D943" s="17">
        <v>45513</v>
      </c>
      <c r="E943">
        <v>250.6172180175781</v>
      </c>
      <c r="F943" s="20">
        <f t="shared" si="56"/>
        <v>1.3688305434730084</v>
      </c>
      <c r="G943" s="20">
        <f t="shared" si="57"/>
        <v>-2.5711694565269916</v>
      </c>
      <c r="I943" s="17">
        <v>45513</v>
      </c>
      <c r="J943">
        <v>5344.16015625</v>
      </c>
      <c r="K943">
        <f t="shared" si="58"/>
        <v>0.46716768495385552</v>
      </c>
      <c r="L943">
        <f t="shared" si="59"/>
        <v>-3.4728323150461442</v>
      </c>
    </row>
    <row r="944" spans="1:12" x14ac:dyDescent="0.2">
      <c r="A944" s="414">
        <v>45516</v>
      </c>
      <c r="B944" s="319">
        <v>3.9</v>
      </c>
      <c r="D944" s="17">
        <v>45516</v>
      </c>
      <c r="E944">
        <v>249.40643310546881</v>
      </c>
      <c r="F944" s="20">
        <f t="shared" si="56"/>
        <v>-0.48312120040545903</v>
      </c>
      <c r="G944" s="20">
        <f t="shared" si="57"/>
        <v>-4.3831212004054585</v>
      </c>
      <c r="I944" s="17">
        <v>45516</v>
      </c>
      <c r="J944">
        <v>5344.39013671875</v>
      </c>
      <c r="K944">
        <f t="shared" si="58"/>
        <v>4.3033977655223829E-3</v>
      </c>
      <c r="L944">
        <f t="shared" si="59"/>
        <v>-3.8956966022344774</v>
      </c>
    </row>
    <row r="945" spans="1:12" x14ac:dyDescent="0.2">
      <c r="A945" s="414">
        <v>45517</v>
      </c>
      <c r="B945" s="319">
        <v>3.85</v>
      </c>
      <c r="D945" s="17">
        <v>45517</v>
      </c>
      <c r="E945">
        <v>252.67152404785159</v>
      </c>
      <c r="F945" s="20">
        <f t="shared" si="56"/>
        <v>1.3091446366189139</v>
      </c>
      <c r="G945" s="20">
        <f t="shared" si="57"/>
        <v>-2.5408553633810862</v>
      </c>
      <c r="I945" s="17">
        <v>45517</v>
      </c>
      <c r="J945">
        <v>5434.43017578125</v>
      </c>
      <c r="K945">
        <f t="shared" si="58"/>
        <v>1.6847579753558397</v>
      </c>
      <c r="L945">
        <f t="shared" si="59"/>
        <v>-2.1652420246441606</v>
      </c>
    </row>
    <row r="946" spans="1:12" x14ac:dyDescent="0.2">
      <c r="A946" s="414">
        <v>45518</v>
      </c>
      <c r="B946" s="319">
        <v>3.83</v>
      </c>
      <c r="D946" s="17">
        <v>45518</v>
      </c>
      <c r="E946">
        <v>253.3860778808594</v>
      </c>
      <c r="F946" s="20">
        <f t="shared" si="56"/>
        <v>0.28279951043176849</v>
      </c>
      <c r="G946" s="20">
        <f t="shared" si="57"/>
        <v>-3.5472004895682314</v>
      </c>
      <c r="I946" s="17">
        <v>45518</v>
      </c>
      <c r="J946">
        <v>5455.2099609375</v>
      </c>
      <c r="K946">
        <f t="shared" si="58"/>
        <v>0.38237284285767298</v>
      </c>
      <c r="L946">
        <f t="shared" si="59"/>
        <v>-3.4476271571423269</v>
      </c>
    </row>
    <row r="947" spans="1:12" x14ac:dyDescent="0.2">
      <c r="A947" s="414">
        <v>45519</v>
      </c>
      <c r="B947" s="319">
        <v>3.92</v>
      </c>
      <c r="D947" s="17">
        <v>45519</v>
      </c>
      <c r="E947">
        <v>260.79946899414062</v>
      </c>
      <c r="F947" s="20">
        <f t="shared" si="56"/>
        <v>2.9257294541521546</v>
      </c>
      <c r="G947" s="20">
        <f t="shared" si="57"/>
        <v>-0.99427054584784536</v>
      </c>
      <c r="I947" s="17">
        <v>45519</v>
      </c>
      <c r="J947">
        <v>5543.22021484375</v>
      </c>
      <c r="K947">
        <f t="shared" si="58"/>
        <v>1.6133247764330794</v>
      </c>
      <c r="L947">
        <f t="shared" si="59"/>
        <v>-2.3066752235669208</v>
      </c>
    </row>
    <row r="948" spans="1:12" x14ac:dyDescent="0.2">
      <c r="A948" s="414">
        <v>45520</v>
      </c>
      <c r="B948" s="319">
        <v>3.89</v>
      </c>
      <c r="D948" s="17">
        <v>45520</v>
      </c>
      <c r="E948">
        <v>260.9185791015625</v>
      </c>
      <c r="F948" s="20">
        <f t="shared" si="56"/>
        <v>4.5671146448749499E-2</v>
      </c>
      <c r="G948" s="20">
        <f t="shared" si="57"/>
        <v>-3.8443288535512505</v>
      </c>
      <c r="I948" s="17">
        <v>45520</v>
      </c>
      <c r="J948">
        <v>5554.25</v>
      </c>
      <c r="K948">
        <f t="shared" si="58"/>
        <v>0.19897793572613648</v>
      </c>
      <c r="L948">
        <f t="shared" si="59"/>
        <v>-3.6910220642738638</v>
      </c>
    </row>
    <row r="949" spans="1:12" x14ac:dyDescent="0.2">
      <c r="A949" s="414">
        <v>45523</v>
      </c>
      <c r="B949" s="319">
        <v>3.86</v>
      </c>
      <c r="D949" s="17">
        <v>45523</v>
      </c>
      <c r="E949">
        <v>263.369873046875</v>
      </c>
      <c r="F949" s="20">
        <f t="shared" si="56"/>
        <v>0.9394861622170394</v>
      </c>
      <c r="G949" s="20">
        <f t="shared" si="57"/>
        <v>-2.9205138377829605</v>
      </c>
      <c r="I949" s="17">
        <v>45523</v>
      </c>
      <c r="J949">
        <v>5608.25</v>
      </c>
      <c r="K949">
        <f t="shared" si="58"/>
        <v>0.97222847369131737</v>
      </c>
      <c r="L949">
        <f t="shared" si="59"/>
        <v>-2.8877715263086827</v>
      </c>
    </row>
    <row r="950" spans="1:12" x14ac:dyDescent="0.2">
      <c r="A950" s="414">
        <v>45524</v>
      </c>
      <c r="B950" s="319">
        <v>3.82</v>
      </c>
      <c r="D950" s="17">
        <v>45524</v>
      </c>
      <c r="E950">
        <v>259.856689453125</v>
      </c>
      <c r="F950" s="20">
        <f t="shared" si="56"/>
        <v>-1.3339352573271421</v>
      </c>
      <c r="G950" s="20">
        <f t="shared" si="57"/>
        <v>-5.1539352573271415</v>
      </c>
      <c r="I950" s="17">
        <v>45524</v>
      </c>
      <c r="J950">
        <v>5597.1201171875</v>
      </c>
      <c r="K950">
        <f t="shared" si="58"/>
        <v>-0.19845553982971517</v>
      </c>
      <c r="L950">
        <f t="shared" si="59"/>
        <v>-4.0184555398297146</v>
      </c>
    </row>
    <row r="951" spans="1:12" x14ac:dyDescent="0.2">
      <c r="A951" s="414">
        <v>45525</v>
      </c>
      <c r="B951" s="319">
        <v>3.79</v>
      </c>
      <c r="D951" s="17">
        <v>45525</v>
      </c>
      <c r="E951">
        <v>259.11236572265619</v>
      </c>
      <c r="F951" s="20">
        <f t="shared" si="56"/>
        <v>-0.28643623992719025</v>
      </c>
      <c r="G951" s="20">
        <f t="shared" si="57"/>
        <v>-4.0764362399271903</v>
      </c>
      <c r="I951" s="17">
        <v>45525</v>
      </c>
      <c r="J951">
        <v>5620.85009765625</v>
      </c>
      <c r="K951">
        <f t="shared" si="58"/>
        <v>0.42396768287821007</v>
      </c>
      <c r="L951">
        <f t="shared" si="59"/>
        <v>-3.3660323171217899</v>
      </c>
    </row>
    <row r="952" spans="1:12" x14ac:dyDescent="0.2">
      <c r="A952" s="414">
        <v>45526</v>
      </c>
      <c r="B952" s="319">
        <v>3.86</v>
      </c>
      <c r="D952" s="17">
        <v>45526</v>
      </c>
      <c r="E952">
        <v>256.63131713867188</v>
      </c>
      <c r="F952" s="20">
        <f t="shared" si="56"/>
        <v>-0.95751840212826289</v>
      </c>
      <c r="G952" s="20">
        <f t="shared" si="57"/>
        <v>-4.8175184021282629</v>
      </c>
      <c r="I952" s="17">
        <v>45526</v>
      </c>
      <c r="J952">
        <v>5570.64013671875</v>
      </c>
      <c r="K952">
        <f t="shared" si="58"/>
        <v>-0.89328055481209623</v>
      </c>
      <c r="L952">
        <f t="shared" si="59"/>
        <v>-4.753280554812096</v>
      </c>
    </row>
    <row r="953" spans="1:12" x14ac:dyDescent="0.2">
      <c r="A953" s="414">
        <v>45527</v>
      </c>
      <c r="B953" s="319">
        <v>3.81</v>
      </c>
      <c r="D953" s="17">
        <v>45527</v>
      </c>
      <c r="E953">
        <v>262.00033569335938</v>
      </c>
      <c r="F953" s="20">
        <f t="shared" si="56"/>
        <v>2.0921135481630744</v>
      </c>
      <c r="G953" s="20">
        <f t="shared" si="57"/>
        <v>-1.7178864518369257</v>
      </c>
      <c r="I953" s="17">
        <v>45527</v>
      </c>
      <c r="J953">
        <v>5634.60986328125</v>
      </c>
      <c r="K953">
        <f t="shared" si="58"/>
        <v>1.1483370850119177</v>
      </c>
      <c r="L953">
        <f t="shared" si="59"/>
        <v>-2.6616629149880824</v>
      </c>
    </row>
    <row r="954" spans="1:12" x14ac:dyDescent="0.2">
      <c r="A954" s="414">
        <v>45530</v>
      </c>
      <c r="B954" s="319">
        <v>3.82</v>
      </c>
      <c r="D954" s="17">
        <v>45530</v>
      </c>
      <c r="E954">
        <v>263.27059936523438</v>
      </c>
      <c r="F954" s="20">
        <f t="shared" si="56"/>
        <v>0.4848328413447891</v>
      </c>
      <c r="G954" s="20">
        <f t="shared" si="57"/>
        <v>-3.335167158655211</v>
      </c>
      <c r="I954" s="17">
        <v>45530</v>
      </c>
      <c r="J954">
        <v>5616.83984375</v>
      </c>
      <c r="K954">
        <f t="shared" si="58"/>
        <v>-0.31537266931382246</v>
      </c>
      <c r="L954">
        <f t="shared" si="59"/>
        <v>-4.1353726693138224</v>
      </c>
    </row>
    <row r="955" spans="1:12" x14ac:dyDescent="0.2">
      <c r="A955" s="414">
        <v>45531</v>
      </c>
      <c r="B955" s="319">
        <v>3.83</v>
      </c>
      <c r="D955" s="17">
        <v>45531</v>
      </c>
      <c r="E955">
        <v>262.19879150390619</v>
      </c>
      <c r="F955" s="20">
        <f t="shared" si="56"/>
        <v>-0.40711263008949455</v>
      </c>
      <c r="G955" s="20">
        <f t="shared" si="57"/>
        <v>-4.237112630089495</v>
      </c>
      <c r="I955" s="17">
        <v>45531</v>
      </c>
      <c r="J955">
        <v>5625.7998046875</v>
      </c>
      <c r="K955">
        <f t="shared" si="58"/>
        <v>0.15951960865449949</v>
      </c>
      <c r="L955">
        <f t="shared" si="59"/>
        <v>-3.6704803913455004</v>
      </c>
    </row>
    <row r="956" spans="1:12" x14ac:dyDescent="0.2">
      <c r="A956" s="414">
        <v>45532</v>
      </c>
      <c r="B956" s="319">
        <v>3.84</v>
      </c>
      <c r="D956" s="17">
        <v>45532</v>
      </c>
      <c r="E956">
        <v>256.93893432617188</v>
      </c>
      <c r="F956" s="20">
        <f t="shared" si="56"/>
        <v>-2.006056987358753</v>
      </c>
      <c r="G956" s="20">
        <f t="shared" si="57"/>
        <v>-5.8460569873587529</v>
      </c>
      <c r="I956" s="17">
        <v>45532</v>
      </c>
      <c r="J956">
        <v>5592.18017578125</v>
      </c>
      <c r="K956">
        <f t="shared" si="58"/>
        <v>-0.59759732079761574</v>
      </c>
      <c r="L956">
        <f t="shared" si="59"/>
        <v>-4.4375973207976154</v>
      </c>
    </row>
    <row r="957" spans="1:12" x14ac:dyDescent="0.2">
      <c r="A957" s="414">
        <v>45533</v>
      </c>
      <c r="B957" s="319">
        <v>3.87</v>
      </c>
      <c r="D957" s="17">
        <v>45533</v>
      </c>
      <c r="E957">
        <v>255.0632629394531</v>
      </c>
      <c r="F957" s="20">
        <f t="shared" si="56"/>
        <v>-0.7300066810184952</v>
      </c>
      <c r="G957" s="20">
        <f t="shared" si="57"/>
        <v>-4.6000066810184954</v>
      </c>
      <c r="I957" s="17">
        <v>45533</v>
      </c>
      <c r="J957">
        <v>5591.9599609375</v>
      </c>
      <c r="K957">
        <f t="shared" si="58"/>
        <v>-3.9379068060738064E-3</v>
      </c>
      <c r="L957">
        <f t="shared" si="59"/>
        <v>-3.873937906806074</v>
      </c>
    </row>
    <row r="958" spans="1:12" x14ac:dyDescent="0.2">
      <c r="A958" s="414">
        <v>45534</v>
      </c>
      <c r="B958" s="319">
        <v>3.91</v>
      </c>
      <c r="D958" s="17">
        <v>45534</v>
      </c>
      <c r="E958">
        <v>250.9844055175781</v>
      </c>
      <c r="F958" s="20">
        <f t="shared" si="56"/>
        <v>-1.5991551958006742</v>
      </c>
      <c r="G958" s="20">
        <f t="shared" si="57"/>
        <v>-5.5091551958006741</v>
      </c>
      <c r="I958" s="17">
        <v>45534</v>
      </c>
      <c r="J958">
        <v>5648.39990234375</v>
      </c>
      <c r="K958">
        <f t="shared" si="58"/>
        <v>1.0093051774424322</v>
      </c>
      <c r="L958">
        <f t="shared" si="59"/>
        <v>-2.9006948225575679</v>
      </c>
    </row>
    <row r="959" spans="1:12" x14ac:dyDescent="0.2">
      <c r="A959" s="414">
        <v>45538</v>
      </c>
      <c r="B959" s="319">
        <v>3.84</v>
      </c>
      <c r="D959" s="17">
        <v>45538</v>
      </c>
      <c r="E959">
        <v>246.1810607910156</v>
      </c>
      <c r="F959" s="20">
        <f t="shared" si="56"/>
        <v>-1.9138020613898619</v>
      </c>
      <c r="G959" s="20">
        <f t="shared" si="57"/>
        <v>-5.7538020613898615</v>
      </c>
      <c r="I959" s="17">
        <v>45538</v>
      </c>
      <c r="J959">
        <v>5528.93017578125</v>
      </c>
      <c r="K959">
        <f t="shared" si="58"/>
        <v>-2.1151074397711671</v>
      </c>
      <c r="L959">
        <f t="shared" si="59"/>
        <v>-5.955107439771167</v>
      </c>
    </row>
    <row r="960" spans="1:12" x14ac:dyDescent="0.2">
      <c r="A960" s="414">
        <v>45539</v>
      </c>
      <c r="B960" s="319">
        <v>3.77</v>
      </c>
      <c r="D960" s="17">
        <v>45539</v>
      </c>
      <c r="E960">
        <v>245.8039245605469</v>
      </c>
      <c r="F960" s="20">
        <f t="shared" si="56"/>
        <v>-0.15319465650887176</v>
      </c>
      <c r="G960" s="20">
        <f t="shared" si="57"/>
        <v>-3.9231946565088718</v>
      </c>
      <c r="I960" s="17">
        <v>45539</v>
      </c>
      <c r="J960">
        <v>5520.06982421875</v>
      </c>
      <c r="K960">
        <f t="shared" si="58"/>
        <v>-0.16025435809103905</v>
      </c>
      <c r="L960">
        <f t="shared" si="59"/>
        <v>-3.9302543580910392</v>
      </c>
    </row>
    <row r="961" spans="1:12" x14ac:dyDescent="0.2">
      <c r="A961" s="414">
        <v>45540</v>
      </c>
      <c r="B961" s="319">
        <v>3.73</v>
      </c>
      <c r="D961" s="17">
        <v>45540</v>
      </c>
      <c r="E961">
        <v>244.25575256347659</v>
      </c>
      <c r="F961" s="20">
        <f t="shared" si="56"/>
        <v>-0.62984022726169442</v>
      </c>
      <c r="G961" s="20">
        <f t="shared" si="57"/>
        <v>-4.3598402272616941</v>
      </c>
      <c r="I961" s="17">
        <v>45540</v>
      </c>
      <c r="J961">
        <v>5503.41015625</v>
      </c>
      <c r="K961">
        <f t="shared" si="58"/>
        <v>-0.30180176155847499</v>
      </c>
      <c r="L961">
        <f t="shared" si="59"/>
        <v>-4.0318017615584747</v>
      </c>
    </row>
    <row r="962" spans="1:12" x14ac:dyDescent="0.2">
      <c r="A962" s="414">
        <v>45541</v>
      </c>
      <c r="B962" s="319">
        <v>3.72</v>
      </c>
      <c r="D962" s="17">
        <v>45541</v>
      </c>
      <c r="E962">
        <v>242.12205505371091</v>
      </c>
      <c r="F962" s="20">
        <f t="shared" si="56"/>
        <v>-0.87355056631109718</v>
      </c>
      <c r="G962" s="20">
        <f t="shared" si="57"/>
        <v>-4.5935505663110971</v>
      </c>
      <c r="I962" s="17">
        <v>45541</v>
      </c>
      <c r="J962">
        <v>5408.419921875</v>
      </c>
      <c r="K962">
        <f t="shared" si="58"/>
        <v>-1.7260249859284691</v>
      </c>
      <c r="L962">
        <f t="shared" si="59"/>
        <v>-5.4460249859284691</v>
      </c>
    </row>
    <row r="963" spans="1:12" x14ac:dyDescent="0.2">
      <c r="A963" s="414">
        <v>45544</v>
      </c>
      <c r="B963" s="319">
        <v>3.7</v>
      </c>
      <c r="D963" s="17">
        <v>45544</v>
      </c>
      <c r="E963">
        <v>243.89848327636719</v>
      </c>
      <c r="F963" s="20">
        <f t="shared" si="56"/>
        <v>0.7336912047364732</v>
      </c>
      <c r="G963" s="20">
        <f t="shared" si="57"/>
        <v>-2.9663087952635268</v>
      </c>
      <c r="I963" s="17">
        <v>45544</v>
      </c>
      <c r="J963">
        <v>5471.0498046875</v>
      </c>
      <c r="K963">
        <f t="shared" si="58"/>
        <v>1.1580070282484163</v>
      </c>
      <c r="L963">
        <f t="shared" si="59"/>
        <v>-2.5419929717515837</v>
      </c>
    </row>
    <row r="964" spans="1:12" x14ac:dyDescent="0.2">
      <c r="A964" s="414">
        <v>45545</v>
      </c>
      <c r="B964" s="319">
        <v>3.65</v>
      </c>
      <c r="D964" s="17">
        <v>45545</v>
      </c>
      <c r="E964">
        <v>244.29545593261719</v>
      </c>
      <c r="F964" s="20">
        <f t="shared" si="56"/>
        <v>0.16276142881962116</v>
      </c>
      <c r="G964" s="20">
        <f t="shared" si="57"/>
        <v>-3.4872385711803786</v>
      </c>
      <c r="I964" s="17">
        <v>45545</v>
      </c>
      <c r="J964">
        <v>5495.52001953125</v>
      </c>
      <c r="K964">
        <f t="shared" si="58"/>
        <v>0.44726726528397437</v>
      </c>
      <c r="L964">
        <f t="shared" si="59"/>
        <v>-3.2027327347160255</v>
      </c>
    </row>
    <row r="965" spans="1:12" x14ac:dyDescent="0.2">
      <c r="A965" s="414">
        <v>45546</v>
      </c>
      <c r="B965" s="319">
        <v>3.65</v>
      </c>
      <c r="D965" s="17">
        <v>45546</v>
      </c>
      <c r="E965">
        <v>247.67962646484381</v>
      </c>
      <c r="F965" s="20">
        <f t="shared" ref="F965:F1028" si="60">+(E965-E964)/E964*100</f>
        <v>1.3852777241833176</v>
      </c>
      <c r="G965" s="20">
        <f t="shared" ref="G965:G1028" si="61">+F965-B965</f>
        <v>-2.2647222758166823</v>
      </c>
      <c r="I965" s="17">
        <v>45546</v>
      </c>
      <c r="J965">
        <v>5554.1298828125</v>
      </c>
      <c r="K965">
        <f t="shared" ref="K965:K1028" si="62">+(J965-J964)/J964*100</f>
        <v>1.066502588889654</v>
      </c>
      <c r="L965">
        <f t="shared" ref="L965:L1028" si="63">+K965-B965</f>
        <v>-2.5834974111103461</v>
      </c>
    </row>
    <row r="966" spans="1:12" x14ac:dyDescent="0.2">
      <c r="A966" s="414">
        <v>45547</v>
      </c>
      <c r="B966" s="319">
        <v>3.68</v>
      </c>
      <c r="D966" s="17">
        <v>45547</v>
      </c>
      <c r="E966">
        <v>251.45082092285159</v>
      </c>
      <c r="F966" s="20">
        <f t="shared" si="60"/>
        <v>1.522609877862956</v>
      </c>
      <c r="G966" s="20">
        <f t="shared" si="61"/>
        <v>-2.157390122137044</v>
      </c>
      <c r="I966" s="17">
        <v>45547</v>
      </c>
      <c r="J966">
        <v>5595.759765625</v>
      </c>
      <c r="K966">
        <f t="shared" si="62"/>
        <v>0.74953023589393375</v>
      </c>
      <c r="L966">
        <f t="shared" si="63"/>
        <v>-2.9304697641060664</v>
      </c>
    </row>
    <row r="967" spans="1:12" x14ac:dyDescent="0.2">
      <c r="A967" s="414">
        <v>45548</v>
      </c>
      <c r="B967" s="319">
        <v>3.66</v>
      </c>
      <c r="D967" s="17">
        <v>45548</v>
      </c>
      <c r="E967">
        <v>252.6417541503906</v>
      </c>
      <c r="F967" s="20">
        <f t="shared" si="60"/>
        <v>0.47362471244601728</v>
      </c>
      <c r="G967" s="20">
        <f t="shared" si="61"/>
        <v>-3.1863752875539828</v>
      </c>
      <c r="I967" s="17">
        <v>45548</v>
      </c>
      <c r="J967">
        <v>5626.02001953125</v>
      </c>
      <c r="K967">
        <f t="shared" si="62"/>
        <v>0.54077114053644837</v>
      </c>
      <c r="L967">
        <f t="shared" si="63"/>
        <v>-3.1192288594635516</v>
      </c>
    </row>
    <row r="968" spans="1:12" x14ac:dyDescent="0.2">
      <c r="A968" s="414">
        <v>45551</v>
      </c>
      <c r="B968" s="319">
        <v>3.63</v>
      </c>
      <c r="D968" s="17">
        <v>45551</v>
      </c>
      <c r="E968">
        <v>254.96403503417969</v>
      </c>
      <c r="F968" s="20">
        <f t="shared" si="60"/>
        <v>0.91919916072412244</v>
      </c>
      <c r="G968" s="20">
        <f t="shared" si="61"/>
        <v>-2.7108008392758776</v>
      </c>
      <c r="I968" s="17">
        <v>45551</v>
      </c>
      <c r="J968">
        <v>5633.08984375</v>
      </c>
      <c r="K968">
        <f t="shared" si="62"/>
        <v>0.12566297656614178</v>
      </c>
      <c r="L968">
        <f t="shared" si="63"/>
        <v>-3.504337023433858</v>
      </c>
    </row>
    <row r="969" spans="1:12" x14ac:dyDescent="0.2">
      <c r="A969" s="414">
        <v>45552</v>
      </c>
      <c r="B969" s="319">
        <v>3.65</v>
      </c>
      <c r="D969" s="17">
        <v>45552</v>
      </c>
      <c r="E969">
        <v>253.2570495605469</v>
      </c>
      <c r="F969" s="20">
        <f t="shared" si="60"/>
        <v>-0.66950049382610022</v>
      </c>
      <c r="G969" s="20">
        <f t="shared" si="61"/>
        <v>-4.3195004938260997</v>
      </c>
      <c r="I969" s="17">
        <v>45552</v>
      </c>
      <c r="J969">
        <v>5634.580078125</v>
      </c>
      <c r="K969">
        <f t="shared" si="62"/>
        <v>2.6455008109864217E-2</v>
      </c>
      <c r="L969">
        <f t="shared" si="63"/>
        <v>-3.6235449918901357</v>
      </c>
    </row>
    <row r="970" spans="1:12" x14ac:dyDescent="0.2">
      <c r="A970" s="414">
        <v>45553</v>
      </c>
      <c r="B970" s="319">
        <v>3.7</v>
      </c>
      <c r="D970" s="17">
        <v>45553</v>
      </c>
      <c r="E970">
        <v>250.91123962402341</v>
      </c>
      <c r="F970" s="20">
        <f t="shared" si="60"/>
        <v>-0.92625652103029599</v>
      </c>
      <c r="G970" s="20">
        <f t="shared" si="61"/>
        <v>-4.6262565210302959</v>
      </c>
      <c r="I970" s="17">
        <v>45553</v>
      </c>
      <c r="J970">
        <v>5618.259765625</v>
      </c>
      <c r="K970">
        <f t="shared" si="62"/>
        <v>-0.28964558624980719</v>
      </c>
      <c r="L970">
        <f t="shared" si="63"/>
        <v>-3.9896455862498073</v>
      </c>
    </row>
    <row r="971" spans="1:12" x14ac:dyDescent="0.2">
      <c r="A971" s="414">
        <v>45554</v>
      </c>
      <c r="B971" s="319">
        <v>3.73</v>
      </c>
      <c r="D971" s="17">
        <v>45554</v>
      </c>
      <c r="E971">
        <v>264.3896484375</v>
      </c>
      <c r="F971" s="20">
        <f t="shared" si="60"/>
        <v>5.3717835971291041</v>
      </c>
      <c r="G971" s="20">
        <f t="shared" si="61"/>
        <v>1.6417835971291042</v>
      </c>
      <c r="I971" s="17">
        <v>45554</v>
      </c>
      <c r="J971">
        <v>5713.64013671875</v>
      </c>
      <c r="K971">
        <f t="shared" si="62"/>
        <v>1.6976853166763366</v>
      </c>
      <c r="L971">
        <f t="shared" si="63"/>
        <v>-2.0323146833236634</v>
      </c>
    </row>
    <row r="972" spans="1:12" x14ac:dyDescent="0.2">
      <c r="A972" s="414">
        <v>45555</v>
      </c>
      <c r="B972" s="319">
        <v>3.73</v>
      </c>
      <c r="D972" s="17">
        <v>45555</v>
      </c>
      <c r="E972">
        <v>265.19479370117188</v>
      </c>
      <c r="F972" s="20">
        <f t="shared" si="60"/>
        <v>0.30452979851145956</v>
      </c>
      <c r="G972" s="20">
        <f t="shared" si="61"/>
        <v>-3.4254702014885403</v>
      </c>
      <c r="I972" s="17">
        <v>45555</v>
      </c>
      <c r="J972">
        <v>5702.5498046875</v>
      </c>
      <c r="K972">
        <f t="shared" si="62"/>
        <v>-0.19410273951238022</v>
      </c>
      <c r="L972">
        <f t="shared" si="63"/>
        <v>-3.9241027395123802</v>
      </c>
    </row>
    <row r="973" spans="1:12" x14ac:dyDescent="0.2">
      <c r="A973" s="414">
        <v>45558</v>
      </c>
      <c r="B973" s="319">
        <v>3.75</v>
      </c>
      <c r="D973" s="17">
        <v>45558</v>
      </c>
      <c r="E973">
        <v>262.620361328125</v>
      </c>
      <c r="F973" s="20">
        <f t="shared" si="60"/>
        <v>-0.97077032965730459</v>
      </c>
      <c r="G973" s="20">
        <f t="shared" si="61"/>
        <v>-4.7207703296573049</v>
      </c>
      <c r="I973" s="17">
        <v>45558</v>
      </c>
      <c r="J973">
        <v>5718.56982421875</v>
      </c>
      <c r="K973">
        <f t="shared" si="62"/>
        <v>0.28092730585327869</v>
      </c>
      <c r="L973">
        <f t="shared" si="63"/>
        <v>-3.4690726941467211</v>
      </c>
    </row>
    <row r="974" spans="1:12" x14ac:dyDescent="0.2">
      <c r="A974" s="414">
        <v>45559</v>
      </c>
      <c r="B974" s="319">
        <v>3.74</v>
      </c>
      <c r="D974" s="17">
        <v>45559</v>
      </c>
      <c r="E974">
        <v>268.81292724609381</v>
      </c>
      <c r="F974" s="20">
        <f t="shared" si="60"/>
        <v>2.3579915459150733</v>
      </c>
      <c r="G974" s="20">
        <f t="shared" si="61"/>
        <v>-1.3820084540849269</v>
      </c>
      <c r="I974" s="17">
        <v>45559</v>
      </c>
      <c r="J974">
        <v>5732.93017578125</v>
      </c>
      <c r="K974">
        <f t="shared" si="62"/>
        <v>0.25111788443471278</v>
      </c>
      <c r="L974">
        <f t="shared" si="63"/>
        <v>-3.4888821155652874</v>
      </c>
    </row>
    <row r="975" spans="1:12" x14ac:dyDescent="0.2">
      <c r="A975" s="414">
        <v>45560</v>
      </c>
      <c r="B975" s="319">
        <v>3.79</v>
      </c>
      <c r="D975" s="17">
        <v>45560</v>
      </c>
      <c r="E975">
        <v>272.44091796875</v>
      </c>
      <c r="F975" s="20">
        <f t="shared" si="60"/>
        <v>1.349634022375281</v>
      </c>
      <c r="G975" s="20">
        <f t="shared" si="61"/>
        <v>-2.4403659776247189</v>
      </c>
      <c r="I975" s="17">
        <v>45560</v>
      </c>
      <c r="J975">
        <v>5722.259765625</v>
      </c>
      <c r="K975">
        <f t="shared" si="62"/>
        <v>-0.1861248930141714</v>
      </c>
      <c r="L975">
        <f t="shared" si="63"/>
        <v>-3.9761248930141715</v>
      </c>
    </row>
    <row r="976" spans="1:12" x14ac:dyDescent="0.2">
      <c r="A976" s="414">
        <v>45561</v>
      </c>
      <c r="B976" s="319">
        <v>3.79</v>
      </c>
      <c r="D976" s="17">
        <v>45561</v>
      </c>
      <c r="E976">
        <v>274.10092163085938</v>
      </c>
      <c r="F976" s="20">
        <f t="shared" si="60"/>
        <v>0.60930776275676168</v>
      </c>
      <c r="G976" s="20">
        <f t="shared" si="61"/>
        <v>-3.1806922372432385</v>
      </c>
      <c r="I976" s="17">
        <v>45561</v>
      </c>
      <c r="J976">
        <v>5745.3701171875</v>
      </c>
      <c r="K976">
        <f t="shared" si="62"/>
        <v>0.40386757171230636</v>
      </c>
      <c r="L976">
        <f t="shared" si="63"/>
        <v>-3.3861324282876937</v>
      </c>
    </row>
    <row r="977" spans="1:12" x14ac:dyDescent="0.2">
      <c r="A977" s="414">
        <v>45562</v>
      </c>
      <c r="B977" s="319">
        <v>3.75</v>
      </c>
      <c r="D977" s="17">
        <v>45562</v>
      </c>
      <c r="E977">
        <v>274.97561645507812</v>
      </c>
      <c r="F977" s="20">
        <f t="shared" si="60"/>
        <v>0.31911414927554677</v>
      </c>
      <c r="G977" s="20">
        <f t="shared" si="61"/>
        <v>-3.4308858507244531</v>
      </c>
      <c r="I977" s="17">
        <v>45562</v>
      </c>
      <c r="J977">
        <v>5738.169921875</v>
      </c>
      <c r="K977">
        <f t="shared" si="62"/>
        <v>-0.12532169669905743</v>
      </c>
      <c r="L977">
        <f t="shared" si="63"/>
        <v>-3.8753216966990576</v>
      </c>
    </row>
    <row r="978" spans="1:12" x14ac:dyDescent="0.2">
      <c r="A978" s="414">
        <v>45565</v>
      </c>
      <c r="B978" s="319">
        <v>3.81</v>
      </c>
      <c r="D978" s="17">
        <v>45565</v>
      </c>
      <c r="E978">
        <v>272.063232421875</v>
      </c>
      <c r="F978" s="20">
        <f t="shared" si="60"/>
        <v>-1.0591426508098807</v>
      </c>
      <c r="G978" s="20">
        <f t="shared" si="61"/>
        <v>-4.8691426508098807</v>
      </c>
      <c r="I978" s="17">
        <v>45565</v>
      </c>
      <c r="J978">
        <v>5762.47998046875</v>
      </c>
      <c r="K978">
        <f t="shared" si="62"/>
        <v>0.42365525811766935</v>
      </c>
      <c r="L978">
        <f t="shared" si="63"/>
        <v>-3.3863447418823309</v>
      </c>
    </row>
    <row r="979" spans="1:12" x14ac:dyDescent="0.2">
      <c r="A979" s="414">
        <v>45566</v>
      </c>
      <c r="B979" s="319">
        <v>3.74</v>
      </c>
      <c r="D979" s="17">
        <v>45566</v>
      </c>
      <c r="E979">
        <v>269.24032592773438</v>
      </c>
      <c r="F979" s="20">
        <f t="shared" si="60"/>
        <v>-1.0375920586591001</v>
      </c>
      <c r="G979" s="20">
        <f t="shared" si="61"/>
        <v>-4.7775920586591001</v>
      </c>
      <c r="I979" s="17">
        <v>45566</v>
      </c>
      <c r="J979">
        <v>5708.75</v>
      </c>
      <c r="K979">
        <f t="shared" si="62"/>
        <v>-0.93241070946643578</v>
      </c>
      <c r="L979">
        <f t="shared" si="63"/>
        <v>-4.672410709466436</v>
      </c>
    </row>
    <row r="980" spans="1:12" x14ac:dyDescent="0.2">
      <c r="A980" s="414">
        <v>45567</v>
      </c>
      <c r="B980" s="319">
        <v>3.79</v>
      </c>
      <c r="D980" s="17">
        <v>45567</v>
      </c>
      <c r="E980">
        <v>277.79852294921881</v>
      </c>
      <c r="F980" s="20">
        <f t="shared" si="60"/>
        <v>3.1786460635103748</v>
      </c>
      <c r="G980" s="20">
        <f t="shared" si="61"/>
        <v>-0.61135393648962522</v>
      </c>
      <c r="I980" s="17">
        <v>45567</v>
      </c>
      <c r="J980">
        <v>5709.5400390625</v>
      </c>
      <c r="K980">
        <f t="shared" si="62"/>
        <v>1.3839090212393256E-2</v>
      </c>
      <c r="L980">
        <f t="shared" si="63"/>
        <v>-3.776160909787607</v>
      </c>
    </row>
    <row r="981" spans="1:12" x14ac:dyDescent="0.2">
      <c r="A981" s="414">
        <v>45568</v>
      </c>
      <c r="B981" s="319">
        <v>3.85</v>
      </c>
      <c r="D981" s="17">
        <v>45568</v>
      </c>
      <c r="E981">
        <v>279.21990966796881</v>
      </c>
      <c r="F981" s="20">
        <f t="shared" si="60"/>
        <v>0.51166100656691671</v>
      </c>
      <c r="G981" s="20">
        <f t="shared" si="61"/>
        <v>-3.3383389934330836</v>
      </c>
      <c r="I981" s="17">
        <v>45568</v>
      </c>
      <c r="J981">
        <v>5699.93994140625</v>
      </c>
      <c r="K981">
        <f t="shared" si="62"/>
        <v>-0.16814134922550303</v>
      </c>
      <c r="L981">
        <f t="shared" si="63"/>
        <v>-4.0181413492255027</v>
      </c>
    </row>
    <row r="982" spans="1:12" x14ac:dyDescent="0.2">
      <c r="A982" s="414">
        <v>45569</v>
      </c>
      <c r="B982" s="319">
        <v>3.98</v>
      </c>
      <c r="D982" s="17">
        <v>45569</v>
      </c>
      <c r="E982">
        <v>286.01876831054688</v>
      </c>
      <c r="F982" s="20">
        <f t="shared" si="60"/>
        <v>2.4349476549372335</v>
      </c>
      <c r="G982" s="20">
        <f t="shared" si="61"/>
        <v>-1.5450523450627665</v>
      </c>
      <c r="I982" s="17">
        <v>45569</v>
      </c>
      <c r="J982">
        <v>5751.06982421875</v>
      </c>
      <c r="K982">
        <f t="shared" si="62"/>
        <v>0.89702493952744322</v>
      </c>
      <c r="L982">
        <f t="shared" si="63"/>
        <v>-3.082975060472557</v>
      </c>
    </row>
    <row r="983" spans="1:12" x14ac:dyDescent="0.2">
      <c r="A983" s="414">
        <v>45572</v>
      </c>
      <c r="B983" s="319">
        <v>4.03</v>
      </c>
      <c r="D983" s="17">
        <v>45572</v>
      </c>
      <c r="E983">
        <v>282.85787963867188</v>
      </c>
      <c r="F983" s="20">
        <f t="shared" si="60"/>
        <v>-1.1051333066517659</v>
      </c>
      <c r="G983" s="20">
        <f t="shared" si="61"/>
        <v>-5.1351333066517659</v>
      </c>
      <c r="I983" s="17">
        <v>45572</v>
      </c>
      <c r="J983">
        <v>5695.93994140625</v>
      </c>
      <c r="K983">
        <f t="shared" si="62"/>
        <v>-0.95860221658826894</v>
      </c>
      <c r="L983">
        <f t="shared" si="63"/>
        <v>-4.9886022165882693</v>
      </c>
    </row>
    <row r="984" spans="1:12" x14ac:dyDescent="0.2">
      <c r="A984" s="414">
        <v>45573</v>
      </c>
      <c r="B984" s="319">
        <v>4.04</v>
      </c>
      <c r="D984" s="17">
        <v>45573</v>
      </c>
      <c r="E984">
        <v>289.81576538085938</v>
      </c>
      <c r="F984" s="20">
        <f t="shared" si="60"/>
        <v>2.4598521883412396</v>
      </c>
      <c r="G984" s="20">
        <f t="shared" si="61"/>
        <v>-1.5801478116587604</v>
      </c>
      <c r="I984" s="17">
        <v>45573</v>
      </c>
      <c r="J984">
        <v>5751.1298828125</v>
      </c>
      <c r="K984">
        <f t="shared" si="62"/>
        <v>0.96893474955819769</v>
      </c>
      <c r="L984">
        <f t="shared" si="63"/>
        <v>-3.0710652504418023</v>
      </c>
    </row>
    <row r="985" spans="1:12" x14ac:dyDescent="0.2">
      <c r="A985" s="414">
        <v>45574</v>
      </c>
      <c r="B985" s="319">
        <v>4.0599999999999996</v>
      </c>
      <c r="D985" s="17">
        <v>45574</v>
      </c>
      <c r="E985">
        <v>286.18771362304688</v>
      </c>
      <c r="F985" s="20">
        <f t="shared" si="60"/>
        <v>-1.2518476187948993</v>
      </c>
      <c r="G985" s="20">
        <f t="shared" si="61"/>
        <v>-5.3118476187948991</v>
      </c>
      <c r="I985" s="17">
        <v>45574</v>
      </c>
      <c r="J985">
        <v>5792.0400390625</v>
      </c>
      <c r="K985">
        <f t="shared" si="62"/>
        <v>0.71134119874881918</v>
      </c>
      <c r="L985">
        <f t="shared" si="63"/>
        <v>-3.3486588012511804</v>
      </c>
    </row>
    <row r="986" spans="1:12" x14ac:dyDescent="0.2">
      <c r="A986" s="414">
        <v>45575</v>
      </c>
      <c r="B986" s="319">
        <v>4.09</v>
      </c>
      <c r="D986" s="17">
        <v>45575</v>
      </c>
      <c r="E986">
        <v>288.42416381835938</v>
      </c>
      <c r="F986" s="20">
        <f t="shared" si="60"/>
        <v>0.78146268650031847</v>
      </c>
      <c r="G986" s="20">
        <f t="shared" si="61"/>
        <v>-3.3085373134996816</v>
      </c>
      <c r="I986" s="17">
        <v>45575</v>
      </c>
      <c r="J986">
        <v>5780.0498046875</v>
      </c>
      <c r="K986">
        <f t="shared" si="62"/>
        <v>-0.20701228399900251</v>
      </c>
      <c r="L986">
        <f t="shared" si="63"/>
        <v>-4.2970122839990026</v>
      </c>
    </row>
    <row r="987" spans="1:12" x14ac:dyDescent="0.2">
      <c r="A987" s="414">
        <v>45576</v>
      </c>
      <c r="B987" s="319">
        <v>4.08</v>
      </c>
      <c r="D987" s="17">
        <v>45576</v>
      </c>
      <c r="E987">
        <v>286.36666870117188</v>
      </c>
      <c r="F987" s="20">
        <f t="shared" si="60"/>
        <v>-0.71335740041643902</v>
      </c>
      <c r="G987" s="20">
        <f t="shared" si="61"/>
        <v>-4.793357400416439</v>
      </c>
      <c r="I987" s="17">
        <v>45576</v>
      </c>
      <c r="J987">
        <v>5815.02978515625</v>
      </c>
      <c r="K987">
        <f t="shared" si="62"/>
        <v>0.60518475879536471</v>
      </c>
      <c r="L987">
        <f t="shared" si="63"/>
        <v>-3.4748152412046354</v>
      </c>
    </row>
    <row r="988" spans="1:12" x14ac:dyDescent="0.2">
      <c r="A988" s="414">
        <v>45579</v>
      </c>
      <c r="B988" s="319">
        <v>0</v>
      </c>
      <c r="D988" s="17">
        <v>45579</v>
      </c>
      <c r="E988">
        <v>289.8853759765625</v>
      </c>
      <c r="F988" s="20">
        <f t="shared" si="60"/>
        <v>1.2287419102753372</v>
      </c>
      <c r="G988" s="20">
        <f t="shared" si="61"/>
        <v>1.2287419102753372</v>
      </c>
      <c r="I988" s="17">
        <v>45579</v>
      </c>
      <c r="J988">
        <v>5859.85009765625</v>
      </c>
      <c r="K988">
        <f t="shared" si="62"/>
        <v>0.77076668832222806</v>
      </c>
      <c r="L988">
        <f t="shared" si="63"/>
        <v>0.77076668832222806</v>
      </c>
    </row>
    <row r="989" spans="1:12" x14ac:dyDescent="0.2">
      <c r="A989" s="414">
        <v>45580</v>
      </c>
      <c r="B989" s="319">
        <v>4.03</v>
      </c>
      <c r="D989" s="17">
        <v>45580</v>
      </c>
      <c r="E989">
        <v>286.61514282226562</v>
      </c>
      <c r="F989" s="20">
        <f t="shared" si="60"/>
        <v>-1.1281124973207606</v>
      </c>
      <c r="G989" s="20">
        <f t="shared" si="61"/>
        <v>-5.1581124973207606</v>
      </c>
      <c r="I989" s="17">
        <v>45580</v>
      </c>
      <c r="J989">
        <v>5815.259765625</v>
      </c>
      <c r="K989">
        <f t="shared" si="62"/>
        <v>-0.76094663324382106</v>
      </c>
      <c r="L989">
        <f t="shared" si="63"/>
        <v>-4.7909466332438218</v>
      </c>
    </row>
    <row r="990" spans="1:12" x14ac:dyDescent="0.2">
      <c r="A990" s="414">
        <v>45581</v>
      </c>
      <c r="B990" s="319">
        <v>4.0199999999999996</v>
      </c>
      <c r="D990" s="17">
        <v>45581</v>
      </c>
      <c r="E990">
        <v>289.11001586914062</v>
      </c>
      <c r="F990" s="20">
        <f t="shared" si="60"/>
        <v>0.87046100297014251</v>
      </c>
      <c r="G990" s="20">
        <f t="shared" si="61"/>
        <v>-3.1495389970298571</v>
      </c>
      <c r="I990" s="17">
        <v>45581</v>
      </c>
      <c r="J990">
        <v>5842.47021484375</v>
      </c>
      <c r="K990">
        <f t="shared" si="62"/>
        <v>0.46791459565737098</v>
      </c>
      <c r="L990">
        <f t="shared" si="63"/>
        <v>-3.5520854043426286</v>
      </c>
    </row>
    <row r="991" spans="1:12" x14ac:dyDescent="0.2">
      <c r="A991" s="414">
        <v>45582</v>
      </c>
      <c r="B991" s="319">
        <v>4.09</v>
      </c>
      <c r="D991" s="17">
        <v>45582</v>
      </c>
      <c r="E991">
        <v>289.35848999023438</v>
      </c>
      <c r="F991" s="20">
        <f t="shared" si="60"/>
        <v>8.5944487376811055E-2</v>
      </c>
      <c r="G991" s="20">
        <f t="shared" si="61"/>
        <v>-4.0040555126231885</v>
      </c>
      <c r="I991" s="17">
        <v>45582</v>
      </c>
      <c r="J991">
        <v>5841.47021484375</v>
      </c>
      <c r="K991">
        <f t="shared" si="62"/>
        <v>-1.7116047891170015E-2</v>
      </c>
      <c r="L991">
        <f t="shared" si="63"/>
        <v>-4.1071160478911697</v>
      </c>
    </row>
    <row r="992" spans="1:12" x14ac:dyDescent="0.2">
      <c r="A992" s="414">
        <v>45583</v>
      </c>
      <c r="B992" s="319">
        <v>4.08</v>
      </c>
      <c r="D992" s="17">
        <v>45583</v>
      </c>
      <c r="E992">
        <v>291.17752075195312</v>
      </c>
      <c r="F992" s="20">
        <f t="shared" si="60"/>
        <v>0.62864260930451388</v>
      </c>
      <c r="G992" s="20">
        <f t="shared" si="61"/>
        <v>-3.4513573906954864</v>
      </c>
      <c r="I992" s="17">
        <v>45583</v>
      </c>
      <c r="J992">
        <v>5864.669921875</v>
      </c>
      <c r="K992">
        <f t="shared" si="62"/>
        <v>0.39715527389487093</v>
      </c>
      <c r="L992">
        <f t="shared" si="63"/>
        <v>-3.6828447261051291</v>
      </c>
    </row>
    <row r="993" spans="1:12" x14ac:dyDescent="0.2">
      <c r="A993" s="414">
        <v>45586</v>
      </c>
      <c r="B993" s="319">
        <v>4.1900000000000004</v>
      </c>
      <c r="D993" s="17">
        <v>45586</v>
      </c>
      <c r="E993">
        <v>289.5374755859375</v>
      </c>
      <c r="F993" s="20">
        <f t="shared" si="60"/>
        <v>-0.56324580337804953</v>
      </c>
      <c r="G993" s="20">
        <f t="shared" si="61"/>
        <v>-4.75324580337805</v>
      </c>
      <c r="I993" s="17">
        <v>45586</v>
      </c>
      <c r="J993">
        <v>5853.97998046875</v>
      </c>
      <c r="K993">
        <f t="shared" si="62"/>
        <v>-0.1822769490636961</v>
      </c>
      <c r="L993">
        <f t="shared" si="63"/>
        <v>-4.3722769490636963</v>
      </c>
    </row>
    <row r="994" spans="1:12" x14ac:dyDescent="0.2">
      <c r="A994" s="414">
        <v>45587</v>
      </c>
      <c r="B994" s="319">
        <v>4.2</v>
      </c>
      <c r="D994" s="17">
        <v>45587</v>
      </c>
      <c r="E994">
        <v>286.59524536132812</v>
      </c>
      <c r="F994" s="20">
        <f t="shared" si="60"/>
        <v>-1.0161828684370404</v>
      </c>
      <c r="G994" s="20">
        <f t="shared" si="61"/>
        <v>-5.2161828684370404</v>
      </c>
      <c r="I994" s="17">
        <v>45587</v>
      </c>
      <c r="J994">
        <v>5851.2001953125</v>
      </c>
      <c r="K994">
        <f t="shared" si="62"/>
        <v>-4.7485388838439661E-2</v>
      </c>
      <c r="L994">
        <f t="shared" si="63"/>
        <v>-4.2474853888384398</v>
      </c>
    </row>
    <row r="995" spans="1:12" x14ac:dyDescent="0.2">
      <c r="A995" s="414">
        <v>45588</v>
      </c>
      <c r="B995" s="319">
        <v>4.24</v>
      </c>
      <c r="D995" s="17">
        <v>45588</v>
      </c>
      <c r="E995">
        <v>282.71871948242188</v>
      </c>
      <c r="F995" s="20">
        <f t="shared" si="60"/>
        <v>-1.3526134650345916</v>
      </c>
      <c r="G995" s="20">
        <f t="shared" si="61"/>
        <v>-5.5926134650345922</v>
      </c>
      <c r="I995" s="17">
        <v>45588</v>
      </c>
      <c r="J995">
        <v>5797.419921875</v>
      </c>
      <c r="K995">
        <f t="shared" si="62"/>
        <v>-0.91913234280693956</v>
      </c>
      <c r="L995">
        <f t="shared" si="63"/>
        <v>-5.1591323428069398</v>
      </c>
    </row>
    <row r="996" spans="1:12" x14ac:dyDescent="0.2">
      <c r="A996" s="414">
        <v>45589</v>
      </c>
      <c r="B996" s="319">
        <v>4.21</v>
      </c>
      <c r="D996" s="17">
        <v>45589</v>
      </c>
      <c r="E996">
        <v>285.03472900390619</v>
      </c>
      <c r="F996" s="20">
        <f t="shared" si="60"/>
        <v>0.81919213758617671</v>
      </c>
      <c r="G996" s="20">
        <f t="shared" si="61"/>
        <v>-3.3908078624138231</v>
      </c>
      <c r="I996" s="17">
        <v>45589</v>
      </c>
      <c r="J996">
        <v>5809.85986328125</v>
      </c>
      <c r="K996">
        <f t="shared" si="62"/>
        <v>0.21457720113237333</v>
      </c>
      <c r="L996">
        <f t="shared" si="63"/>
        <v>-3.9954227988676267</v>
      </c>
    </row>
    <row r="997" spans="1:12" x14ac:dyDescent="0.2">
      <c r="A997" s="414">
        <v>45590</v>
      </c>
      <c r="B997" s="319">
        <v>4.25</v>
      </c>
      <c r="D997" s="17">
        <v>45590</v>
      </c>
      <c r="E997">
        <v>288.71246337890619</v>
      </c>
      <c r="F997" s="20">
        <f t="shared" si="60"/>
        <v>1.2902758859779502</v>
      </c>
      <c r="G997" s="20">
        <f t="shared" si="61"/>
        <v>-2.95972411402205</v>
      </c>
      <c r="I997" s="17">
        <v>45590</v>
      </c>
      <c r="J997">
        <v>5808.1201171875</v>
      </c>
      <c r="K997">
        <f t="shared" si="62"/>
        <v>-2.9944716993009175E-2</v>
      </c>
      <c r="L997">
        <f t="shared" si="63"/>
        <v>-4.2799447169930094</v>
      </c>
    </row>
    <row r="998" spans="1:12" x14ac:dyDescent="0.2">
      <c r="A998" s="414">
        <v>45593</v>
      </c>
      <c r="B998" s="319">
        <v>4.28</v>
      </c>
      <c r="D998" s="17">
        <v>45593</v>
      </c>
      <c r="E998">
        <v>292.00250244140619</v>
      </c>
      <c r="F998" s="20">
        <f t="shared" si="60"/>
        <v>1.1395556062926711</v>
      </c>
      <c r="G998" s="20">
        <f t="shared" si="61"/>
        <v>-3.1404443937073294</v>
      </c>
      <c r="I998" s="17">
        <v>45593</v>
      </c>
      <c r="J998">
        <v>5823.52001953125</v>
      </c>
      <c r="K998">
        <f t="shared" si="62"/>
        <v>0.26514435020340427</v>
      </c>
      <c r="L998">
        <f t="shared" si="63"/>
        <v>-4.0148556497965959</v>
      </c>
    </row>
    <row r="999" spans="1:12" x14ac:dyDescent="0.2">
      <c r="A999" s="414">
        <v>45594</v>
      </c>
      <c r="B999" s="319">
        <v>4.28</v>
      </c>
      <c r="D999" s="17">
        <v>45594</v>
      </c>
      <c r="E999">
        <v>297.09173583984381</v>
      </c>
      <c r="F999" s="20">
        <f t="shared" si="60"/>
        <v>1.7428732137180329</v>
      </c>
      <c r="G999" s="20">
        <f t="shared" si="61"/>
        <v>-2.5371267862819673</v>
      </c>
      <c r="I999" s="17">
        <v>45594</v>
      </c>
      <c r="J999">
        <v>5832.919921875</v>
      </c>
      <c r="K999">
        <f t="shared" si="62"/>
        <v>0.16141272481633234</v>
      </c>
      <c r="L999">
        <f t="shared" si="63"/>
        <v>-4.1185872751836676</v>
      </c>
    </row>
    <row r="1000" spans="1:12" x14ac:dyDescent="0.2">
      <c r="A1000" s="414">
        <v>45595</v>
      </c>
      <c r="B1000" s="319">
        <v>4.29</v>
      </c>
      <c r="D1000" s="17">
        <v>45595</v>
      </c>
      <c r="E1000">
        <v>294.61669921875</v>
      </c>
      <c r="F1000" s="20">
        <f t="shared" si="60"/>
        <v>-0.83308834360443107</v>
      </c>
      <c r="G1000" s="20">
        <f t="shared" si="61"/>
        <v>-5.1230883436044312</v>
      </c>
      <c r="I1000" s="17">
        <v>45595</v>
      </c>
      <c r="J1000">
        <v>5813.669921875</v>
      </c>
      <c r="K1000">
        <f t="shared" si="62"/>
        <v>-0.33002338893437205</v>
      </c>
      <c r="L1000">
        <f t="shared" si="63"/>
        <v>-4.6200233889343725</v>
      </c>
    </row>
    <row r="1001" spans="1:12" x14ac:dyDescent="0.2">
      <c r="A1001" s="414">
        <v>45596</v>
      </c>
      <c r="B1001" s="319">
        <v>4.28</v>
      </c>
      <c r="D1001" s="17">
        <v>45596</v>
      </c>
      <c r="E1001">
        <v>289.61697387695312</v>
      </c>
      <c r="F1001" s="20">
        <f t="shared" si="60"/>
        <v>-1.6970271390097369</v>
      </c>
      <c r="G1001" s="20">
        <f t="shared" si="61"/>
        <v>-5.9770271390097367</v>
      </c>
      <c r="I1001" s="17">
        <v>45596</v>
      </c>
      <c r="J1001">
        <v>5705.4501953125</v>
      </c>
      <c r="K1001">
        <f t="shared" si="62"/>
        <v>-1.8614700871699548</v>
      </c>
      <c r="L1001">
        <f t="shared" si="63"/>
        <v>-6.1414700871699548</v>
      </c>
    </row>
    <row r="1002" spans="1:12" x14ac:dyDescent="0.2">
      <c r="A1002" s="414">
        <v>45597</v>
      </c>
      <c r="B1002" s="319">
        <v>4.37</v>
      </c>
      <c r="D1002" s="17">
        <v>45597</v>
      </c>
      <c r="E1002">
        <v>292.94683837890619</v>
      </c>
      <c r="F1002" s="20">
        <f t="shared" si="60"/>
        <v>1.1497477020693534</v>
      </c>
      <c r="G1002" s="20">
        <f t="shared" si="61"/>
        <v>-3.2202522979306467</v>
      </c>
      <c r="I1002" s="17">
        <v>45597</v>
      </c>
      <c r="J1002">
        <v>5728.7998046875</v>
      </c>
      <c r="K1002">
        <f t="shared" si="62"/>
        <v>0.40925095436261349</v>
      </c>
      <c r="L1002">
        <f t="shared" si="63"/>
        <v>-3.9607490456373866</v>
      </c>
    </row>
    <row r="1003" spans="1:12" x14ac:dyDescent="0.2">
      <c r="A1003" s="414">
        <v>45600</v>
      </c>
      <c r="B1003" s="319">
        <v>4.3099999999999996</v>
      </c>
      <c r="D1003" s="17">
        <v>45600</v>
      </c>
      <c r="E1003">
        <v>296.21701049804688</v>
      </c>
      <c r="F1003" s="20">
        <f t="shared" si="60"/>
        <v>1.1163022401050609</v>
      </c>
      <c r="G1003" s="20">
        <f t="shared" si="61"/>
        <v>-3.1936977598949388</v>
      </c>
      <c r="I1003" s="17">
        <v>45600</v>
      </c>
      <c r="J1003">
        <v>5712.68994140625</v>
      </c>
      <c r="K1003">
        <f t="shared" si="62"/>
        <v>-0.28120834783000026</v>
      </c>
      <c r="L1003">
        <f t="shared" si="63"/>
        <v>-4.5912083478299994</v>
      </c>
    </row>
    <row r="1004" spans="1:12" x14ac:dyDescent="0.2">
      <c r="A1004" s="414">
        <v>45601</v>
      </c>
      <c r="B1004" s="319">
        <v>4.26</v>
      </c>
      <c r="D1004" s="17">
        <v>45601</v>
      </c>
      <c r="E1004">
        <v>295.70010375976562</v>
      </c>
      <c r="F1004" s="20">
        <f t="shared" si="60"/>
        <v>-0.17450271927737868</v>
      </c>
      <c r="G1004" s="20">
        <f t="shared" si="61"/>
        <v>-4.4345027192773783</v>
      </c>
      <c r="I1004" s="17">
        <v>45601</v>
      </c>
      <c r="J1004">
        <v>5782.759765625</v>
      </c>
      <c r="K1004">
        <f t="shared" si="62"/>
        <v>1.2265644545291292</v>
      </c>
      <c r="L1004">
        <f t="shared" si="63"/>
        <v>-3.0334355454708706</v>
      </c>
    </row>
    <row r="1005" spans="1:12" x14ac:dyDescent="0.2">
      <c r="A1005" s="414">
        <v>45602</v>
      </c>
      <c r="B1005" s="319">
        <v>4.42</v>
      </c>
      <c r="D1005" s="17">
        <v>45602</v>
      </c>
      <c r="E1005">
        <v>305.05352783203119</v>
      </c>
      <c r="F1005" s="20">
        <f t="shared" si="60"/>
        <v>3.1631453467004973</v>
      </c>
      <c r="G1005" s="20">
        <f t="shared" si="61"/>
        <v>-1.2568546532995026</v>
      </c>
      <c r="I1005" s="17">
        <v>45602</v>
      </c>
      <c r="J1005">
        <v>5929.0400390625</v>
      </c>
      <c r="K1005">
        <f t="shared" si="62"/>
        <v>2.5295927786426047</v>
      </c>
      <c r="L1005">
        <f t="shared" si="63"/>
        <v>-1.8904072213573953</v>
      </c>
    </row>
    <row r="1006" spans="1:12" x14ac:dyDescent="0.2">
      <c r="A1006" s="414">
        <v>45603</v>
      </c>
      <c r="B1006" s="319">
        <v>4.3099999999999996</v>
      </c>
      <c r="D1006" s="17">
        <v>45603</v>
      </c>
      <c r="E1006">
        <v>308.91021728515619</v>
      </c>
      <c r="F1006" s="20">
        <f t="shared" si="60"/>
        <v>1.2642664651459377</v>
      </c>
      <c r="G1006" s="20">
        <f t="shared" si="61"/>
        <v>-3.0457335348540617</v>
      </c>
      <c r="I1006" s="17">
        <v>45603</v>
      </c>
      <c r="J1006">
        <v>5973.10009765625</v>
      </c>
      <c r="K1006">
        <f t="shared" si="62"/>
        <v>0.7431229727488361</v>
      </c>
      <c r="L1006">
        <f t="shared" si="63"/>
        <v>-3.5668770272511634</v>
      </c>
    </row>
    <row r="1007" spans="1:12" x14ac:dyDescent="0.2">
      <c r="A1007" s="414">
        <v>45604</v>
      </c>
      <c r="B1007" s="319">
        <v>4.3</v>
      </c>
      <c r="D1007" s="17">
        <v>45604</v>
      </c>
      <c r="E1007">
        <v>320.01300048828119</v>
      </c>
      <c r="F1007" s="20">
        <f t="shared" si="60"/>
        <v>3.5941780432843302</v>
      </c>
      <c r="G1007" s="20">
        <f t="shared" si="61"/>
        <v>-0.70582195671566961</v>
      </c>
      <c r="I1007" s="17">
        <v>45604</v>
      </c>
      <c r="J1007">
        <v>5995.5400390625</v>
      </c>
      <c r="K1007">
        <f t="shared" si="62"/>
        <v>0.37568333092316802</v>
      </c>
      <c r="L1007">
        <f t="shared" si="63"/>
        <v>-3.9243166690768319</v>
      </c>
    </row>
    <row r="1008" spans="1:12" x14ac:dyDescent="0.2">
      <c r="A1008" s="414">
        <v>45607</v>
      </c>
      <c r="B1008" s="319">
        <v>0</v>
      </c>
      <c r="D1008" s="17">
        <v>45607</v>
      </c>
      <c r="E1008">
        <v>339.67398071289062</v>
      </c>
      <c r="F1008" s="20">
        <f t="shared" si="60"/>
        <v>6.1438067186677978</v>
      </c>
      <c r="G1008" s="20">
        <f t="shared" si="61"/>
        <v>6.1438067186677978</v>
      </c>
      <c r="I1008" s="17">
        <v>45607</v>
      </c>
      <c r="J1008">
        <v>6001.35009765625</v>
      </c>
      <c r="K1008">
        <f t="shared" si="62"/>
        <v>9.6906342979881044E-2</v>
      </c>
      <c r="L1008">
        <f t="shared" si="63"/>
        <v>9.6906342979881044E-2</v>
      </c>
    </row>
    <row r="1009" spans="1:12" x14ac:dyDescent="0.2">
      <c r="A1009" s="414">
        <v>45608</v>
      </c>
      <c r="B1009" s="319">
        <v>4.43</v>
      </c>
      <c r="D1009" s="17">
        <v>45608</v>
      </c>
      <c r="E1009">
        <v>339.09747314453119</v>
      </c>
      <c r="F1009" s="20">
        <f t="shared" si="60"/>
        <v>-0.16972379431285459</v>
      </c>
      <c r="G1009" s="20">
        <f t="shared" si="61"/>
        <v>-4.5997237943128546</v>
      </c>
      <c r="I1009" s="17">
        <v>45608</v>
      </c>
      <c r="J1009">
        <v>5983.990234375</v>
      </c>
      <c r="K1009">
        <f t="shared" si="62"/>
        <v>-0.28926596513723923</v>
      </c>
      <c r="L1009">
        <f t="shared" si="63"/>
        <v>-4.7192659651372386</v>
      </c>
    </row>
    <row r="1010" spans="1:12" x14ac:dyDescent="0.2">
      <c r="A1010" s="414">
        <v>45609</v>
      </c>
      <c r="B1010" s="319">
        <v>4.4400000000000004</v>
      </c>
      <c r="D1010" s="17">
        <v>45609</v>
      </c>
      <c r="E1010">
        <v>339.66403198242188</v>
      </c>
      <c r="F1010" s="20">
        <f t="shared" si="60"/>
        <v>0.16707846054907091</v>
      </c>
      <c r="G1010" s="20">
        <f t="shared" si="61"/>
        <v>-4.2729215394509295</v>
      </c>
      <c r="I1010" s="17">
        <v>45609</v>
      </c>
      <c r="J1010">
        <v>5985.3798828125</v>
      </c>
      <c r="K1010">
        <f t="shared" si="62"/>
        <v>2.3222772482434411E-2</v>
      </c>
      <c r="L1010">
        <f t="shared" si="63"/>
        <v>-4.4167772275175663</v>
      </c>
    </row>
    <row r="1011" spans="1:12" x14ac:dyDescent="0.2">
      <c r="A1011" s="414">
        <v>45610</v>
      </c>
      <c r="B1011" s="319">
        <v>4.43</v>
      </c>
      <c r="D1011" s="17">
        <v>45610</v>
      </c>
      <c r="E1011">
        <v>329.65463256835938</v>
      </c>
      <c r="F1011" s="20">
        <f t="shared" si="60"/>
        <v>-2.9468529109907351</v>
      </c>
      <c r="G1011" s="20">
        <f t="shared" si="61"/>
        <v>-7.3768529109907348</v>
      </c>
      <c r="I1011" s="17">
        <v>45610</v>
      </c>
      <c r="J1011">
        <v>5949.169921875</v>
      </c>
      <c r="K1011">
        <f t="shared" si="62"/>
        <v>-0.6049734794859023</v>
      </c>
      <c r="L1011">
        <f t="shared" si="63"/>
        <v>-5.0349734794859025</v>
      </c>
    </row>
    <row r="1012" spans="1:12" x14ac:dyDescent="0.2">
      <c r="A1012" s="414">
        <v>45611</v>
      </c>
      <c r="B1012" s="319">
        <v>4.43</v>
      </c>
      <c r="D1012" s="17">
        <v>45611</v>
      </c>
      <c r="E1012">
        <v>323.3031005859375</v>
      </c>
      <c r="F1012" s="20">
        <f t="shared" si="60"/>
        <v>-1.9267231080408915</v>
      </c>
      <c r="G1012" s="20">
        <f t="shared" si="61"/>
        <v>-6.3567231080408915</v>
      </c>
      <c r="I1012" s="17">
        <v>45611</v>
      </c>
      <c r="J1012">
        <v>5870.6201171875</v>
      </c>
      <c r="K1012">
        <f t="shared" si="62"/>
        <v>-1.3203489851361223</v>
      </c>
      <c r="L1012">
        <f t="shared" si="63"/>
        <v>-5.7503489851361218</v>
      </c>
    </row>
    <row r="1013" spans="1:12" x14ac:dyDescent="0.2">
      <c r="A1013" s="414">
        <v>45614</v>
      </c>
      <c r="B1013" s="319">
        <v>4.42</v>
      </c>
      <c r="D1013" s="17">
        <v>45614</v>
      </c>
      <c r="E1013">
        <v>320.3111572265625</v>
      </c>
      <c r="F1013" s="20">
        <f t="shared" si="60"/>
        <v>-0.92542983780624422</v>
      </c>
      <c r="G1013" s="20">
        <f t="shared" si="61"/>
        <v>-5.3454298378062441</v>
      </c>
      <c r="I1013" s="17">
        <v>45614</v>
      </c>
      <c r="J1013">
        <v>5893.6201171875</v>
      </c>
      <c r="K1013">
        <f t="shared" si="62"/>
        <v>0.39178143945411431</v>
      </c>
      <c r="L1013">
        <f t="shared" si="63"/>
        <v>-4.028218560545886</v>
      </c>
    </row>
    <row r="1014" spans="1:12" x14ac:dyDescent="0.2">
      <c r="A1014" s="414">
        <v>45615</v>
      </c>
      <c r="B1014" s="319">
        <v>4.3899999999999997</v>
      </c>
      <c r="D1014" s="17">
        <v>45615</v>
      </c>
      <c r="E1014">
        <v>321.48406982421881</v>
      </c>
      <c r="F1014" s="20">
        <f t="shared" si="60"/>
        <v>0.36617912651312429</v>
      </c>
      <c r="G1014" s="20">
        <f t="shared" si="61"/>
        <v>-4.0238208734868754</v>
      </c>
      <c r="I1014" s="17">
        <v>45615</v>
      </c>
      <c r="J1014">
        <v>5916.97998046875</v>
      </c>
      <c r="K1014">
        <f t="shared" si="62"/>
        <v>0.3963584828470007</v>
      </c>
      <c r="L1014">
        <f t="shared" si="63"/>
        <v>-3.9936415171529989</v>
      </c>
    </row>
    <row r="1015" spans="1:12" x14ac:dyDescent="0.2">
      <c r="A1015" s="414">
        <v>45616</v>
      </c>
      <c r="B1015" s="319">
        <v>4.41</v>
      </c>
      <c r="D1015" s="17">
        <v>45616</v>
      </c>
      <c r="E1015">
        <v>323.74044799804688</v>
      </c>
      <c r="F1015" s="20">
        <f t="shared" si="60"/>
        <v>0.70186313588160421</v>
      </c>
      <c r="G1015" s="20">
        <f t="shared" si="61"/>
        <v>-3.708136864118396</v>
      </c>
      <c r="I1015" s="17">
        <v>45616</v>
      </c>
      <c r="J1015">
        <v>5917.10986328125</v>
      </c>
      <c r="K1015">
        <f t="shared" si="62"/>
        <v>2.1950862252150217E-3</v>
      </c>
      <c r="L1015">
        <f t="shared" si="63"/>
        <v>-4.4078049137747852</v>
      </c>
    </row>
    <row r="1016" spans="1:12" x14ac:dyDescent="0.2">
      <c r="A1016" s="414">
        <v>45617</v>
      </c>
      <c r="B1016" s="319">
        <v>4.43</v>
      </c>
      <c r="D1016" s="17">
        <v>45617</v>
      </c>
      <c r="E1016">
        <v>333.75979614257812</v>
      </c>
      <c r="F1016" s="20">
        <f t="shared" si="60"/>
        <v>3.094870661509586</v>
      </c>
      <c r="G1016" s="20">
        <f t="shared" si="61"/>
        <v>-1.3351293384904137</v>
      </c>
      <c r="I1016" s="17">
        <v>45617</v>
      </c>
      <c r="J1016">
        <v>5948.7099609375</v>
      </c>
      <c r="K1016">
        <f t="shared" si="62"/>
        <v>0.53404615405816735</v>
      </c>
      <c r="L1016">
        <f t="shared" si="63"/>
        <v>-3.8959538459418326</v>
      </c>
    </row>
    <row r="1017" spans="1:12" x14ac:dyDescent="0.2">
      <c r="A1017" s="414">
        <v>45618</v>
      </c>
      <c r="B1017" s="319">
        <v>4.41</v>
      </c>
      <c r="D1017" s="17">
        <v>45618</v>
      </c>
      <c r="E1017">
        <v>339.96221923828119</v>
      </c>
      <c r="F1017" s="20">
        <f t="shared" si="60"/>
        <v>1.8583493780219915</v>
      </c>
      <c r="G1017" s="20">
        <f t="shared" si="61"/>
        <v>-2.5516506219780086</v>
      </c>
      <c r="I1017" s="17">
        <v>45618</v>
      </c>
      <c r="J1017">
        <v>5969.33984375</v>
      </c>
      <c r="K1017">
        <f t="shared" si="62"/>
        <v>0.34679590949915445</v>
      </c>
      <c r="L1017">
        <f t="shared" si="63"/>
        <v>-4.0632040905008457</v>
      </c>
    </row>
    <row r="1018" spans="1:12" x14ac:dyDescent="0.2">
      <c r="A1018" s="414">
        <v>45621</v>
      </c>
      <c r="B1018" s="319">
        <v>4.2699999999999996</v>
      </c>
      <c r="D1018" s="17">
        <v>45621</v>
      </c>
      <c r="E1018">
        <v>337.06976318359381</v>
      </c>
      <c r="F1018" s="20">
        <f t="shared" si="60"/>
        <v>-0.85081691170513563</v>
      </c>
      <c r="G1018" s="20">
        <f t="shared" si="61"/>
        <v>-5.120816911705135</v>
      </c>
      <c r="I1018" s="17">
        <v>45621</v>
      </c>
      <c r="J1018">
        <v>5987.3701171875</v>
      </c>
      <c r="K1018">
        <f t="shared" si="62"/>
        <v>0.30204803059383528</v>
      </c>
      <c r="L1018">
        <f t="shared" si="63"/>
        <v>-3.9679519694061645</v>
      </c>
    </row>
    <row r="1019" spans="1:12" x14ac:dyDescent="0.2">
      <c r="A1019" s="414">
        <v>45622</v>
      </c>
      <c r="B1019" s="319">
        <v>4.3</v>
      </c>
      <c r="D1019" s="17">
        <v>45622</v>
      </c>
      <c r="E1019">
        <v>341.115234375</v>
      </c>
      <c r="F1019" s="20">
        <f t="shared" si="60"/>
        <v>1.2001881014769997</v>
      </c>
      <c r="G1019" s="20">
        <f t="shared" si="61"/>
        <v>-3.0998118985229999</v>
      </c>
      <c r="I1019" s="17">
        <v>45622</v>
      </c>
      <c r="J1019">
        <v>6021.6298828125</v>
      </c>
      <c r="K1019">
        <f t="shared" si="62"/>
        <v>0.57220056476303383</v>
      </c>
      <c r="L1019">
        <f t="shared" si="63"/>
        <v>-3.7277994352369661</v>
      </c>
    </row>
    <row r="1020" spans="1:12" x14ac:dyDescent="0.2">
      <c r="A1020" s="414">
        <v>45623</v>
      </c>
      <c r="B1020" s="319">
        <v>4.25</v>
      </c>
      <c r="D1020" s="17">
        <v>45623</v>
      </c>
      <c r="E1020">
        <v>328.02450561523438</v>
      </c>
      <c r="F1020" s="20">
        <f t="shared" si="60"/>
        <v>-3.8376265380673455</v>
      </c>
      <c r="G1020" s="20">
        <f t="shared" si="61"/>
        <v>-8.0876265380673455</v>
      </c>
      <c r="I1020" s="17">
        <v>45623</v>
      </c>
      <c r="J1020">
        <v>5998.740234375</v>
      </c>
      <c r="K1020">
        <f t="shared" si="62"/>
        <v>-0.3801238017440059</v>
      </c>
      <c r="L1020">
        <f t="shared" si="63"/>
        <v>-4.6301238017440056</v>
      </c>
    </row>
    <row r="1021" spans="1:12" x14ac:dyDescent="0.2">
      <c r="A1021" s="414">
        <v>45625</v>
      </c>
      <c r="B1021" s="319">
        <v>4.18</v>
      </c>
      <c r="D1021" s="17">
        <v>45625</v>
      </c>
      <c r="E1021">
        <v>328.00460815429688</v>
      </c>
      <c r="F1021" s="20">
        <f t="shared" si="60"/>
        <v>-6.0658458733687691E-3</v>
      </c>
      <c r="G1021" s="20">
        <f t="shared" si="61"/>
        <v>-4.1860658458733688</v>
      </c>
      <c r="I1021" s="17">
        <v>45625</v>
      </c>
      <c r="J1021">
        <v>6032.3798828125</v>
      </c>
      <c r="K1021">
        <f t="shared" si="62"/>
        <v>0.56077854888151968</v>
      </c>
      <c r="L1021">
        <f t="shared" si="63"/>
        <v>-3.6192214511184799</v>
      </c>
    </row>
    <row r="1022" spans="1:12" x14ac:dyDescent="0.2">
      <c r="A1022" s="414">
        <v>45628</v>
      </c>
      <c r="B1022" s="319">
        <v>4.1900000000000004</v>
      </c>
      <c r="D1022" s="17">
        <v>45628</v>
      </c>
      <c r="E1022">
        <v>329.01849365234381</v>
      </c>
      <c r="F1022" s="20">
        <f t="shared" si="60"/>
        <v>0.30910708960832317</v>
      </c>
      <c r="G1022" s="20">
        <f t="shared" si="61"/>
        <v>-3.8808929103916774</v>
      </c>
      <c r="I1022" s="17">
        <v>45628</v>
      </c>
      <c r="J1022">
        <v>6047.14990234375</v>
      </c>
      <c r="K1022">
        <f t="shared" si="62"/>
        <v>0.244845646629995</v>
      </c>
      <c r="L1022">
        <f t="shared" si="63"/>
        <v>-3.9451543533700053</v>
      </c>
    </row>
    <row r="1023" spans="1:12" x14ac:dyDescent="0.2">
      <c r="A1023" s="414">
        <v>45629</v>
      </c>
      <c r="B1023" s="319">
        <v>4.2300000000000004</v>
      </c>
      <c r="D1023" s="17">
        <v>45629</v>
      </c>
      <c r="E1023">
        <v>329.4359130859375</v>
      </c>
      <c r="F1023" s="20">
        <f t="shared" si="60"/>
        <v>0.12686807630781929</v>
      </c>
      <c r="G1023" s="20">
        <f t="shared" si="61"/>
        <v>-4.1031319236921808</v>
      </c>
      <c r="I1023" s="17">
        <v>45629</v>
      </c>
      <c r="J1023">
        <v>6049.8798828125</v>
      </c>
      <c r="K1023">
        <f t="shared" si="62"/>
        <v>4.5144911451457756E-2</v>
      </c>
      <c r="L1023">
        <f t="shared" si="63"/>
        <v>-4.1848550885485425</v>
      </c>
    </row>
    <row r="1024" spans="1:12" x14ac:dyDescent="0.2">
      <c r="A1024" s="414">
        <v>45630</v>
      </c>
      <c r="B1024" s="319">
        <v>4.1900000000000004</v>
      </c>
      <c r="D1024" s="17">
        <v>45630</v>
      </c>
      <c r="E1024">
        <v>365.65670776367188</v>
      </c>
      <c r="F1024" s="20">
        <f t="shared" si="60"/>
        <v>10.994792382664645</v>
      </c>
      <c r="G1024" s="20">
        <f t="shared" si="61"/>
        <v>6.8047923826646448</v>
      </c>
      <c r="I1024" s="17">
        <v>45630</v>
      </c>
      <c r="J1024">
        <v>6086.490234375</v>
      </c>
      <c r="K1024">
        <f t="shared" si="62"/>
        <v>0.60514179242647015</v>
      </c>
      <c r="L1024">
        <f t="shared" si="63"/>
        <v>-3.5848582075735305</v>
      </c>
    </row>
    <row r="1025" spans="1:12" x14ac:dyDescent="0.2">
      <c r="A1025" s="414">
        <v>45631</v>
      </c>
      <c r="B1025" s="319">
        <v>4.17</v>
      </c>
      <c r="D1025" s="17">
        <v>45631</v>
      </c>
      <c r="E1025">
        <v>359.20578002929688</v>
      </c>
      <c r="F1025" s="20">
        <f t="shared" si="60"/>
        <v>-1.7642033080230841</v>
      </c>
      <c r="G1025" s="20">
        <f t="shared" si="61"/>
        <v>-5.9342033080230845</v>
      </c>
      <c r="I1025" s="17">
        <v>45631</v>
      </c>
      <c r="J1025">
        <v>6075.10986328125</v>
      </c>
      <c r="K1025">
        <f t="shared" si="62"/>
        <v>-0.1869775626924769</v>
      </c>
      <c r="L1025">
        <f t="shared" si="63"/>
        <v>-4.3569775626924772</v>
      </c>
    </row>
    <row r="1026" spans="1:12" x14ac:dyDescent="0.2">
      <c r="A1026" s="414">
        <v>45632</v>
      </c>
      <c r="B1026" s="319">
        <v>4.1500000000000004</v>
      </c>
      <c r="D1026" s="17">
        <v>45632</v>
      </c>
      <c r="E1026">
        <v>359.81204223632812</v>
      </c>
      <c r="F1026" s="20">
        <f t="shared" si="60"/>
        <v>0.16877852215568559</v>
      </c>
      <c r="G1026" s="20">
        <f t="shared" si="61"/>
        <v>-3.9812214778443149</v>
      </c>
      <c r="I1026" s="17">
        <v>45632</v>
      </c>
      <c r="J1026">
        <v>6090.27001953125</v>
      </c>
      <c r="K1026">
        <f t="shared" si="62"/>
        <v>0.24954538421815128</v>
      </c>
      <c r="L1026">
        <f t="shared" si="63"/>
        <v>-3.9004546157818489</v>
      </c>
    </row>
    <row r="1027" spans="1:12" x14ac:dyDescent="0.2">
      <c r="A1027" s="414">
        <v>45635</v>
      </c>
      <c r="B1027" s="319">
        <v>4.2</v>
      </c>
      <c r="D1027" s="17">
        <v>45635</v>
      </c>
      <c r="E1027">
        <v>349.45477294921881</v>
      </c>
      <c r="F1027" s="20">
        <f t="shared" si="60"/>
        <v>-2.8785221369290808</v>
      </c>
      <c r="G1027" s="20">
        <f t="shared" si="61"/>
        <v>-7.0785221369290809</v>
      </c>
      <c r="I1027" s="17">
        <v>45635</v>
      </c>
      <c r="J1027">
        <v>6052.85009765625</v>
      </c>
      <c r="K1027">
        <f t="shared" si="62"/>
        <v>-0.61442139272964613</v>
      </c>
      <c r="L1027">
        <f t="shared" si="63"/>
        <v>-4.8144213927296464</v>
      </c>
    </row>
    <row r="1028" spans="1:12" x14ac:dyDescent="0.2">
      <c r="A1028" s="414">
        <v>45636</v>
      </c>
      <c r="B1028" s="319">
        <v>4.22</v>
      </c>
      <c r="D1028" s="17">
        <v>45636</v>
      </c>
      <c r="E1028">
        <v>346.72134399414062</v>
      </c>
      <c r="F1028" s="20">
        <f t="shared" si="60"/>
        <v>-0.7821982032208189</v>
      </c>
      <c r="G1028" s="20">
        <f t="shared" si="61"/>
        <v>-5.0021982032208188</v>
      </c>
      <c r="I1028" s="17">
        <v>45636</v>
      </c>
      <c r="J1028">
        <v>6034.91015625</v>
      </c>
      <c r="K1028">
        <f t="shared" si="62"/>
        <v>-0.29638833139443849</v>
      </c>
      <c r="L1028">
        <f t="shared" si="63"/>
        <v>-4.5163883313944382</v>
      </c>
    </row>
    <row r="1029" spans="1:12" x14ac:dyDescent="0.2">
      <c r="A1029" s="414">
        <v>45637</v>
      </c>
      <c r="B1029" s="319">
        <v>4.26</v>
      </c>
      <c r="D1029" s="17">
        <v>45637</v>
      </c>
      <c r="E1029">
        <v>352.71505737304688</v>
      </c>
      <c r="F1029" s="20">
        <f t="shared" ref="F1029:F1092" si="64">+(E1029-E1028)/E1028*100</f>
        <v>1.7286831291838611</v>
      </c>
      <c r="G1029" s="20">
        <f t="shared" ref="G1029:G1092" si="65">+F1029-B1029</f>
        <v>-2.5313168708161387</v>
      </c>
      <c r="I1029" s="17">
        <v>45637</v>
      </c>
      <c r="J1029">
        <v>6084.18994140625</v>
      </c>
      <c r="K1029">
        <f t="shared" ref="K1029:K1092" si="66">+(J1029-J1028)/J1028*100</f>
        <v>0.81657860482336819</v>
      </c>
      <c r="L1029">
        <f t="shared" ref="L1029:L1092" si="67">+K1029-B1029</f>
        <v>-3.4434213951766317</v>
      </c>
    </row>
    <row r="1030" spans="1:12" x14ac:dyDescent="0.2">
      <c r="A1030" s="414">
        <v>45638</v>
      </c>
      <c r="B1030" s="319">
        <v>4.32</v>
      </c>
      <c r="D1030" s="17">
        <v>45638</v>
      </c>
      <c r="E1030">
        <v>355.87591552734381</v>
      </c>
      <c r="F1030" s="20">
        <f t="shared" si="64"/>
        <v>0.89615061456076983</v>
      </c>
      <c r="G1030" s="20">
        <f t="shared" si="65"/>
        <v>-3.4238493854392305</v>
      </c>
      <c r="I1030" s="17">
        <v>45638</v>
      </c>
      <c r="J1030">
        <v>6051.25</v>
      </c>
      <c r="K1030">
        <f t="shared" si="66"/>
        <v>-0.54140225278102561</v>
      </c>
      <c r="L1030">
        <f t="shared" si="67"/>
        <v>-4.8614022527810263</v>
      </c>
    </row>
    <row r="1031" spans="1:12" x14ac:dyDescent="0.2">
      <c r="A1031" s="414">
        <v>45639</v>
      </c>
      <c r="B1031" s="319">
        <v>4.4000000000000004</v>
      </c>
      <c r="D1031" s="17">
        <v>45639</v>
      </c>
      <c r="E1031">
        <v>352.17831420898438</v>
      </c>
      <c r="F1031" s="20">
        <f t="shared" si="64"/>
        <v>-1.0390142060836725</v>
      </c>
      <c r="G1031" s="20">
        <f t="shared" si="65"/>
        <v>-5.439014206083673</v>
      </c>
      <c r="I1031" s="17">
        <v>45639</v>
      </c>
      <c r="J1031">
        <v>6051.08984375</v>
      </c>
      <c r="K1031">
        <f t="shared" si="66"/>
        <v>-2.6466639124147905E-3</v>
      </c>
      <c r="L1031">
        <f t="shared" si="67"/>
        <v>-4.4026466639124155</v>
      </c>
    </row>
    <row r="1032" spans="1:12" x14ac:dyDescent="0.2">
      <c r="A1032" s="414">
        <v>45642</v>
      </c>
      <c r="B1032" s="319">
        <v>4.3899999999999997</v>
      </c>
      <c r="D1032" s="17">
        <v>45642</v>
      </c>
      <c r="E1032">
        <v>355.08071899414062</v>
      </c>
      <c r="F1032" s="20">
        <f t="shared" si="64"/>
        <v>0.82412933109616404</v>
      </c>
      <c r="G1032" s="20">
        <f t="shared" si="65"/>
        <v>-3.5658706689038357</v>
      </c>
      <c r="I1032" s="17">
        <v>45642</v>
      </c>
      <c r="J1032">
        <v>6074.080078125</v>
      </c>
      <c r="K1032">
        <f t="shared" si="66"/>
        <v>0.37993543260221074</v>
      </c>
      <c r="L1032">
        <f t="shared" si="67"/>
        <v>-4.010064567397789</v>
      </c>
    </row>
    <row r="1033" spans="1:12" x14ac:dyDescent="0.2">
      <c r="A1033" s="414">
        <v>45643</v>
      </c>
      <c r="B1033" s="319">
        <v>4.4000000000000004</v>
      </c>
      <c r="D1033" s="17">
        <v>45643</v>
      </c>
      <c r="E1033">
        <v>348.85836791992188</v>
      </c>
      <c r="F1033" s="20">
        <f t="shared" si="64"/>
        <v>-1.7523764995872468</v>
      </c>
      <c r="G1033" s="20">
        <f t="shared" si="65"/>
        <v>-6.1523764995872474</v>
      </c>
      <c r="I1033" s="17">
        <v>45643</v>
      </c>
      <c r="J1033">
        <v>6050.60986328125</v>
      </c>
      <c r="K1033">
        <f t="shared" si="66"/>
        <v>-0.38639949658014699</v>
      </c>
      <c r="L1033">
        <f t="shared" si="67"/>
        <v>-4.7863994965801471</v>
      </c>
    </row>
    <row r="1034" spans="1:12" x14ac:dyDescent="0.2">
      <c r="A1034" s="414">
        <v>45644</v>
      </c>
      <c r="B1034" s="319">
        <v>4.5</v>
      </c>
      <c r="D1034" s="17">
        <v>45644</v>
      </c>
      <c r="E1034">
        <v>335.58352661132812</v>
      </c>
      <c r="F1034" s="20">
        <f t="shared" si="64"/>
        <v>-3.8052237037469889</v>
      </c>
      <c r="G1034" s="20">
        <f t="shared" si="65"/>
        <v>-8.3052237037469894</v>
      </c>
      <c r="I1034" s="17">
        <v>45644</v>
      </c>
      <c r="J1034">
        <v>5872.16015625</v>
      </c>
      <c r="K1034">
        <f t="shared" si="66"/>
        <v>-2.9492846351603408</v>
      </c>
      <c r="L1034">
        <f t="shared" si="67"/>
        <v>-7.4492846351603408</v>
      </c>
    </row>
    <row r="1035" spans="1:12" x14ac:dyDescent="0.2">
      <c r="A1035" s="414">
        <v>45645</v>
      </c>
      <c r="B1035" s="319">
        <v>4.57</v>
      </c>
      <c r="D1035" s="17">
        <v>45645</v>
      </c>
      <c r="E1035">
        <v>334.58840942382812</v>
      </c>
      <c r="F1035" s="20">
        <f t="shared" si="64"/>
        <v>-0.29653338396808193</v>
      </c>
      <c r="G1035" s="20">
        <f t="shared" si="65"/>
        <v>-4.8665333839680827</v>
      </c>
      <c r="I1035" s="17">
        <v>45645</v>
      </c>
      <c r="J1035">
        <v>5867.080078125</v>
      </c>
      <c r="K1035">
        <f t="shared" si="66"/>
        <v>-8.6511232490705275E-2</v>
      </c>
      <c r="L1035">
        <f t="shared" si="67"/>
        <v>-4.6565112324907059</v>
      </c>
    </row>
    <row r="1036" spans="1:12" x14ac:dyDescent="0.2">
      <c r="A1036" s="414">
        <v>45646</v>
      </c>
      <c r="B1036" s="319">
        <v>4.5199999999999996</v>
      </c>
      <c r="D1036" s="17">
        <v>45646</v>
      </c>
      <c r="E1036">
        <v>341.97216796875</v>
      </c>
      <c r="F1036" s="20">
        <f t="shared" si="64"/>
        <v>2.2068183884901877</v>
      </c>
      <c r="G1036" s="20">
        <f t="shared" si="65"/>
        <v>-2.3131816115098118</v>
      </c>
      <c r="I1036" s="17">
        <v>45646</v>
      </c>
      <c r="J1036">
        <v>5930.85009765625</v>
      </c>
      <c r="K1036">
        <f t="shared" si="66"/>
        <v>1.0869123768910549</v>
      </c>
      <c r="L1036">
        <f t="shared" si="67"/>
        <v>-3.4330876231089444</v>
      </c>
    </row>
    <row r="1037" spans="1:12" x14ac:dyDescent="0.2">
      <c r="A1037" s="414">
        <v>45649</v>
      </c>
      <c r="B1037" s="319">
        <v>4.59</v>
      </c>
      <c r="D1037" s="17">
        <v>45649</v>
      </c>
      <c r="E1037">
        <v>341.22586059570312</v>
      </c>
      <c r="F1037" s="20">
        <f t="shared" si="64"/>
        <v>-0.21823629024543129</v>
      </c>
      <c r="G1037" s="20">
        <f t="shared" si="65"/>
        <v>-4.8082362902454312</v>
      </c>
      <c r="I1037" s="17">
        <v>45649</v>
      </c>
      <c r="J1037">
        <v>5974.06982421875</v>
      </c>
      <c r="K1037">
        <f t="shared" si="66"/>
        <v>0.72872734685335494</v>
      </c>
      <c r="L1037">
        <f t="shared" si="67"/>
        <v>-3.8612726531466448</v>
      </c>
    </row>
    <row r="1038" spans="1:12" x14ac:dyDescent="0.2">
      <c r="A1038" s="414">
        <v>45650</v>
      </c>
      <c r="B1038" s="319">
        <v>4.59</v>
      </c>
      <c r="D1038" s="17">
        <v>45650</v>
      </c>
      <c r="E1038">
        <v>342.74835205078119</v>
      </c>
      <c r="F1038" s="20">
        <f t="shared" si="64"/>
        <v>0.44618290431450375</v>
      </c>
      <c r="G1038" s="20">
        <f t="shared" si="65"/>
        <v>-4.1438170956854963</v>
      </c>
      <c r="I1038" s="17">
        <v>45650</v>
      </c>
      <c r="J1038">
        <v>6040.0400390625</v>
      </c>
      <c r="K1038">
        <f t="shared" si="66"/>
        <v>1.1042759255392058</v>
      </c>
      <c r="L1038">
        <f t="shared" si="67"/>
        <v>-3.4857240744607942</v>
      </c>
    </row>
    <row r="1039" spans="1:12" x14ac:dyDescent="0.2">
      <c r="A1039" s="414">
        <v>45652</v>
      </c>
      <c r="B1039" s="319">
        <v>4.58</v>
      </c>
      <c r="D1039" s="17">
        <v>45652</v>
      </c>
      <c r="E1039">
        <v>340.05160522460938</v>
      </c>
      <c r="F1039" s="20">
        <f t="shared" si="64"/>
        <v>-0.78680081466074303</v>
      </c>
      <c r="G1039" s="20">
        <f t="shared" si="65"/>
        <v>-5.3668008146607429</v>
      </c>
      <c r="I1039" s="17">
        <v>45652</v>
      </c>
      <c r="J1039">
        <v>6037.58984375</v>
      </c>
      <c r="K1039">
        <f t="shared" si="66"/>
        <v>-4.0565878647392299E-2</v>
      </c>
      <c r="L1039">
        <f t="shared" si="67"/>
        <v>-4.6205658786473922</v>
      </c>
    </row>
    <row r="1040" spans="1:12" x14ac:dyDescent="0.2">
      <c r="A1040" s="414">
        <v>45653</v>
      </c>
      <c r="B1040" s="319">
        <v>4.62</v>
      </c>
      <c r="D1040" s="17">
        <v>45653</v>
      </c>
      <c r="E1040">
        <v>336.79757690429688</v>
      </c>
      <c r="F1040" s="20">
        <f t="shared" si="64"/>
        <v>-0.95692191135612004</v>
      </c>
      <c r="G1040" s="20">
        <f t="shared" si="65"/>
        <v>-5.5769219113561199</v>
      </c>
      <c r="I1040" s="17">
        <v>45653</v>
      </c>
      <c r="J1040">
        <v>5970.83984375</v>
      </c>
      <c r="K1040">
        <f t="shared" si="66"/>
        <v>-1.1055736101235554</v>
      </c>
      <c r="L1040">
        <f t="shared" si="67"/>
        <v>-5.7255736101235559</v>
      </c>
    </row>
    <row r="1041" spans="1:12" x14ac:dyDescent="0.2">
      <c r="A1041" s="414">
        <v>45656</v>
      </c>
      <c r="B1041" s="319">
        <v>4.55</v>
      </c>
      <c r="D1041" s="17">
        <v>45656</v>
      </c>
      <c r="E1041">
        <v>334.10079956054688</v>
      </c>
      <c r="F1041" s="20">
        <f t="shared" si="64"/>
        <v>-0.80071162285003794</v>
      </c>
      <c r="G1041" s="20">
        <f t="shared" si="65"/>
        <v>-5.3507116228500378</v>
      </c>
      <c r="I1041" s="17">
        <v>45656</v>
      </c>
      <c r="J1041">
        <v>5906.93994140625</v>
      </c>
      <c r="K1041">
        <f t="shared" si="66"/>
        <v>-1.0701995701766724</v>
      </c>
      <c r="L1041">
        <f t="shared" si="67"/>
        <v>-5.6201995701766725</v>
      </c>
    </row>
    <row r="1042" spans="1:12" x14ac:dyDescent="0.2">
      <c r="A1042" s="414">
        <v>45657</v>
      </c>
      <c r="B1042" s="319">
        <v>4.58</v>
      </c>
      <c r="D1042" s="17">
        <v>45657</v>
      </c>
      <c r="E1042">
        <v>332.69766235351562</v>
      </c>
      <c r="F1042" s="20">
        <f t="shared" si="64"/>
        <v>-0.41997421403266316</v>
      </c>
      <c r="G1042" s="20">
        <f t="shared" si="65"/>
        <v>-4.9999742140326635</v>
      </c>
      <c r="I1042" s="17">
        <v>45657</v>
      </c>
      <c r="J1042">
        <v>5881.6298828125</v>
      </c>
      <c r="K1042">
        <f t="shared" si="66"/>
        <v>-0.4284800394927411</v>
      </c>
      <c r="L1042">
        <f t="shared" si="67"/>
        <v>-5.0084800394927411</v>
      </c>
    </row>
    <row r="1043" spans="1:12" x14ac:dyDescent="0.2">
      <c r="A1043" s="414">
        <v>45659</v>
      </c>
      <c r="B1043" s="319">
        <v>4.57</v>
      </c>
      <c r="D1043" s="17">
        <v>45659</v>
      </c>
      <c r="E1043">
        <v>329.04562377929688</v>
      </c>
      <c r="F1043" s="20">
        <f t="shared" si="64"/>
        <v>-1.0977049097321854</v>
      </c>
      <c r="G1043" s="20">
        <f t="shared" si="65"/>
        <v>-5.6677049097321852</v>
      </c>
      <c r="I1043" s="17">
        <v>45659</v>
      </c>
      <c r="J1043">
        <v>5868.5498046875</v>
      </c>
      <c r="K1043">
        <f t="shared" si="66"/>
        <v>-0.22238866412221978</v>
      </c>
      <c r="L1043">
        <f t="shared" si="67"/>
        <v>-4.7923886641222202</v>
      </c>
    </row>
    <row r="1044" spans="1:12" x14ac:dyDescent="0.2">
      <c r="A1044" s="414">
        <v>45660</v>
      </c>
      <c r="B1044" s="319">
        <v>4.5999999999999996</v>
      </c>
      <c r="D1044" s="17">
        <v>45660</v>
      </c>
      <c r="E1044">
        <v>331.274658203125</v>
      </c>
      <c r="F1044" s="20">
        <f t="shared" si="64"/>
        <v>0.67742412077275382</v>
      </c>
      <c r="G1044" s="20">
        <f t="shared" si="65"/>
        <v>-3.9225758792272458</v>
      </c>
      <c r="I1044" s="17">
        <v>45660</v>
      </c>
      <c r="J1044">
        <v>5942.47021484375</v>
      </c>
      <c r="K1044">
        <f t="shared" si="66"/>
        <v>1.2596026721491931</v>
      </c>
      <c r="L1044">
        <f t="shared" si="67"/>
        <v>-3.3403973278508063</v>
      </c>
    </row>
    <row r="1045" spans="1:12" x14ac:dyDescent="0.2">
      <c r="A1045" s="414">
        <v>45663</v>
      </c>
      <c r="B1045" s="319">
        <v>4.62</v>
      </c>
      <c r="D1045" s="17">
        <v>45663</v>
      </c>
      <c r="E1045">
        <v>328.91622924804688</v>
      </c>
      <c r="F1045" s="20">
        <f t="shared" si="64"/>
        <v>-0.71192555683870817</v>
      </c>
      <c r="G1045" s="20">
        <f t="shared" si="65"/>
        <v>-5.3319255568387085</v>
      </c>
      <c r="I1045" s="17">
        <v>45663</v>
      </c>
      <c r="J1045">
        <v>5975.3798828125</v>
      </c>
      <c r="K1045">
        <f t="shared" si="66"/>
        <v>0.55380450854502628</v>
      </c>
      <c r="L1045">
        <f t="shared" si="67"/>
        <v>-4.0661954914549741</v>
      </c>
    </row>
    <row r="1046" spans="1:12" x14ac:dyDescent="0.2">
      <c r="A1046" s="414">
        <v>45664</v>
      </c>
      <c r="B1046" s="319">
        <v>4.67</v>
      </c>
      <c r="D1046" s="17">
        <v>45664</v>
      </c>
      <c r="E1046">
        <v>323.34356689453119</v>
      </c>
      <c r="F1046" s="20">
        <f t="shared" si="64"/>
        <v>-1.6942497383773509</v>
      </c>
      <c r="G1046" s="20">
        <f t="shared" si="65"/>
        <v>-6.3642497383773513</v>
      </c>
      <c r="I1046" s="17">
        <v>45664</v>
      </c>
      <c r="J1046">
        <v>5909.02978515625</v>
      </c>
      <c r="K1046">
        <f t="shared" si="66"/>
        <v>-1.110391288210788</v>
      </c>
      <c r="L1046">
        <f t="shared" si="67"/>
        <v>-5.7803912882107884</v>
      </c>
    </row>
    <row r="1047" spans="1:12" x14ac:dyDescent="0.2">
      <c r="A1047" s="414">
        <v>45665</v>
      </c>
      <c r="B1047" s="319">
        <v>4.67</v>
      </c>
      <c r="D1047" s="17">
        <v>45665</v>
      </c>
      <c r="E1047">
        <v>325.30392456054688</v>
      </c>
      <c r="F1047" s="20">
        <f t="shared" si="64"/>
        <v>0.60627699658398182</v>
      </c>
      <c r="G1047" s="20">
        <f t="shared" si="65"/>
        <v>-4.0637230034160181</v>
      </c>
      <c r="I1047" s="17">
        <v>45665</v>
      </c>
      <c r="J1047">
        <v>5918.25</v>
      </c>
      <c r="K1047">
        <f t="shared" si="66"/>
        <v>0.15603601909253523</v>
      </c>
      <c r="L1047">
        <f t="shared" si="67"/>
        <v>-4.513963980907465</v>
      </c>
    </row>
    <row r="1048" spans="1:12" x14ac:dyDescent="0.2">
      <c r="A1048" s="414">
        <v>45667</v>
      </c>
      <c r="B1048" s="319">
        <v>4.7699999999999996</v>
      </c>
      <c r="D1048" s="17">
        <v>45667</v>
      </c>
      <c r="E1048">
        <v>316.29815673828119</v>
      </c>
      <c r="F1048" s="20">
        <f t="shared" si="64"/>
        <v>-2.7684165920935553</v>
      </c>
      <c r="G1048" s="20">
        <f t="shared" si="65"/>
        <v>-7.5384165920935544</v>
      </c>
      <c r="I1048" s="17">
        <v>45667</v>
      </c>
      <c r="J1048">
        <v>5827.0400390625</v>
      </c>
      <c r="K1048">
        <f t="shared" si="66"/>
        <v>-1.5411643803066783</v>
      </c>
      <c r="L1048">
        <f t="shared" si="67"/>
        <v>-6.3111643803066784</v>
      </c>
    </row>
    <row r="1049" spans="1:12" x14ac:dyDescent="0.2">
      <c r="A1049" s="414">
        <v>45670</v>
      </c>
      <c r="B1049" s="319">
        <v>4.79</v>
      </c>
      <c r="D1049" s="17">
        <v>45670</v>
      </c>
      <c r="E1049">
        <v>317.51220703125</v>
      </c>
      <c r="F1049" s="20">
        <f t="shared" si="64"/>
        <v>0.38383097311988595</v>
      </c>
      <c r="G1049" s="20">
        <f t="shared" si="65"/>
        <v>-4.4061690268801144</v>
      </c>
      <c r="I1049" s="17">
        <v>45670</v>
      </c>
      <c r="J1049">
        <v>5836.22021484375</v>
      </c>
      <c r="K1049">
        <f t="shared" si="66"/>
        <v>0.15754440882007359</v>
      </c>
      <c r="L1049">
        <f t="shared" si="67"/>
        <v>-4.6324555911799266</v>
      </c>
    </row>
    <row r="1050" spans="1:12" x14ac:dyDescent="0.2">
      <c r="A1050" s="414">
        <v>45671</v>
      </c>
      <c r="B1050" s="319">
        <v>4.78</v>
      </c>
      <c r="D1050" s="17">
        <v>45671</v>
      </c>
      <c r="E1050">
        <v>321.96035766601562</v>
      </c>
      <c r="F1050" s="20">
        <f t="shared" si="64"/>
        <v>1.4009384635494759</v>
      </c>
      <c r="G1050" s="20">
        <f t="shared" si="65"/>
        <v>-3.3790615364505241</v>
      </c>
      <c r="I1050" s="17">
        <v>45671</v>
      </c>
      <c r="J1050">
        <v>5842.91015625</v>
      </c>
      <c r="K1050">
        <f t="shared" si="66"/>
        <v>0.11462798112440839</v>
      </c>
      <c r="L1050">
        <f t="shared" si="67"/>
        <v>-4.6653720188755923</v>
      </c>
    </row>
    <row r="1051" spans="1:12" x14ac:dyDescent="0.2">
      <c r="A1051" s="414">
        <v>45672</v>
      </c>
      <c r="B1051" s="319">
        <v>4.66</v>
      </c>
      <c r="D1051" s="17">
        <v>45672</v>
      </c>
      <c r="E1051">
        <v>319.59197998046881</v>
      </c>
      <c r="F1051" s="20">
        <f t="shared" si="64"/>
        <v>-0.7356115835862147</v>
      </c>
      <c r="G1051" s="20">
        <f t="shared" si="65"/>
        <v>-5.3956115835862146</v>
      </c>
      <c r="I1051" s="17">
        <v>45672</v>
      </c>
      <c r="J1051">
        <v>5949.91015625</v>
      </c>
      <c r="K1051">
        <f t="shared" si="66"/>
        <v>1.8312792279639118</v>
      </c>
      <c r="L1051">
        <f t="shared" si="67"/>
        <v>-2.8287207720360881</v>
      </c>
    </row>
    <row r="1052" spans="1:12" x14ac:dyDescent="0.2">
      <c r="A1052" s="414">
        <v>45673</v>
      </c>
      <c r="B1052" s="319">
        <v>4.6100000000000003</v>
      </c>
      <c r="D1052" s="17">
        <v>45673</v>
      </c>
      <c r="E1052">
        <v>318.43765258789062</v>
      </c>
      <c r="F1052" s="20">
        <f t="shared" si="64"/>
        <v>-0.36118784728225223</v>
      </c>
      <c r="G1052" s="20">
        <f t="shared" si="65"/>
        <v>-4.9711878472822528</v>
      </c>
      <c r="I1052" s="17">
        <v>45673</v>
      </c>
      <c r="J1052">
        <v>5937.33984375</v>
      </c>
      <c r="K1052">
        <f t="shared" si="66"/>
        <v>-0.21126894641922772</v>
      </c>
      <c r="L1052">
        <f t="shared" si="67"/>
        <v>-4.8212689464192282</v>
      </c>
    </row>
    <row r="1053" spans="1:12" x14ac:dyDescent="0.2">
      <c r="A1053" s="414">
        <v>45674</v>
      </c>
      <c r="B1053" s="319">
        <v>4.6100000000000003</v>
      </c>
      <c r="D1053" s="17">
        <v>45674</v>
      </c>
      <c r="E1053">
        <v>322.97540283203119</v>
      </c>
      <c r="F1053" s="20">
        <f t="shared" si="64"/>
        <v>1.4250043006105011</v>
      </c>
      <c r="G1053" s="20">
        <f t="shared" si="65"/>
        <v>-3.184995699389499</v>
      </c>
      <c r="I1053" s="17">
        <v>45674</v>
      </c>
      <c r="J1053">
        <v>5996.66015625</v>
      </c>
      <c r="K1053">
        <f t="shared" si="66"/>
        <v>0.99910589693537788</v>
      </c>
      <c r="L1053">
        <f t="shared" si="67"/>
        <v>-3.6108941030646227</v>
      </c>
    </row>
    <row r="1054" spans="1:12" x14ac:dyDescent="0.2">
      <c r="A1054" s="414">
        <v>45678</v>
      </c>
      <c r="B1054" s="319">
        <v>4.57</v>
      </c>
      <c r="D1054" s="17">
        <v>45678</v>
      </c>
      <c r="E1054">
        <v>325.24423217773438</v>
      </c>
      <c r="F1054" s="20">
        <f t="shared" si="64"/>
        <v>0.70247744125676492</v>
      </c>
      <c r="G1054" s="20">
        <f t="shared" si="65"/>
        <v>-3.8675225587432354</v>
      </c>
      <c r="I1054" s="17">
        <v>45678</v>
      </c>
      <c r="J1054">
        <v>6049.240234375</v>
      </c>
      <c r="K1054">
        <f t="shared" si="66"/>
        <v>0.87682271055828598</v>
      </c>
      <c r="L1054">
        <f t="shared" si="67"/>
        <v>-3.6931772894417145</v>
      </c>
    </row>
    <row r="1055" spans="1:12" x14ac:dyDescent="0.2">
      <c r="A1055" s="414">
        <v>45679</v>
      </c>
      <c r="B1055" s="319">
        <v>4.5999999999999996</v>
      </c>
      <c r="D1055" s="17">
        <v>45679</v>
      </c>
      <c r="E1055">
        <v>330.99600219726562</v>
      </c>
      <c r="F1055" s="20">
        <f t="shared" si="64"/>
        <v>1.7684464320917188</v>
      </c>
      <c r="G1055" s="20">
        <f t="shared" si="65"/>
        <v>-2.8315535679082808</v>
      </c>
      <c r="I1055" s="17">
        <v>45679</v>
      </c>
      <c r="J1055">
        <v>6086.3701171875</v>
      </c>
      <c r="K1055">
        <f t="shared" si="66"/>
        <v>0.61379415222275779</v>
      </c>
      <c r="L1055">
        <f t="shared" si="67"/>
        <v>-3.9862058477772417</v>
      </c>
    </row>
    <row r="1056" spans="1:12" x14ac:dyDescent="0.2">
      <c r="A1056" s="414">
        <v>45680</v>
      </c>
      <c r="B1056" s="319">
        <v>4.6500000000000004</v>
      </c>
      <c r="D1056" s="17">
        <v>45680</v>
      </c>
      <c r="E1056">
        <v>333.02603149414062</v>
      </c>
      <c r="F1056" s="20">
        <f t="shared" si="64"/>
        <v>0.61330930990071342</v>
      </c>
      <c r="G1056" s="20">
        <f t="shared" si="65"/>
        <v>-4.0366906900992872</v>
      </c>
      <c r="I1056" s="17">
        <v>45680</v>
      </c>
      <c r="J1056">
        <v>6118.7099609375</v>
      </c>
      <c r="K1056">
        <f t="shared" si="66"/>
        <v>0.5313486220411483</v>
      </c>
      <c r="L1056">
        <f t="shared" si="67"/>
        <v>-4.1186513779588516</v>
      </c>
    </row>
    <row r="1057" spans="1:12" x14ac:dyDescent="0.2">
      <c r="A1057" s="414">
        <v>45681</v>
      </c>
      <c r="B1057" s="319">
        <v>4.63</v>
      </c>
      <c r="D1057" s="17">
        <v>45681</v>
      </c>
      <c r="E1057">
        <v>332.2498779296875</v>
      </c>
      <c r="F1057" s="20">
        <f t="shared" si="64"/>
        <v>-0.23306092949276877</v>
      </c>
      <c r="G1057" s="20">
        <f t="shared" si="65"/>
        <v>-4.8630609294927689</v>
      </c>
      <c r="I1057" s="17">
        <v>45681</v>
      </c>
      <c r="J1057">
        <v>6101.240234375</v>
      </c>
      <c r="K1057">
        <f t="shared" si="66"/>
        <v>-0.2855132319398796</v>
      </c>
      <c r="L1057">
        <f t="shared" si="67"/>
        <v>-4.9155132319398795</v>
      </c>
    </row>
    <row r="1058" spans="1:12" x14ac:dyDescent="0.2">
      <c r="A1058" s="414">
        <v>45684</v>
      </c>
      <c r="B1058" s="319">
        <v>4.53</v>
      </c>
      <c r="D1058" s="17">
        <v>45684</v>
      </c>
      <c r="E1058">
        <v>345.40533447265619</v>
      </c>
      <c r="F1058" s="20">
        <f t="shared" si="64"/>
        <v>3.959506810037932</v>
      </c>
      <c r="G1058" s="20">
        <f t="shared" si="65"/>
        <v>-0.57049318996206821</v>
      </c>
      <c r="I1058" s="17">
        <v>45684</v>
      </c>
      <c r="J1058">
        <v>6012.27978515625</v>
      </c>
      <c r="K1058">
        <f t="shared" si="66"/>
        <v>-1.4580715690809534</v>
      </c>
      <c r="L1058">
        <f t="shared" si="67"/>
        <v>-5.9880715690809536</v>
      </c>
    </row>
    <row r="1059" spans="1:12" x14ac:dyDescent="0.2">
      <c r="A1059" s="414">
        <v>45685</v>
      </c>
      <c r="B1059" s="319">
        <v>4.55</v>
      </c>
      <c r="D1059" s="17">
        <v>45685</v>
      </c>
      <c r="E1059">
        <v>358.19256591796881</v>
      </c>
      <c r="F1059" s="20">
        <f t="shared" si="64"/>
        <v>3.7020943711930157</v>
      </c>
      <c r="G1059" s="20">
        <f t="shared" si="65"/>
        <v>-0.84790562880698417</v>
      </c>
      <c r="I1059" s="17">
        <v>45685</v>
      </c>
      <c r="J1059">
        <v>6067.7001953125</v>
      </c>
      <c r="K1059">
        <f t="shared" si="66"/>
        <v>0.92178694499676728</v>
      </c>
      <c r="L1059">
        <f t="shared" si="67"/>
        <v>-3.6282130550032328</v>
      </c>
    </row>
    <row r="1060" spans="1:12" x14ac:dyDescent="0.2">
      <c r="A1060" s="414">
        <v>45686</v>
      </c>
      <c r="B1060" s="319">
        <v>4.55</v>
      </c>
      <c r="D1060" s="17">
        <v>45686</v>
      </c>
      <c r="E1060">
        <v>352.27163696289062</v>
      </c>
      <c r="F1060" s="20">
        <f t="shared" si="64"/>
        <v>-1.6530016305347215</v>
      </c>
      <c r="G1060" s="20">
        <f t="shared" si="65"/>
        <v>-6.2030016305347218</v>
      </c>
      <c r="I1060" s="17">
        <v>45686</v>
      </c>
      <c r="J1060">
        <v>6039.31005859375</v>
      </c>
      <c r="K1060">
        <f t="shared" si="66"/>
        <v>-0.4678895760321567</v>
      </c>
      <c r="L1060">
        <f t="shared" si="67"/>
        <v>-5.0178895760321565</v>
      </c>
    </row>
    <row r="1061" spans="1:12" x14ac:dyDescent="0.2">
      <c r="A1061" s="414">
        <v>45687</v>
      </c>
      <c r="B1061" s="319">
        <v>4.5199999999999996</v>
      </c>
      <c r="D1061" s="17">
        <v>45687</v>
      </c>
      <c r="E1061">
        <v>341.892578125</v>
      </c>
      <c r="F1061" s="20">
        <f t="shared" si="64"/>
        <v>-2.9463225956462646</v>
      </c>
      <c r="G1061" s="20">
        <f t="shared" si="65"/>
        <v>-7.4663225956462647</v>
      </c>
      <c r="I1061" s="17">
        <v>45687</v>
      </c>
      <c r="J1061">
        <v>6071.169921875</v>
      </c>
      <c r="K1061">
        <f t="shared" si="66"/>
        <v>0.52754144053118135</v>
      </c>
      <c r="L1061">
        <f t="shared" si="67"/>
        <v>-3.992458559468818</v>
      </c>
    </row>
    <row r="1062" spans="1:12" x14ac:dyDescent="0.2">
      <c r="A1062" s="414">
        <v>45688</v>
      </c>
      <c r="B1062" s="319">
        <v>4.58</v>
      </c>
      <c r="D1062" s="17">
        <v>45688</v>
      </c>
      <c r="E1062">
        <v>340.03170776367188</v>
      </c>
      <c r="F1062" s="20">
        <f t="shared" si="64"/>
        <v>-0.54428510017195186</v>
      </c>
      <c r="G1062" s="20">
        <f t="shared" si="65"/>
        <v>-5.124285100171952</v>
      </c>
      <c r="I1062" s="17">
        <v>45688</v>
      </c>
      <c r="J1062">
        <v>6040.52978515625</v>
      </c>
      <c r="K1062">
        <f t="shared" si="66"/>
        <v>-0.50468257540199446</v>
      </c>
      <c r="L1062">
        <f t="shared" si="67"/>
        <v>-5.0846825754019944</v>
      </c>
    </row>
    <row r="1063" spans="1:12" x14ac:dyDescent="0.2">
      <c r="A1063" s="414">
        <v>45691</v>
      </c>
      <c r="B1063" s="319">
        <v>4.54</v>
      </c>
      <c r="D1063" s="17">
        <v>45691</v>
      </c>
      <c r="E1063">
        <v>337.58367919921881</v>
      </c>
      <c r="F1063" s="20">
        <f t="shared" si="64"/>
        <v>-0.71994126093513955</v>
      </c>
      <c r="G1063" s="20">
        <f t="shared" si="65"/>
        <v>-5.2599412609351397</v>
      </c>
      <c r="I1063" s="17">
        <v>45691</v>
      </c>
      <c r="J1063">
        <v>5994.56982421875</v>
      </c>
      <c r="K1063">
        <f t="shared" si="66"/>
        <v>-0.76085976846666858</v>
      </c>
      <c r="L1063">
        <f t="shared" si="67"/>
        <v>-5.300859768466669</v>
      </c>
    </row>
    <row r="1064" spans="1:12" x14ac:dyDescent="0.2">
      <c r="A1064" s="414">
        <v>45692</v>
      </c>
      <c r="B1064" s="319">
        <v>4.5199999999999996</v>
      </c>
      <c r="D1064" s="17">
        <v>45692</v>
      </c>
      <c r="E1064">
        <v>342.45977783203119</v>
      </c>
      <c r="F1064" s="20">
        <f t="shared" si="64"/>
        <v>1.4444118401632935</v>
      </c>
      <c r="G1064" s="20">
        <f t="shared" si="65"/>
        <v>-3.0755881598367063</v>
      </c>
      <c r="I1064" s="17">
        <v>45692</v>
      </c>
      <c r="J1064">
        <v>6037.8798828125</v>
      </c>
      <c r="K1064">
        <f t="shared" si="66"/>
        <v>0.72248818286797478</v>
      </c>
      <c r="L1064">
        <f t="shared" si="67"/>
        <v>-3.7975118171320248</v>
      </c>
    </row>
    <row r="1065" spans="1:12" x14ac:dyDescent="0.2">
      <c r="A1065" s="414">
        <v>45693</v>
      </c>
      <c r="B1065" s="319">
        <v>4.43</v>
      </c>
      <c r="D1065" s="17">
        <v>45693</v>
      </c>
      <c r="E1065">
        <v>346.23126220703119</v>
      </c>
      <c r="F1065" s="20">
        <f t="shared" si="64"/>
        <v>1.1012926536586811</v>
      </c>
      <c r="G1065" s="20">
        <f t="shared" si="65"/>
        <v>-3.3287073463413188</v>
      </c>
      <c r="I1065" s="17">
        <v>45693</v>
      </c>
      <c r="J1065">
        <v>6061.47998046875</v>
      </c>
      <c r="K1065">
        <f t="shared" si="66"/>
        <v>0.39086729306143225</v>
      </c>
      <c r="L1065">
        <f t="shared" si="67"/>
        <v>-4.0391327069385676</v>
      </c>
    </row>
    <row r="1066" spans="1:12" x14ac:dyDescent="0.2">
      <c r="A1066" s="414">
        <v>45694</v>
      </c>
      <c r="B1066" s="319">
        <v>4.45</v>
      </c>
      <c r="D1066" s="17">
        <v>45694</v>
      </c>
      <c r="E1066">
        <v>329.19485473632812</v>
      </c>
      <c r="F1066" s="20">
        <f t="shared" si="64"/>
        <v>-4.9205283665332455</v>
      </c>
      <c r="G1066" s="20">
        <f t="shared" si="65"/>
        <v>-9.3705283665332466</v>
      </c>
      <c r="I1066" s="17">
        <v>45694</v>
      </c>
      <c r="J1066">
        <v>6083.56982421875</v>
      </c>
      <c r="K1066">
        <f t="shared" si="66"/>
        <v>0.36442987226185203</v>
      </c>
      <c r="L1066">
        <f t="shared" si="67"/>
        <v>-4.0855701277381478</v>
      </c>
    </row>
    <row r="1067" spans="1:12" x14ac:dyDescent="0.2">
      <c r="A1067" s="414">
        <v>45695</v>
      </c>
      <c r="B1067" s="319">
        <v>4.49</v>
      </c>
      <c r="D1067" s="17">
        <v>45695</v>
      </c>
      <c r="E1067">
        <v>324.23916625976562</v>
      </c>
      <c r="F1067" s="20">
        <f t="shared" si="64"/>
        <v>-1.5053966990255081</v>
      </c>
      <c r="G1067" s="20">
        <f t="shared" si="65"/>
        <v>-5.9953966990255081</v>
      </c>
      <c r="I1067" s="17">
        <v>45695</v>
      </c>
      <c r="J1067">
        <v>6025.990234375</v>
      </c>
      <c r="K1067">
        <f t="shared" si="66"/>
        <v>-0.94647701115429128</v>
      </c>
      <c r="L1067">
        <f t="shared" si="67"/>
        <v>-5.4364770111542917</v>
      </c>
    </row>
    <row r="1068" spans="1:12" x14ac:dyDescent="0.2">
      <c r="A1068" s="414">
        <v>45698</v>
      </c>
      <c r="B1068" s="319">
        <v>4.51</v>
      </c>
      <c r="D1068" s="17">
        <v>45698</v>
      </c>
      <c r="E1068">
        <v>325.60250854492188</v>
      </c>
      <c r="F1068" s="20">
        <f t="shared" si="64"/>
        <v>0.42047427548095856</v>
      </c>
      <c r="G1068" s="20">
        <f t="shared" si="65"/>
        <v>-4.0895257245190413</v>
      </c>
      <c r="I1068" s="17">
        <v>45698</v>
      </c>
      <c r="J1068">
        <v>6066.43994140625</v>
      </c>
      <c r="K1068">
        <f t="shared" si="66"/>
        <v>0.67125410858627677</v>
      </c>
      <c r="L1068">
        <f t="shared" si="67"/>
        <v>-3.8387458914137231</v>
      </c>
    </row>
    <row r="1069" spans="1:12" x14ac:dyDescent="0.2">
      <c r="A1069" s="414">
        <v>45699</v>
      </c>
      <c r="B1069" s="319">
        <v>4.54</v>
      </c>
      <c r="D1069" s="17">
        <v>45699</v>
      </c>
      <c r="E1069">
        <v>322.816162109375</v>
      </c>
      <c r="F1069" s="20">
        <f t="shared" si="64"/>
        <v>-0.85575091174779927</v>
      </c>
      <c r="G1069" s="20">
        <f t="shared" si="65"/>
        <v>-5.3957509117477995</v>
      </c>
      <c r="I1069" s="17">
        <v>45699</v>
      </c>
      <c r="J1069">
        <v>6068.5</v>
      </c>
      <c r="K1069">
        <f t="shared" si="66"/>
        <v>3.3958278885926986E-2</v>
      </c>
      <c r="L1069">
        <f t="shared" si="67"/>
        <v>-4.5060417211140731</v>
      </c>
    </row>
    <row r="1070" spans="1:12" x14ac:dyDescent="0.2">
      <c r="A1070" s="414">
        <v>45700</v>
      </c>
      <c r="B1070" s="319">
        <v>4.62</v>
      </c>
      <c r="D1070" s="17">
        <v>45700</v>
      </c>
      <c r="E1070">
        <v>324.52774047851562</v>
      </c>
      <c r="F1070" s="20">
        <f t="shared" si="64"/>
        <v>0.53020219246665734</v>
      </c>
      <c r="G1070" s="20">
        <f t="shared" si="65"/>
        <v>-4.0897978075333423</v>
      </c>
      <c r="I1070" s="17">
        <v>45700</v>
      </c>
      <c r="J1070">
        <v>6051.97021484375</v>
      </c>
      <c r="K1070">
        <f t="shared" si="66"/>
        <v>-0.27238667143857626</v>
      </c>
      <c r="L1070">
        <f t="shared" si="67"/>
        <v>-4.892386671438576</v>
      </c>
    </row>
    <row r="1071" spans="1:12" x14ac:dyDescent="0.2">
      <c r="A1071" s="414">
        <v>45701</v>
      </c>
      <c r="B1071" s="319">
        <v>4.5199999999999996</v>
      </c>
      <c r="D1071" s="17">
        <v>45701</v>
      </c>
      <c r="E1071">
        <v>328.23959350585938</v>
      </c>
      <c r="F1071" s="20">
        <f t="shared" si="64"/>
        <v>1.1437706440351227</v>
      </c>
      <c r="G1071" s="20">
        <f t="shared" si="65"/>
        <v>-3.3762293559648766</v>
      </c>
      <c r="I1071" s="17">
        <v>45701</v>
      </c>
      <c r="J1071">
        <v>6115.06982421875</v>
      </c>
      <c r="K1071">
        <f t="shared" si="66"/>
        <v>1.0426292122230663</v>
      </c>
      <c r="L1071">
        <f t="shared" si="67"/>
        <v>-3.4773707877769331</v>
      </c>
    </row>
    <row r="1072" spans="1:12" x14ac:dyDescent="0.2">
      <c r="A1072" s="414">
        <v>45702</v>
      </c>
      <c r="B1072" s="319">
        <v>4.47</v>
      </c>
      <c r="D1072" s="17">
        <v>45702</v>
      </c>
      <c r="E1072">
        <v>324.94573974609381</v>
      </c>
      <c r="F1072" s="20">
        <f t="shared" si="64"/>
        <v>-1.0034906894030047</v>
      </c>
      <c r="G1072" s="20">
        <f t="shared" si="65"/>
        <v>-5.473490689403004</v>
      </c>
      <c r="I1072" s="17">
        <v>45702</v>
      </c>
      <c r="J1072">
        <v>6114.6298828125</v>
      </c>
      <c r="K1072">
        <f t="shared" si="66"/>
        <v>-7.1943807494660303E-3</v>
      </c>
      <c r="L1072">
        <f t="shared" si="67"/>
        <v>-4.4771943807494656</v>
      </c>
    </row>
    <row r="1073" spans="1:12" x14ac:dyDescent="0.2">
      <c r="A1073" s="414">
        <v>45706</v>
      </c>
      <c r="B1073" s="319">
        <v>4.55</v>
      </c>
      <c r="D1073" s="17">
        <v>45706</v>
      </c>
      <c r="E1073">
        <v>327.3538818359375</v>
      </c>
      <c r="F1073" s="20">
        <f t="shared" si="64"/>
        <v>0.74109052536751763</v>
      </c>
      <c r="G1073" s="20">
        <f t="shared" si="65"/>
        <v>-3.8089094746324821</v>
      </c>
      <c r="I1073" s="17">
        <v>45706</v>
      </c>
      <c r="J1073">
        <v>6129.580078125</v>
      </c>
      <c r="K1073">
        <f t="shared" si="66"/>
        <v>0.24449877750611246</v>
      </c>
      <c r="L1073">
        <f t="shared" si="67"/>
        <v>-4.3055012224938878</v>
      </c>
    </row>
    <row r="1074" spans="1:12" x14ac:dyDescent="0.2">
      <c r="A1074" s="414">
        <v>45707</v>
      </c>
      <c r="B1074" s="319">
        <v>4.53</v>
      </c>
      <c r="D1074" s="17">
        <v>45707</v>
      </c>
      <c r="E1074">
        <v>322.94552612304688</v>
      </c>
      <c r="F1074" s="20">
        <f t="shared" si="64"/>
        <v>-1.3466636436894295</v>
      </c>
      <c r="G1074" s="20">
        <f t="shared" si="65"/>
        <v>-5.8766636436894295</v>
      </c>
      <c r="I1074" s="17">
        <v>45707</v>
      </c>
      <c r="J1074">
        <v>6144.14990234375</v>
      </c>
      <c r="K1074">
        <f t="shared" si="66"/>
        <v>0.23769693899172972</v>
      </c>
      <c r="L1074">
        <f t="shared" si="67"/>
        <v>-4.2923030610082709</v>
      </c>
    </row>
    <row r="1075" spans="1:12" x14ac:dyDescent="0.2">
      <c r="A1075" s="414">
        <v>45708</v>
      </c>
      <c r="B1075" s="319">
        <v>4.5</v>
      </c>
      <c r="D1075" s="17">
        <v>45708</v>
      </c>
      <c r="E1075">
        <v>316.87530517578119</v>
      </c>
      <c r="F1075" s="20">
        <f t="shared" si="64"/>
        <v>-1.8796423719314324</v>
      </c>
      <c r="G1075" s="20">
        <f t="shared" si="65"/>
        <v>-6.3796423719314319</v>
      </c>
      <c r="I1075" s="17">
        <v>45708</v>
      </c>
      <c r="J1075">
        <v>6117.52001953125</v>
      </c>
      <c r="K1075">
        <f t="shared" si="66"/>
        <v>-0.43341850761716855</v>
      </c>
      <c r="L1075">
        <f t="shared" si="67"/>
        <v>-4.9334185076171684</v>
      </c>
    </row>
    <row r="1076" spans="1:12" x14ac:dyDescent="0.2">
      <c r="A1076" s="414">
        <v>45709</v>
      </c>
      <c r="B1076" s="319">
        <v>4.42</v>
      </c>
      <c r="D1076" s="17">
        <v>45709</v>
      </c>
      <c r="E1076">
        <v>308.28741455078119</v>
      </c>
      <c r="F1076" s="20">
        <f t="shared" si="64"/>
        <v>-2.7101798356410303</v>
      </c>
      <c r="G1076" s="20">
        <f t="shared" si="65"/>
        <v>-7.1301798356410302</v>
      </c>
      <c r="I1076" s="17">
        <v>45709</v>
      </c>
      <c r="J1076">
        <v>6013.1298828125</v>
      </c>
      <c r="K1076">
        <f t="shared" si="66"/>
        <v>-1.7064126702563502</v>
      </c>
      <c r="L1076">
        <f t="shared" si="67"/>
        <v>-6.1264126702563502</v>
      </c>
    </row>
    <row r="1077" spans="1:12" x14ac:dyDescent="0.2">
      <c r="A1077" s="414">
        <v>45712</v>
      </c>
      <c r="B1077" s="319">
        <v>4.4000000000000004</v>
      </c>
      <c r="D1077" s="17">
        <v>45712</v>
      </c>
      <c r="E1077">
        <v>306.81466674804688</v>
      </c>
      <c r="F1077" s="20">
        <f t="shared" si="64"/>
        <v>-0.47771908070925373</v>
      </c>
      <c r="G1077" s="20">
        <f t="shared" si="65"/>
        <v>-4.8777190807092543</v>
      </c>
      <c r="I1077" s="17">
        <v>45712</v>
      </c>
      <c r="J1077">
        <v>5983.25</v>
      </c>
      <c r="K1077">
        <f t="shared" si="66"/>
        <v>-0.49691065044023941</v>
      </c>
      <c r="L1077">
        <f t="shared" si="67"/>
        <v>-4.8969106504402395</v>
      </c>
    </row>
    <row r="1078" spans="1:12" x14ac:dyDescent="0.2">
      <c r="A1078" s="414">
        <v>45713</v>
      </c>
      <c r="B1078" s="319">
        <v>4.3</v>
      </c>
      <c r="D1078" s="17">
        <v>45713</v>
      </c>
      <c r="E1078">
        <v>304.3865966796875</v>
      </c>
      <c r="F1078" s="20">
        <f t="shared" si="64"/>
        <v>-0.79138005170831094</v>
      </c>
      <c r="G1078" s="20">
        <f t="shared" si="65"/>
        <v>-5.0913800517083105</v>
      </c>
      <c r="I1078" s="17">
        <v>45713</v>
      </c>
      <c r="J1078">
        <v>5955.25</v>
      </c>
      <c r="K1078">
        <f t="shared" si="66"/>
        <v>-0.46797309154723604</v>
      </c>
      <c r="L1078">
        <f t="shared" si="67"/>
        <v>-4.767973091547236</v>
      </c>
    </row>
    <row r="1079" spans="1:12" x14ac:dyDescent="0.2">
      <c r="A1079" s="414">
        <v>45714</v>
      </c>
      <c r="B1079" s="319">
        <v>4.25</v>
      </c>
      <c r="D1079" s="17">
        <v>45714</v>
      </c>
      <c r="E1079">
        <v>305.8294677734375</v>
      </c>
      <c r="F1079" s="20">
        <f t="shared" si="64"/>
        <v>0.47402583079844474</v>
      </c>
      <c r="G1079" s="20">
        <f t="shared" si="65"/>
        <v>-3.7759741692015552</v>
      </c>
      <c r="I1079" s="17">
        <v>45714</v>
      </c>
      <c r="J1079">
        <v>5956.06005859375</v>
      </c>
      <c r="K1079">
        <f t="shared" si="66"/>
        <v>1.3602428004701734E-2</v>
      </c>
      <c r="L1079">
        <f t="shared" si="67"/>
        <v>-4.2363975719952984</v>
      </c>
    </row>
    <row r="1080" spans="1:12" x14ac:dyDescent="0.2">
      <c r="A1080" s="414">
        <v>45715</v>
      </c>
      <c r="B1080" s="319">
        <v>4.29</v>
      </c>
      <c r="D1080" s="17">
        <v>45715</v>
      </c>
      <c r="E1080">
        <v>293.46017456054688</v>
      </c>
      <c r="F1080" s="20">
        <f t="shared" si="64"/>
        <v>-4.0445066667198857</v>
      </c>
      <c r="G1080" s="20">
        <f t="shared" si="65"/>
        <v>-8.3345066667198857</v>
      </c>
      <c r="I1080" s="17">
        <v>45715</v>
      </c>
      <c r="J1080">
        <v>5861.56982421875</v>
      </c>
      <c r="K1080">
        <f t="shared" si="66"/>
        <v>-1.5864553655509903</v>
      </c>
      <c r="L1080">
        <f t="shared" si="67"/>
        <v>-5.8764553655509904</v>
      </c>
    </row>
    <row r="1081" spans="1:12" x14ac:dyDescent="0.2">
      <c r="A1081" s="414">
        <v>45716</v>
      </c>
      <c r="B1081" s="319">
        <v>4.24</v>
      </c>
      <c r="D1081" s="17">
        <v>45716</v>
      </c>
      <c r="E1081">
        <v>296.39581298828119</v>
      </c>
      <c r="F1081" s="20">
        <f t="shared" si="64"/>
        <v>1.0003532616070994</v>
      </c>
      <c r="G1081" s="20">
        <f t="shared" si="65"/>
        <v>-3.2396467383929011</v>
      </c>
      <c r="I1081" s="17">
        <v>45716</v>
      </c>
      <c r="J1081">
        <v>5954.5</v>
      </c>
      <c r="K1081">
        <f t="shared" si="66"/>
        <v>1.5854144634988812</v>
      </c>
      <c r="L1081">
        <f t="shared" si="67"/>
        <v>-2.6545855365011191</v>
      </c>
    </row>
    <row r="1082" spans="1:12" x14ac:dyDescent="0.2">
      <c r="A1082" s="414">
        <v>45719</v>
      </c>
      <c r="B1082" s="319">
        <v>4.16</v>
      </c>
      <c r="D1082" s="17">
        <v>45719</v>
      </c>
      <c r="E1082">
        <v>291.62918090820312</v>
      </c>
      <c r="F1082" s="20">
        <f t="shared" si="64"/>
        <v>-1.6081981833753267</v>
      </c>
      <c r="G1082" s="20">
        <f t="shared" si="65"/>
        <v>-5.7681981833753273</v>
      </c>
      <c r="I1082" s="17">
        <v>45719</v>
      </c>
      <c r="J1082">
        <v>5849.72021484375</v>
      </c>
      <c r="K1082">
        <f t="shared" si="66"/>
        <v>-1.7596739466999749</v>
      </c>
      <c r="L1082">
        <f t="shared" si="67"/>
        <v>-5.9196739466999748</v>
      </c>
    </row>
    <row r="1083" spans="1:12" x14ac:dyDescent="0.2">
      <c r="A1083" s="414">
        <v>45720</v>
      </c>
      <c r="B1083" s="319">
        <v>4.22</v>
      </c>
      <c r="D1083" s="17">
        <v>45720</v>
      </c>
      <c r="E1083">
        <v>285.93710327148438</v>
      </c>
      <c r="F1083" s="20">
        <f t="shared" si="64"/>
        <v>-1.9518203284706479</v>
      </c>
      <c r="G1083" s="20">
        <f t="shared" si="65"/>
        <v>-6.1718203284706474</v>
      </c>
      <c r="I1083" s="17">
        <v>45720</v>
      </c>
      <c r="J1083">
        <v>5778.14990234375</v>
      </c>
      <c r="K1083">
        <f t="shared" si="66"/>
        <v>-1.2234826602200444</v>
      </c>
      <c r="L1083">
        <f t="shared" si="67"/>
        <v>-5.4434826602200443</v>
      </c>
    </row>
    <row r="1084" spans="1:12" x14ac:dyDescent="0.2">
      <c r="A1084" s="414">
        <v>45721</v>
      </c>
      <c r="B1084" s="319">
        <v>4.28</v>
      </c>
      <c r="D1084" s="17">
        <v>45721</v>
      </c>
      <c r="E1084">
        <v>290.54449462890619</v>
      </c>
      <c r="F1084" s="20">
        <f t="shared" si="64"/>
        <v>1.6113303606658236</v>
      </c>
      <c r="G1084" s="20">
        <f t="shared" si="65"/>
        <v>-2.6686696393341767</v>
      </c>
      <c r="I1084" s="17">
        <v>45721</v>
      </c>
      <c r="J1084">
        <v>5842.6298828125</v>
      </c>
      <c r="K1084">
        <f t="shared" si="66"/>
        <v>1.1159277893187824</v>
      </c>
      <c r="L1084">
        <f t="shared" si="67"/>
        <v>-3.1640722106812178</v>
      </c>
    </row>
    <row r="1085" spans="1:12" x14ac:dyDescent="0.2">
      <c r="A1085" s="414">
        <v>45722</v>
      </c>
      <c r="B1085" s="319">
        <v>4.29</v>
      </c>
      <c r="D1085" s="17">
        <v>45722</v>
      </c>
      <c r="E1085">
        <v>284.65338134765619</v>
      </c>
      <c r="F1085" s="20">
        <f t="shared" si="64"/>
        <v>-2.0276113952096528</v>
      </c>
      <c r="G1085" s="20">
        <f t="shared" si="65"/>
        <v>-6.3176113952096529</v>
      </c>
      <c r="I1085" s="17">
        <v>45722</v>
      </c>
      <c r="J1085">
        <v>5738.52001953125</v>
      </c>
      <c r="K1085">
        <f t="shared" si="66"/>
        <v>-1.7819007085749892</v>
      </c>
      <c r="L1085">
        <f t="shared" si="67"/>
        <v>-6.0719007085749892</v>
      </c>
    </row>
    <row r="1086" spans="1:12" x14ac:dyDescent="0.2">
      <c r="A1086" s="414">
        <v>45723</v>
      </c>
      <c r="B1086" s="319">
        <v>4.32</v>
      </c>
      <c r="D1086" s="17">
        <v>45723</v>
      </c>
      <c r="E1086">
        <v>281.50885009765619</v>
      </c>
      <c r="F1086" s="20">
        <f t="shared" si="64"/>
        <v>-1.1046878259842221</v>
      </c>
      <c r="G1086" s="20">
        <f t="shared" si="65"/>
        <v>-5.4246878259842219</v>
      </c>
      <c r="I1086" s="17">
        <v>45723</v>
      </c>
      <c r="J1086">
        <v>5770.2001953125</v>
      </c>
      <c r="K1086">
        <f t="shared" si="66"/>
        <v>0.55206178027479968</v>
      </c>
      <c r="L1086">
        <f t="shared" si="67"/>
        <v>-3.7679382197252007</v>
      </c>
    </row>
    <row r="1087" spans="1:12" x14ac:dyDescent="0.2">
      <c r="A1087" s="414">
        <v>45726</v>
      </c>
      <c r="B1087" s="319">
        <v>4.22</v>
      </c>
      <c r="D1087" s="17">
        <v>45726</v>
      </c>
      <c r="E1087">
        <v>271.56756591796881</v>
      </c>
      <c r="F1087" s="20">
        <f t="shared" si="64"/>
        <v>-3.5314286482427555</v>
      </c>
      <c r="G1087" s="20">
        <f t="shared" si="65"/>
        <v>-7.7514286482427552</v>
      </c>
      <c r="I1087" s="17">
        <v>45726</v>
      </c>
      <c r="J1087">
        <v>5614.56005859375</v>
      </c>
      <c r="K1087">
        <f t="shared" si="66"/>
        <v>-2.6973091305425827</v>
      </c>
      <c r="L1087">
        <f t="shared" si="67"/>
        <v>-6.9173091305425825</v>
      </c>
    </row>
    <row r="1088" spans="1:12" x14ac:dyDescent="0.2">
      <c r="A1088" s="414">
        <v>45727</v>
      </c>
      <c r="B1088" s="319">
        <v>4.28</v>
      </c>
      <c r="D1088" s="17">
        <v>45727</v>
      </c>
      <c r="E1088">
        <v>275.69732666015619</v>
      </c>
      <c r="F1088" s="20">
        <f t="shared" si="64"/>
        <v>1.5207120659743456</v>
      </c>
      <c r="G1088" s="20">
        <f t="shared" si="65"/>
        <v>-2.7592879340256546</v>
      </c>
      <c r="I1088" s="17">
        <v>45727</v>
      </c>
      <c r="J1088">
        <v>5572.06982421875</v>
      </c>
      <c r="K1088">
        <f t="shared" si="66"/>
        <v>-0.75678653236532145</v>
      </c>
      <c r="L1088">
        <f t="shared" si="67"/>
        <v>-5.0367865323653218</v>
      </c>
    </row>
    <row r="1089" spans="1:12" x14ac:dyDescent="0.2">
      <c r="A1089" s="414">
        <v>45728</v>
      </c>
      <c r="B1089" s="319">
        <v>4.32</v>
      </c>
      <c r="D1089" s="17">
        <v>45728</v>
      </c>
      <c r="E1089">
        <v>283.1905517578125</v>
      </c>
      <c r="F1089" s="20">
        <f t="shared" si="64"/>
        <v>2.7179172132100433</v>
      </c>
      <c r="G1089" s="20">
        <f t="shared" si="65"/>
        <v>-1.602082786789957</v>
      </c>
      <c r="I1089" s="17">
        <v>45728</v>
      </c>
      <c r="J1089">
        <v>5599.2998046875</v>
      </c>
      <c r="K1089">
        <f t="shared" si="66"/>
        <v>0.48868699294463464</v>
      </c>
      <c r="L1089">
        <f t="shared" si="67"/>
        <v>-3.8313130070553658</v>
      </c>
    </row>
    <row r="1090" spans="1:12" x14ac:dyDescent="0.2">
      <c r="A1090" s="414">
        <v>45729</v>
      </c>
      <c r="B1090" s="319">
        <v>4.2699999999999996</v>
      </c>
      <c r="D1090" s="17">
        <v>45729</v>
      </c>
      <c r="E1090">
        <v>270.41326904296881</v>
      </c>
      <c r="F1090" s="20">
        <f t="shared" si="64"/>
        <v>-4.5119028991373122</v>
      </c>
      <c r="G1090" s="20">
        <f t="shared" si="65"/>
        <v>-8.7819028991373109</v>
      </c>
      <c r="I1090" s="17">
        <v>45729</v>
      </c>
      <c r="J1090">
        <v>5521.52001953125</v>
      </c>
      <c r="K1090">
        <f t="shared" si="66"/>
        <v>-1.3890984206835293</v>
      </c>
      <c r="L1090">
        <f t="shared" si="67"/>
        <v>-5.6590984206835291</v>
      </c>
    </row>
    <row r="1091" spans="1:12" x14ac:dyDescent="0.2">
      <c r="A1091" s="414">
        <v>45730</v>
      </c>
      <c r="B1091" s="319">
        <v>4.3099999999999996</v>
      </c>
      <c r="D1091" s="17">
        <v>45730</v>
      </c>
      <c r="E1091">
        <v>278.03585815429688</v>
      </c>
      <c r="F1091" s="20">
        <f t="shared" si="64"/>
        <v>2.818866521715262</v>
      </c>
      <c r="G1091" s="20">
        <f t="shared" si="65"/>
        <v>-1.4911334782847376</v>
      </c>
      <c r="I1091" s="17">
        <v>45730</v>
      </c>
      <c r="J1091">
        <v>5638.93994140625</v>
      </c>
      <c r="K1091">
        <f t="shared" si="66"/>
        <v>2.1265869083087807</v>
      </c>
      <c r="L1091">
        <f t="shared" si="67"/>
        <v>-2.1834130916912189</v>
      </c>
    </row>
    <row r="1092" spans="1:12" x14ac:dyDescent="0.2">
      <c r="A1092" s="414">
        <v>45733</v>
      </c>
      <c r="B1092" s="319">
        <v>4.3099999999999996</v>
      </c>
      <c r="D1092" s="17">
        <v>45733</v>
      </c>
      <c r="E1092">
        <v>279.37930297851562</v>
      </c>
      <c r="F1092" s="20">
        <f t="shared" si="64"/>
        <v>0.4831912089098957</v>
      </c>
      <c r="G1092" s="20">
        <f t="shared" si="65"/>
        <v>-3.8268087910901039</v>
      </c>
      <c r="I1092" s="17">
        <v>45733</v>
      </c>
      <c r="J1092">
        <v>5675.1201171875</v>
      </c>
      <c r="K1092">
        <f t="shared" si="66"/>
        <v>0.64161307191059236</v>
      </c>
      <c r="L1092">
        <f t="shared" si="67"/>
        <v>-3.668386928089407</v>
      </c>
    </row>
    <row r="1093" spans="1:12" x14ac:dyDescent="0.2">
      <c r="A1093" s="414">
        <v>45734</v>
      </c>
      <c r="B1093" s="319">
        <v>4.29</v>
      </c>
      <c r="D1093" s="17">
        <v>45734</v>
      </c>
      <c r="E1093">
        <v>277.369140625</v>
      </c>
      <c r="F1093" s="20">
        <f t="shared" ref="F1093:F1156" si="68">+(E1093-E1092)/E1092*100</f>
        <v>-0.71951011835340117</v>
      </c>
      <c r="G1093" s="20">
        <f t="shared" ref="G1093:G1156" si="69">+F1093-B1093</f>
        <v>-5.0095101183534014</v>
      </c>
      <c r="I1093" s="17">
        <v>45734</v>
      </c>
      <c r="J1093">
        <v>5614.66015625</v>
      </c>
      <c r="K1093">
        <f t="shared" ref="K1093:K1156" si="70">+(J1093-J1092)/J1092*100</f>
        <v>-1.0653512117636552</v>
      </c>
      <c r="L1093">
        <f t="shared" ref="L1093:L1156" si="71">+K1093-B1093</f>
        <v>-5.3553512117636553</v>
      </c>
    </row>
    <row r="1094" spans="1:12" x14ac:dyDescent="0.2">
      <c r="A1094" s="414">
        <v>45735</v>
      </c>
      <c r="B1094" s="319">
        <v>4.25</v>
      </c>
      <c r="D1094" s="17">
        <v>45735</v>
      </c>
      <c r="E1094">
        <v>278.02593994140619</v>
      </c>
      <c r="F1094" s="20">
        <f t="shared" si="68"/>
        <v>0.23679610317363262</v>
      </c>
      <c r="G1094" s="20">
        <f t="shared" si="69"/>
        <v>-4.0132038968263677</v>
      </c>
      <c r="I1094" s="17">
        <v>45735</v>
      </c>
      <c r="J1094">
        <v>5675.2900390625</v>
      </c>
      <c r="K1094">
        <f t="shared" si="70"/>
        <v>1.0798495567894595</v>
      </c>
      <c r="L1094">
        <f t="shared" si="71"/>
        <v>-3.1701504432105407</v>
      </c>
    </row>
    <row r="1095" spans="1:12" x14ac:dyDescent="0.2">
      <c r="A1095" s="414">
        <v>45736</v>
      </c>
      <c r="B1095" s="319">
        <v>4.24</v>
      </c>
      <c r="D1095" s="17">
        <v>45736</v>
      </c>
      <c r="E1095">
        <v>277.66766357421881</v>
      </c>
      <c r="F1095" s="20">
        <f t="shared" si="68"/>
        <v>-0.12886436685112648</v>
      </c>
      <c r="G1095" s="20">
        <f t="shared" si="69"/>
        <v>-4.3688643668511267</v>
      </c>
      <c r="I1095" s="17">
        <v>45736</v>
      </c>
      <c r="J1095">
        <v>5662.89013671875</v>
      </c>
      <c r="K1095">
        <f t="shared" si="70"/>
        <v>-0.21848931523151432</v>
      </c>
      <c r="L1095">
        <f t="shared" si="71"/>
        <v>-4.4584893152315148</v>
      </c>
    </row>
    <row r="1096" spans="1:12" x14ac:dyDescent="0.2">
      <c r="A1096" s="414">
        <v>45737</v>
      </c>
      <c r="B1096" s="319">
        <v>4.25</v>
      </c>
      <c r="D1096" s="17">
        <v>45737</v>
      </c>
      <c r="E1096">
        <v>279.24990844726562</v>
      </c>
      <c r="F1096" s="20">
        <f t="shared" si="68"/>
        <v>0.56983404285529782</v>
      </c>
      <c r="G1096" s="20">
        <f t="shared" si="69"/>
        <v>-3.6801659571447023</v>
      </c>
      <c r="I1096" s="17">
        <v>45737</v>
      </c>
      <c r="J1096">
        <v>5667.56005859375</v>
      </c>
      <c r="K1096">
        <f t="shared" si="70"/>
        <v>8.2465344766619361E-2</v>
      </c>
      <c r="L1096">
        <f t="shared" si="71"/>
        <v>-4.1675346552333803</v>
      </c>
    </row>
    <row r="1097" spans="1:12" x14ac:dyDescent="0.2">
      <c r="A1097" s="414">
        <v>45740</v>
      </c>
      <c r="B1097" s="319">
        <v>4.34</v>
      </c>
      <c r="D1097" s="17">
        <v>45740</v>
      </c>
      <c r="E1097">
        <v>284.5638427734375</v>
      </c>
      <c r="F1097" s="20">
        <f t="shared" si="68"/>
        <v>1.9029314479346997</v>
      </c>
      <c r="G1097" s="20">
        <f t="shared" si="69"/>
        <v>-2.4370685520653002</v>
      </c>
      <c r="I1097" s="17">
        <v>45740</v>
      </c>
      <c r="J1097">
        <v>5767.56982421875</v>
      </c>
      <c r="K1097">
        <f t="shared" si="70"/>
        <v>1.7646000146633594</v>
      </c>
      <c r="L1097">
        <f t="shared" si="71"/>
        <v>-2.5753999853366407</v>
      </c>
    </row>
    <row r="1098" spans="1:12" x14ac:dyDescent="0.2">
      <c r="A1098" s="414">
        <v>45741</v>
      </c>
      <c r="B1098" s="319">
        <v>4.3099999999999996</v>
      </c>
      <c r="D1098" s="17">
        <v>45741</v>
      </c>
      <c r="E1098">
        <v>287.20089721679688</v>
      </c>
      <c r="F1098" s="20">
        <f t="shared" si="68"/>
        <v>0.92670046118927718</v>
      </c>
      <c r="G1098" s="20">
        <f t="shared" si="69"/>
        <v>-3.3832995388107223</v>
      </c>
      <c r="I1098" s="17">
        <v>45741</v>
      </c>
      <c r="J1098">
        <v>5776.64990234375</v>
      </c>
      <c r="K1098">
        <f t="shared" si="70"/>
        <v>0.15743334544250528</v>
      </c>
      <c r="L1098">
        <f t="shared" si="71"/>
        <v>-4.1525666545574946</v>
      </c>
    </row>
    <row r="1099" spans="1:12" x14ac:dyDescent="0.2">
      <c r="A1099" s="414">
        <v>45742</v>
      </c>
      <c r="B1099" s="319">
        <v>4.3499999999999996</v>
      </c>
      <c r="D1099" s="17">
        <v>45742</v>
      </c>
      <c r="E1099">
        <v>279.61807250976562</v>
      </c>
      <c r="F1099" s="20">
        <f t="shared" si="68"/>
        <v>-2.640251050924562</v>
      </c>
      <c r="G1099" s="20">
        <f t="shared" si="69"/>
        <v>-6.9902510509245612</v>
      </c>
      <c r="I1099" s="17">
        <v>45742</v>
      </c>
      <c r="J1099">
        <v>5712.2001953125</v>
      </c>
      <c r="K1099">
        <f t="shared" si="70"/>
        <v>-1.1156934922627202</v>
      </c>
      <c r="L1099">
        <f t="shared" si="71"/>
        <v>-5.4656934922627194</v>
      </c>
    </row>
    <row r="1100" spans="1:12" x14ac:dyDescent="0.2">
      <c r="A1100" s="414">
        <v>45743</v>
      </c>
      <c r="B1100" s="319">
        <v>4.38</v>
      </c>
      <c r="D1100" s="17">
        <v>45743</v>
      </c>
      <c r="E1100">
        <v>276.45364379882812</v>
      </c>
      <c r="F1100" s="20">
        <f t="shared" si="68"/>
        <v>-1.131696775725032</v>
      </c>
      <c r="G1100" s="20">
        <f t="shared" si="69"/>
        <v>-5.5116967757250315</v>
      </c>
      <c r="I1100" s="17">
        <v>45743</v>
      </c>
      <c r="J1100">
        <v>5693.31005859375</v>
      </c>
      <c r="K1100">
        <f t="shared" si="70"/>
        <v>-0.33069808607638568</v>
      </c>
      <c r="L1100">
        <f t="shared" si="71"/>
        <v>-4.7106980860763858</v>
      </c>
    </row>
    <row r="1101" spans="1:12" x14ac:dyDescent="0.2">
      <c r="A1101" s="414">
        <v>45744</v>
      </c>
      <c r="B1101" s="319">
        <v>4.2699999999999996</v>
      </c>
      <c r="D1101" s="17">
        <v>45744</v>
      </c>
      <c r="E1101">
        <v>268.65191650390619</v>
      </c>
      <c r="F1101" s="20">
        <f t="shared" si="68"/>
        <v>-2.8220743223768654</v>
      </c>
      <c r="G1101" s="20">
        <f t="shared" si="69"/>
        <v>-7.092074322376865</v>
      </c>
      <c r="I1101" s="17">
        <v>45744</v>
      </c>
      <c r="J1101">
        <v>5580.93994140625</v>
      </c>
      <c r="K1101">
        <f t="shared" si="70"/>
        <v>-1.9737220708344043</v>
      </c>
      <c r="L1101">
        <f t="shared" si="71"/>
        <v>-6.2437220708344041</v>
      </c>
    </row>
    <row r="1102" spans="1:12" x14ac:dyDescent="0.2">
      <c r="A1102" s="414">
        <v>45747</v>
      </c>
      <c r="B1102" s="319">
        <v>4.2300000000000004</v>
      </c>
      <c r="D1102" s="17">
        <v>45747</v>
      </c>
      <c r="E1102">
        <v>267.04977416992188</v>
      </c>
      <c r="F1102" s="20">
        <f t="shared" si="68"/>
        <v>-0.59636363471132103</v>
      </c>
      <c r="G1102" s="20">
        <f t="shared" si="69"/>
        <v>-4.8263636347113215</v>
      </c>
      <c r="I1102" s="17">
        <v>45747</v>
      </c>
      <c r="J1102">
        <v>5611.85009765625</v>
      </c>
      <c r="K1102">
        <f t="shared" si="70"/>
        <v>0.55385215706534652</v>
      </c>
      <c r="L1102">
        <f t="shared" si="71"/>
        <v>-3.6761478429346539</v>
      </c>
    </row>
    <row r="1103" spans="1:12" x14ac:dyDescent="0.2">
      <c r="A1103" s="414">
        <v>45748</v>
      </c>
      <c r="B1103" s="319">
        <v>4.17</v>
      </c>
      <c r="D1103" s="17">
        <v>45748</v>
      </c>
      <c r="E1103">
        <v>268.88079833984381</v>
      </c>
      <c r="F1103" s="20">
        <f t="shared" si="68"/>
        <v>0.68564902389951632</v>
      </c>
      <c r="G1103" s="20">
        <f t="shared" si="69"/>
        <v>-3.4843509761004836</v>
      </c>
      <c r="I1103" s="17">
        <v>45748</v>
      </c>
      <c r="J1103">
        <v>5633.06982421875</v>
      </c>
      <c r="K1103">
        <f t="shared" si="70"/>
        <v>0.37812354559082523</v>
      </c>
      <c r="L1103">
        <f t="shared" si="71"/>
        <v>-3.7918764544091745</v>
      </c>
    </row>
    <row r="1104" spans="1:12" x14ac:dyDescent="0.2">
      <c r="A1104" s="414">
        <v>45749</v>
      </c>
      <c r="B1104" s="319">
        <v>4.2</v>
      </c>
      <c r="D1104" s="17">
        <v>45749</v>
      </c>
      <c r="E1104">
        <v>270.21426391601562</v>
      </c>
      <c r="F1104" s="20">
        <f t="shared" si="68"/>
        <v>0.49593187182017534</v>
      </c>
      <c r="G1104" s="20">
        <f t="shared" si="69"/>
        <v>-3.7040681281798249</v>
      </c>
      <c r="I1104" s="17">
        <v>45749</v>
      </c>
      <c r="J1104">
        <v>5670.97021484375</v>
      </c>
      <c r="K1104">
        <f t="shared" si="70"/>
        <v>0.67281947157927169</v>
      </c>
      <c r="L1104">
        <f t="shared" si="71"/>
        <v>-3.5271805284207285</v>
      </c>
    </row>
    <row r="1105" spans="1:12" x14ac:dyDescent="0.2">
      <c r="A1105" s="414">
        <v>45750</v>
      </c>
      <c r="B1105" s="319">
        <v>4.0599999999999996</v>
      </c>
      <c r="D1105" s="17">
        <v>45750</v>
      </c>
      <c r="E1105">
        <v>253.9838562011719</v>
      </c>
      <c r="F1105" s="20">
        <f t="shared" si="68"/>
        <v>-6.0064955415855614</v>
      </c>
      <c r="G1105" s="20">
        <f t="shared" si="69"/>
        <v>-10.06649554158556</v>
      </c>
      <c r="I1105" s="17">
        <v>45750</v>
      </c>
      <c r="J1105">
        <v>5396.52001953125</v>
      </c>
      <c r="K1105">
        <f t="shared" si="70"/>
        <v>-4.8395633359901504</v>
      </c>
      <c r="L1105">
        <f t="shared" si="71"/>
        <v>-8.89956333599015</v>
      </c>
    </row>
    <row r="1106" spans="1:12" x14ac:dyDescent="0.2">
      <c r="A1106" s="414">
        <v>45751</v>
      </c>
      <c r="B1106" s="319">
        <v>4.01</v>
      </c>
      <c r="D1106" s="17">
        <v>45751</v>
      </c>
      <c r="E1106">
        <v>239.58451843261719</v>
      </c>
      <c r="F1106" s="20">
        <f t="shared" si="68"/>
        <v>-5.6693909541831244</v>
      </c>
      <c r="G1106" s="20">
        <f t="shared" si="69"/>
        <v>-9.6793909541831233</v>
      </c>
      <c r="I1106" s="17">
        <v>45751</v>
      </c>
      <c r="J1106">
        <v>5074.080078125</v>
      </c>
      <c r="K1106">
        <f t="shared" si="70"/>
        <v>-5.9749605345531105</v>
      </c>
      <c r="L1106">
        <f t="shared" si="71"/>
        <v>-9.9849605345531103</v>
      </c>
    </row>
    <row r="1107" spans="1:12" x14ac:dyDescent="0.2">
      <c r="A1107" s="414">
        <v>45754</v>
      </c>
      <c r="B1107" s="319">
        <v>4.1500000000000004</v>
      </c>
      <c r="D1107" s="17">
        <v>45754</v>
      </c>
      <c r="E1107">
        <v>243.01768493652341</v>
      </c>
      <c r="F1107" s="20">
        <f t="shared" si="68"/>
        <v>1.4329667569366737</v>
      </c>
      <c r="G1107" s="20">
        <f t="shared" si="69"/>
        <v>-2.7170332430633266</v>
      </c>
      <c r="I1107" s="17">
        <v>45754</v>
      </c>
      <c r="J1107">
        <v>5062.25</v>
      </c>
      <c r="K1107">
        <f t="shared" si="70"/>
        <v>-0.2331472492127383</v>
      </c>
      <c r="L1107">
        <f t="shared" si="71"/>
        <v>-4.3831472492127386</v>
      </c>
    </row>
    <row r="1108" spans="1:12" x14ac:dyDescent="0.2">
      <c r="A1108" s="414">
        <v>45755</v>
      </c>
      <c r="B1108" s="319">
        <v>4.26</v>
      </c>
      <c r="D1108" s="17">
        <v>45755</v>
      </c>
      <c r="E1108">
        <v>242.79876708984381</v>
      </c>
      <c r="F1108" s="20">
        <f t="shared" si="68"/>
        <v>-9.0083092815563565E-2</v>
      </c>
      <c r="G1108" s="20">
        <f t="shared" si="69"/>
        <v>-4.3500830928155629</v>
      </c>
      <c r="I1108" s="17">
        <v>45755</v>
      </c>
      <c r="J1108">
        <v>4982.77001953125</v>
      </c>
      <c r="K1108">
        <f t="shared" si="70"/>
        <v>-1.570052456294138</v>
      </c>
      <c r="L1108">
        <f t="shared" si="71"/>
        <v>-5.8300524562941378</v>
      </c>
    </row>
    <row r="1109" spans="1:12" x14ac:dyDescent="0.2">
      <c r="A1109" s="414">
        <v>45756</v>
      </c>
      <c r="B1109" s="319">
        <v>4.34</v>
      </c>
      <c r="D1109" s="17">
        <v>45756</v>
      </c>
      <c r="E1109">
        <v>263.8753662109375</v>
      </c>
      <c r="F1109" s="20">
        <f t="shared" si="68"/>
        <v>8.6806862216456953</v>
      </c>
      <c r="G1109" s="20">
        <f t="shared" si="69"/>
        <v>4.3406862216456954</v>
      </c>
      <c r="I1109" s="17">
        <v>45756</v>
      </c>
      <c r="J1109">
        <v>5456.89990234375</v>
      </c>
      <c r="K1109">
        <f t="shared" si="70"/>
        <v>9.5153876449048589</v>
      </c>
      <c r="L1109">
        <f t="shared" si="71"/>
        <v>5.175387644904859</v>
      </c>
    </row>
    <row r="1110" spans="1:12" x14ac:dyDescent="0.2">
      <c r="A1110" s="414">
        <v>45757</v>
      </c>
      <c r="B1110" s="319">
        <v>4.4000000000000004</v>
      </c>
      <c r="D1110" s="17">
        <v>45757</v>
      </c>
      <c r="E1110">
        <v>254.27330017089841</v>
      </c>
      <c r="F1110" s="20">
        <f t="shared" si="68"/>
        <v>-3.6388641266208084</v>
      </c>
      <c r="G1110" s="20">
        <f t="shared" si="69"/>
        <v>-8.0388641266208083</v>
      </c>
      <c r="I1110" s="17">
        <v>45757</v>
      </c>
      <c r="J1110">
        <v>5268.0498046875</v>
      </c>
      <c r="K1110">
        <f t="shared" si="70"/>
        <v>-3.4607579584726942</v>
      </c>
      <c r="L1110">
        <f t="shared" si="71"/>
        <v>-7.8607579584726945</v>
      </c>
    </row>
    <row r="1111" spans="1:12" x14ac:dyDescent="0.2">
      <c r="A1111" s="414">
        <v>45758</v>
      </c>
      <c r="B1111" s="319">
        <v>4.4800000000000004</v>
      </c>
      <c r="D1111" s="17">
        <v>45758</v>
      </c>
      <c r="E1111">
        <v>254.1537170410156</v>
      </c>
      <c r="F1111" s="20">
        <f t="shared" si="68"/>
        <v>-4.7029369502200997E-2</v>
      </c>
      <c r="G1111" s="20">
        <f t="shared" si="69"/>
        <v>-4.527029369502201</v>
      </c>
      <c r="I1111" s="17">
        <v>45758</v>
      </c>
      <c r="J1111">
        <v>5363.35986328125</v>
      </c>
      <c r="K1111">
        <f t="shared" si="70"/>
        <v>1.8092095201708858</v>
      </c>
      <c r="L1111">
        <f t="shared" si="71"/>
        <v>-2.6707904798291144</v>
      </c>
    </row>
    <row r="1112" spans="1:12" x14ac:dyDescent="0.2">
      <c r="A1112" s="414">
        <v>45761</v>
      </c>
      <c r="B1112" s="319">
        <v>4.38</v>
      </c>
      <c r="D1112" s="17">
        <v>45761</v>
      </c>
      <c r="E1112">
        <v>253.7052001953125</v>
      </c>
      <c r="F1112" s="20">
        <f t="shared" si="68"/>
        <v>-0.17647463547846301</v>
      </c>
      <c r="G1112" s="20">
        <f t="shared" si="69"/>
        <v>-4.5564746354784633</v>
      </c>
      <c r="I1112" s="17">
        <v>45761</v>
      </c>
      <c r="J1112">
        <v>5405.97021484375</v>
      </c>
      <c r="K1112">
        <f t="shared" si="70"/>
        <v>0.79447123908689987</v>
      </c>
      <c r="L1112">
        <f t="shared" si="71"/>
        <v>-3.5855287609131001</v>
      </c>
    </row>
    <row r="1113" spans="1:12" x14ac:dyDescent="0.2">
      <c r="A1113" s="414">
        <v>45762</v>
      </c>
      <c r="B1113" s="319">
        <v>4.3499999999999996</v>
      </c>
      <c r="D1113" s="17">
        <v>45762</v>
      </c>
      <c r="E1113">
        <v>254.08393859863281</v>
      </c>
      <c r="F1113" s="20">
        <f t="shared" si="68"/>
        <v>0.14928286965688697</v>
      </c>
      <c r="G1113" s="20">
        <f t="shared" si="69"/>
        <v>-4.2007171303431123</v>
      </c>
      <c r="I1113" s="17">
        <v>45762</v>
      </c>
      <c r="J1113">
        <v>5396.6298828125</v>
      </c>
      <c r="K1113">
        <f t="shared" si="70"/>
        <v>-0.1727780890394707</v>
      </c>
      <c r="L1113">
        <f t="shared" si="71"/>
        <v>-4.5227780890394707</v>
      </c>
    </row>
    <row r="1114" spans="1:12" x14ac:dyDescent="0.2">
      <c r="A1114" s="414">
        <v>45763</v>
      </c>
      <c r="B1114" s="319">
        <v>4.29</v>
      </c>
      <c r="D1114" s="17">
        <v>45763</v>
      </c>
      <c r="E1114">
        <v>249.0108337402344</v>
      </c>
      <c r="F1114" s="20">
        <f t="shared" si="68"/>
        <v>-1.9966255586159694</v>
      </c>
      <c r="G1114" s="20">
        <f t="shared" si="69"/>
        <v>-6.2866255586159694</v>
      </c>
      <c r="I1114" s="17">
        <v>45763</v>
      </c>
      <c r="J1114">
        <v>5275.7001953125</v>
      </c>
      <c r="K1114">
        <f t="shared" si="70"/>
        <v>-2.2408371544089745</v>
      </c>
      <c r="L1114">
        <f t="shared" si="71"/>
        <v>-6.5308371544089745</v>
      </c>
    </row>
    <row r="1115" spans="1:12" x14ac:dyDescent="0.2">
      <c r="A1115" s="414">
        <v>45764</v>
      </c>
      <c r="B1115" s="319">
        <v>4.34</v>
      </c>
      <c r="D1115" s="17">
        <v>45764</v>
      </c>
      <c r="E1115">
        <v>246.43939208984381</v>
      </c>
      <c r="F1115" s="20">
        <f t="shared" si="68"/>
        <v>-1.0326625600045574</v>
      </c>
      <c r="G1115" s="20">
        <f t="shared" si="69"/>
        <v>-5.3726625600045574</v>
      </c>
      <c r="I1115" s="17">
        <v>45764</v>
      </c>
      <c r="J1115">
        <v>5282.7001953125</v>
      </c>
      <c r="K1115">
        <f t="shared" si="70"/>
        <v>0.13268380955801001</v>
      </c>
      <c r="L1115">
        <f t="shared" si="71"/>
        <v>-4.2073161904419898</v>
      </c>
    </row>
    <row r="1116" spans="1:12" x14ac:dyDescent="0.2">
      <c r="A1116" s="414">
        <v>45768</v>
      </c>
      <c r="B1116" s="319">
        <v>4.42</v>
      </c>
      <c r="D1116" s="17">
        <v>45768</v>
      </c>
      <c r="E1116">
        <v>235.47589111328119</v>
      </c>
      <c r="F1116" s="20">
        <f t="shared" si="68"/>
        <v>-4.4487615732170269</v>
      </c>
      <c r="G1116" s="20">
        <f t="shared" si="69"/>
        <v>-8.8687615732170269</v>
      </c>
      <c r="I1116" s="17">
        <v>45768</v>
      </c>
      <c r="J1116">
        <v>5158.2001953125</v>
      </c>
      <c r="K1116">
        <f t="shared" si="70"/>
        <v>-2.356749302382759</v>
      </c>
      <c r="L1116">
        <f t="shared" si="71"/>
        <v>-6.7767493023827594</v>
      </c>
    </row>
    <row r="1117" spans="1:12" x14ac:dyDescent="0.2">
      <c r="A1117" s="414">
        <v>45769</v>
      </c>
      <c r="B1117" s="319">
        <v>4.41</v>
      </c>
      <c r="D1117" s="17">
        <v>45769</v>
      </c>
      <c r="E1117">
        <v>242.58222961425781</v>
      </c>
      <c r="F1117" s="20">
        <f t="shared" si="68"/>
        <v>3.0178624518116584</v>
      </c>
      <c r="G1117" s="20">
        <f t="shared" si="69"/>
        <v>-1.3921375481883418</v>
      </c>
      <c r="I1117" s="17">
        <v>45769</v>
      </c>
      <c r="J1117">
        <v>5287.759765625</v>
      </c>
      <c r="K1117">
        <f t="shared" si="70"/>
        <v>2.511720472389515</v>
      </c>
      <c r="L1117">
        <f t="shared" si="71"/>
        <v>-1.8982795276104851</v>
      </c>
    </row>
    <row r="1118" spans="1:12" x14ac:dyDescent="0.2">
      <c r="A1118" s="414">
        <v>45770</v>
      </c>
      <c r="B1118" s="319">
        <v>4.4000000000000004</v>
      </c>
      <c r="D1118" s="17">
        <v>45770</v>
      </c>
      <c r="E1118">
        <v>249.6487121582031</v>
      </c>
      <c r="F1118" s="20">
        <f t="shared" si="68"/>
        <v>2.9130256388450437</v>
      </c>
      <c r="G1118" s="20">
        <f t="shared" si="69"/>
        <v>-1.4869743611549566</v>
      </c>
      <c r="I1118" s="17">
        <v>45770</v>
      </c>
      <c r="J1118">
        <v>5375.85986328125</v>
      </c>
      <c r="K1118">
        <f t="shared" si="70"/>
        <v>1.6661138470960166</v>
      </c>
      <c r="L1118">
        <f t="shared" si="71"/>
        <v>-2.7338861529039837</v>
      </c>
    </row>
    <row r="1119" spans="1:12" x14ac:dyDescent="0.2">
      <c r="A1119" s="414">
        <v>45771</v>
      </c>
      <c r="B1119" s="319">
        <v>4.32</v>
      </c>
      <c r="D1119" s="17">
        <v>45771</v>
      </c>
      <c r="E1119">
        <v>263.821533203125</v>
      </c>
      <c r="F1119" s="20">
        <f t="shared" si="68"/>
        <v>5.6771056106792752</v>
      </c>
      <c r="G1119" s="20">
        <f t="shared" si="69"/>
        <v>1.3571056106792749</v>
      </c>
      <c r="I1119" s="17">
        <v>45771</v>
      </c>
      <c r="J1119">
        <v>5484.77001953125</v>
      </c>
      <c r="K1119">
        <f t="shared" si="70"/>
        <v>2.0259113708281222</v>
      </c>
      <c r="L1119">
        <f t="shared" si="71"/>
        <v>-2.2940886291718781</v>
      </c>
    </row>
    <row r="1120" spans="1:12" x14ac:dyDescent="0.2">
      <c r="A1120" s="414">
        <v>45772</v>
      </c>
      <c r="B1120" s="319">
        <v>4.29</v>
      </c>
      <c r="D1120" s="17">
        <v>45772</v>
      </c>
      <c r="E1120">
        <v>266.9610595703125</v>
      </c>
      <c r="F1120" s="20">
        <f t="shared" si="68"/>
        <v>1.1900189984758651</v>
      </c>
      <c r="G1120" s="20">
        <f t="shared" si="69"/>
        <v>-3.0999810015241351</v>
      </c>
      <c r="I1120" s="17">
        <v>45772</v>
      </c>
      <c r="J1120">
        <v>5525.2099609375</v>
      </c>
      <c r="K1120">
        <f t="shared" si="70"/>
        <v>0.73731334699984663</v>
      </c>
      <c r="L1120">
        <f t="shared" si="71"/>
        <v>-3.5526866530001535</v>
      </c>
    </row>
    <row r="1121" spans="1:12" x14ac:dyDescent="0.2">
      <c r="A1121" s="414">
        <v>45775</v>
      </c>
      <c r="B1121" s="319">
        <v>4.2300000000000004</v>
      </c>
      <c r="D1121" s="17">
        <v>45775</v>
      </c>
      <c r="E1121">
        <v>264.7584228515625</v>
      </c>
      <c r="F1121" s="20">
        <f t="shared" si="68"/>
        <v>-0.8250779054800188</v>
      </c>
      <c r="G1121" s="20">
        <f t="shared" si="69"/>
        <v>-5.0550779054800188</v>
      </c>
      <c r="I1121" s="17">
        <v>45775</v>
      </c>
      <c r="J1121">
        <v>5528.75</v>
      </c>
      <c r="K1121">
        <f t="shared" si="70"/>
        <v>6.4070670391308315E-2</v>
      </c>
      <c r="L1121">
        <f t="shared" si="71"/>
        <v>-4.1659293296086926</v>
      </c>
    </row>
    <row r="1122" spans="1:12" x14ac:dyDescent="0.2">
      <c r="A1122" s="414">
        <v>45776</v>
      </c>
      <c r="B1122" s="319">
        <v>4.1900000000000004</v>
      </c>
      <c r="D1122" s="17">
        <v>45776</v>
      </c>
      <c r="E1122">
        <v>266.87136840820312</v>
      </c>
      <c r="F1122" s="20">
        <f t="shared" si="68"/>
        <v>0.79806547186801047</v>
      </c>
      <c r="G1122" s="20">
        <f t="shared" si="69"/>
        <v>-3.3919345281319897</v>
      </c>
      <c r="I1122" s="17">
        <v>45776</v>
      </c>
      <c r="J1122">
        <v>5560.830078125</v>
      </c>
      <c r="K1122">
        <f t="shared" si="70"/>
        <v>0.58024106940990272</v>
      </c>
      <c r="L1122">
        <f t="shared" si="71"/>
        <v>-3.6097589305900977</v>
      </c>
    </row>
    <row r="1123" spans="1:12" x14ac:dyDescent="0.2">
      <c r="A1123" s="414">
        <v>45777</v>
      </c>
      <c r="B1123" s="319">
        <v>4.17</v>
      </c>
      <c r="D1123" s="17">
        <v>45777</v>
      </c>
      <c r="E1123">
        <v>267.81820678710938</v>
      </c>
      <c r="F1123" s="20">
        <f t="shared" si="68"/>
        <v>0.3547920425311335</v>
      </c>
      <c r="G1123" s="20">
        <f t="shared" si="69"/>
        <v>-3.8152079574688664</v>
      </c>
      <c r="I1123" s="17">
        <v>45777</v>
      </c>
      <c r="J1123">
        <v>5569.06005859375</v>
      </c>
      <c r="K1123">
        <f t="shared" si="70"/>
        <v>0.147999135976566</v>
      </c>
      <c r="L1123">
        <f t="shared" si="71"/>
        <v>-4.0220008640234344</v>
      </c>
    </row>
    <row r="1124" spans="1:12" x14ac:dyDescent="0.2">
      <c r="A1124" s="414">
        <v>45778</v>
      </c>
      <c r="B1124" s="319">
        <v>4.25</v>
      </c>
      <c r="D1124" s="17">
        <v>45778</v>
      </c>
      <c r="E1124">
        <v>268.43612670898438</v>
      </c>
      <c r="F1124" s="20">
        <f t="shared" si="68"/>
        <v>0.23072364246176474</v>
      </c>
      <c r="G1124" s="20">
        <f t="shared" si="69"/>
        <v>-4.0192763575382351</v>
      </c>
      <c r="I1124" s="17">
        <v>45778</v>
      </c>
      <c r="J1124">
        <v>5604.14013671875</v>
      </c>
      <c r="K1124">
        <f t="shared" si="70"/>
        <v>0.62991021385856827</v>
      </c>
      <c r="L1124">
        <f t="shared" si="71"/>
        <v>-3.6200897861414316</v>
      </c>
    </row>
    <row r="1125" spans="1:12" x14ac:dyDescent="0.2">
      <c r="A1125" s="414">
        <v>45779</v>
      </c>
      <c r="B1125" s="319">
        <v>4.33</v>
      </c>
      <c r="D1125" s="17">
        <v>45779</v>
      </c>
      <c r="E1125">
        <v>274.16705322265619</v>
      </c>
      <c r="F1125" s="20">
        <f t="shared" si="68"/>
        <v>2.1349311599495704</v>
      </c>
      <c r="G1125" s="20">
        <f t="shared" si="69"/>
        <v>-2.1950688400504297</v>
      </c>
      <c r="I1125" s="17">
        <v>45779</v>
      </c>
      <c r="J1125">
        <v>5686.669921875</v>
      </c>
      <c r="K1125">
        <f t="shared" si="70"/>
        <v>1.4726574129634733</v>
      </c>
      <c r="L1125">
        <f t="shared" si="71"/>
        <v>-2.857342587036527</v>
      </c>
    </row>
    <row r="1126" spans="1:12" x14ac:dyDescent="0.2">
      <c r="A1126" s="414">
        <v>45782</v>
      </c>
      <c r="B1126" s="319">
        <v>4.3600000000000003</v>
      </c>
      <c r="D1126" s="17">
        <v>45782</v>
      </c>
      <c r="E1126">
        <v>271.72518920898438</v>
      </c>
      <c r="F1126" s="20">
        <f t="shared" si="68"/>
        <v>-0.89064823251710501</v>
      </c>
      <c r="G1126" s="20">
        <f t="shared" si="69"/>
        <v>-5.2506482325171051</v>
      </c>
      <c r="I1126" s="17">
        <v>45782</v>
      </c>
      <c r="J1126">
        <v>5650.3798828125</v>
      </c>
      <c r="K1126">
        <f t="shared" si="70"/>
        <v>-0.6381597588933825</v>
      </c>
      <c r="L1126">
        <f t="shared" si="71"/>
        <v>-4.998159758893383</v>
      </c>
    </row>
    <row r="1127" spans="1:12" x14ac:dyDescent="0.2">
      <c r="A1127" s="414">
        <v>45783</v>
      </c>
      <c r="B1127" s="319">
        <v>4.3</v>
      </c>
      <c r="D1127" s="17">
        <v>45783</v>
      </c>
      <c r="E1127">
        <v>272.4527587890625</v>
      </c>
      <c r="F1127" s="20">
        <f t="shared" si="68"/>
        <v>0.26775934251665928</v>
      </c>
      <c r="G1127" s="20">
        <f t="shared" si="69"/>
        <v>-4.0322406574833405</v>
      </c>
      <c r="I1127" s="17">
        <v>45783</v>
      </c>
      <c r="J1127">
        <v>5606.91015625</v>
      </c>
      <c r="K1127">
        <f t="shared" si="70"/>
        <v>-0.76932396518555424</v>
      </c>
      <c r="L1127">
        <f t="shared" si="71"/>
        <v>-5.0693239651855544</v>
      </c>
    </row>
    <row r="1128" spans="1:12" x14ac:dyDescent="0.2">
      <c r="A1128" s="414">
        <v>45784</v>
      </c>
      <c r="B1128" s="319">
        <v>4.26</v>
      </c>
      <c r="D1128" s="17">
        <v>45784</v>
      </c>
      <c r="E1128">
        <v>277.306640625</v>
      </c>
      <c r="F1128" s="20">
        <f t="shared" si="68"/>
        <v>1.7815498941948524</v>
      </c>
      <c r="G1128" s="20">
        <f t="shared" si="69"/>
        <v>-2.4784501058051474</v>
      </c>
      <c r="I1128" s="17">
        <v>45784</v>
      </c>
      <c r="J1128">
        <v>5631.27978515625</v>
      </c>
      <c r="K1128">
        <f t="shared" si="70"/>
        <v>0.43463562331358702</v>
      </c>
      <c r="L1128">
        <f t="shared" si="71"/>
        <v>-3.8253643766864127</v>
      </c>
    </row>
    <row r="1129" spans="1:12" x14ac:dyDescent="0.2">
      <c r="A1129" s="414">
        <v>45785</v>
      </c>
      <c r="B1129" s="319">
        <v>4.37</v>
      </c>
      <c r="D1129" s="17">
        <v>45785</v>
      </c>
      <c r="E1129">
        <v>278.81158447265619</v>
      </c>
      <c r="F1129" s="20">
        <f t="shared" si="68"/>
        <v>0.5427002556679914</v>
      </c>
      <c r="G1129" s="20">
        <f t="shared" si="69"/>
        <v>-3.8272997443320085</v>
      </c>
      <c r="I1129" s="17">
        <v>45785</v>
      </c>
      <c r="J1129">
        <v>5663.93994140625</v>
      </c>
      <c r="K1129">
        <f t="shared" si="70"/>
        <v>0.57997750948355309</v>
      </c>
      <c r="L1129">
        <f t="shared" si="71"/>
        <v>-3.790022490516447</v>
      </c>
    </row>
    <row r="1130" spans="1:12" x14ac:dyDescent="0.2">
      <c r="A1130" s="414">
        <v>45786</v>
      </c>
      <c r="B1130" s="319">
        <v>4.37</v>
      </c>
      <c r="D1130" s="17">
        <v>45786</v>
      </c>
      <c r="E1130">
        <v>274.5059814453125</v>
      </c>
      <c r="F1130" s="20">
        <f t="shared" si="68"/>
        <v>-1.5442697746893495</v>
      </c>
      <c r="G1130" s="20">
        <f t="shared" si="69"/>
        <v>-5.91426977468935</v>
      </c>
      <c r="I1130" s="17">
        <v>45786</v>
      </c>
      <c r="J1130">
        <v>5659.91015625</v>
      </c>
      <c r="K1130">
        <f t="shared" si="70"/>
        <v>-7.1148091221629017E-2</v>
      </c>
      <c r="L1130">
        <f t="shared" si="71"/>
        <v>-4.4411480912216295</v>
      </c>
    </row>
    <row r="1131" spans="1:12" x14ac:dyDescent="0.2">
      <c r="A1131" s="414">
        <v>45789</v>
      </c>
      <c r="B1131" s="319">
        <v>4.45</v>
      </c>
      <c r="D1131" s="17">
        <v>45789</v>
      </c>
      <c r="E1131">
        <v>287.86148071289062</v>
      </c>
      <c r="F1131" s="20">
        <f t="shared" si="68"/>
        <v>4.8652853381407386</v>
      </c>
      <c r="G1131" s="20">
        <f t="shared" si="69"/>
        <v>0.41528533814073842</v>
      </c>
      <c r="I1131" s="17">
        <v>45789</v>
      </c>
      <c r="J1131">
        <v>5844.18994140625</v>
      </c>
      <c r="K1131">
        <f t="shared" si="70"/>
        <v>3.2558782749008413</v>
      </c>
      <c r="L1131">
        <f t="shared" si="71"/>
        <v>-1.1941217250991589</v>
      </c>
    </row>
    <row r="1132" spans="1:12" x14ac:dyDescent="0.2">
      <c r="A1132" s="414">
        <v>45790</v>
      </c>
      <c r="B1132" s="319">
        <v>4.49</v>
      </c>
      <c r="D1132" s="17">
        <v>45790</v>
      </c>
      <c r="E1132">
        <v>288.2103271484375</v>
      </c>
      <c r="F1132" s="20">
        <f t="shared" si="68"/>
        <v>0.12118552113431599</v>
      </c>
      <c r="G1132" s="20">
        <f t="shared" si="69"/>
        <v>-4.3688144788656844</v>
      </c>
      <c r="I1132" s="17">
        <v>45790</v>
      </c>
      <c r="J1132">
        <v>5886.5498046875</v>
      </c>
      <c r="K1132">
        <f t="shared" si="70"/>
        <v>0.72482009835322392</v>
      </c>
      <c r="L1132">
        <f t="shared" si="71"/>
        <v>-3.7651799016467762</v>
      </c>
    </row>
    <row r="1133" spans="1:12" x14ac:dyDescent="0.2">
      <c r="A1133" s="414">
        <v>45791</v>
      </c>
      <c r="B1133" s="319">
        <v>4.53</v>
      </c>
      <c r="D1133" s="17">
        <v>45791</v>
      </c>
      <c r="E1133">
        <v>289.77508544921881</v>
      </c>
      <c r="F1133" s="20">
        <f t="shared" si="68"/>
        <v>0.54292235682984613</v>
      </c>
      <c r="G1133" s="20">
        <f t="shared" si="69"/>
        <v>-3.9870776431701542</v>
      </c>
      <c r="I1133" s="17">
        <v>45791</v>
      </c>
      <c r="J1133">
        <v>5892.580078125</v>
      </c>
      <c r="K1133">
        <f t="shared" si="70"/>
        <v>0.10244155978597262</v>
      </c>
      <c r="L1133">
        <f t="shared" si="71"/>
        <v>-4.4275584402140273</v>
      </c>
    </row>
    <row r="1134" spans="1:12" x14ac:dyDescent="0.2">
      <c r="A1134" s="414">
        <v>45792</v>
      </c>
      <c r="B1134" s="319">
        <v>4.45</v>
      </c>
      <c r="D1134" s="17">
        <v>45792</v>
      </c>
      <c r="E1134">
        <v>289.7950439453125</v>
      </c>
      <c r="F1134" s="20">
        <f t="shared" si="68"/>
        <v>6.8875818163431288E-3</v>
      </c>
      <c r="G1134" s="20">
        <f t="shared" si="69"/>
        <v>-4.4431124181836568</v>
      </c>
      <c r="I1134" s="17">
        <v>45792</v>
      </c>
      <c r="J1134">
        <v>5916.93017578125</v>
      </c>
      <c r="K1134">
        <f t="shared" si="70"/>
        <v>0.41323320741358716</v>
      </c>
      <c r="L1134">
        <f t="shared" si="71"/>
        <v>-4.0367667925864126</v>
      </c>
    </row>
    <row r="1135" spans="1:12" x14ac:dyDescent="0.2">
      <c r="A1135" s="414">
        <v>45793</v>
      </c>
      <c r="B1135" s="319">
        <v>4.43</v>
      </c>
      <c r="D1135" s="17">
        <v>45793</v>
      </c>
      <c r="E1135">
        <v>290.1837158203125</v>
      </c>
      <c r="F1135" s="20">
        <f t="shared" si="68"/>
        <v>0.1341195728224209</v>
      </c>
      <c r="G1135" s="20">
        <f t="shared" si="69"/>
        <v>-4.295880427177579</v>
      </c>
      <c r="I1135" s="17">
        <v>45793</v>
      </c>
      <c r="J1135">
        <v>5958.3798828125</v>
      </c>
      <c r="K1135">
        <f t="shared" si="70"/>
        <v>0.70052722948986179</v>
      </c>
      <c r="L1135">
        <f t="shared" si="71"/>
        <v>-3.7294727705101378</v>
      </c>
    </row>
    <row r="1136" spans="1:12" x14ac:dyDescent="0.2">
      <c r="A1136" s="414">
        <v>45796</v>
      </c>
      <c r="B1136" s="319">
        <v>4.46</v>
      </c>
      <c r="D1136" s="17">
        <v>45796</v>
      </c>
      <c r="E1136">
        <v>286.6754150390625</v>
      </c>
      <c r="F1136" s="20">
        <f t="shared" si="68"/>
        <v>-1.2089929896074558</v>
      </c>
      <c r="G1136" s="20">
        <f t="shared" si="69"/>
        <v>-5.6689929896074558</v>
      </c>
      <c r="I1136" s="17">
        <v>45796</v>
      </c>
      <c r="J1136">
        <v>5963.60009765625</v>
      </c>
      <c r="K1136">
        <f t="shared" si="70"/>
        <v>8.7611312914240236E-2</v>
      </c>
      <c r="L1136">
        <f t="shared" si="71"/>
        <v>-4.3723886870857598</v>
      </c>
    </row>
    <row r="1137" spans="1:12" x14ac:dyDescent="0.2">
      <c r="A1137" s="414">
        <v>45797</v>
      </c>
      <c r="B1137" s="319">
        <v>4.4800000000000004</v>
      </c>
      <c r="D1137" s="17">
        <v>45797</v>
      </c>
      <c r="E1137">
        <v>287.10400390625</v>
      </c>
      <c r="F1137" s="20">
        <f t="shared" si="68"/>
        <v>0.14950318189269921</v>
      </c>
      <c r="G1137" s="20">
        <f t="shared" si="69"/>
        <v>-4.3304968181073011</v>
      </c>
      <c r="I1137" s="17">
        <v>45797</v>
      </c>
      <c r="J1137">
        <v>5940.4599609375</v>
      </c>
      <c r="K1137">
        <f t="shared" si="70"/>
        <v>-0.38802294486252165</v>
      </c>
      <c r="L1137">
        <f t="shared" si="71"/>
        <v>-4.8680229448625223</v>
      </c>
    </row>
    <row r="1138" spans="1:12" x14ac:dyDescent="0.2">
      <c r="A1138" s="414">
        <v>45798</v>
      </c>
      <c r="B1138" s="319">
        <v>4.58</v>
      </c>
      <c r="D1138" s="17">
        <v>45798</v>
      </c>
      <c r="E1138">
        <v>281.34320068359381</v>
      </c>
      <c r="F1138" s="20">
        <f t="shared" si="68"/>
        <v>-2.0065213805019964</v>
      </c>
      <c r="G1138" s="20">
        <f t="shared" si="69"/>
        <v>-6.5865213805019964</v>
      </c>
      <c r="I1138" s="17">
        <v>45798</v>
      </c>
      <c r="J1138">
        <v>5844.60986328125</v>
      </c>
      <c r="K1138">
        <f t="shared" si="70"/>
        <v>-1.6135130661014221</v>
      </c>
      <c r="L1138">
        <f t="shared" si="71"/>
        <v>-6.1935130661014224</v>
      </c>
    </row>
    <row r="1139" spans="1:12" x14ac:dyDescent="0.2">
      <c r="A1139" s="414">
        <v>45799</v>
      </c>
      <c r="B1139" s="319">
        <v>4.54</v>
      </c>
      <c r="D1139" s="17">
        <v>45799</v>
      </c>
      <c r="E1139">
        <v>282.47940063476562</v>
      </c>
      <c r="F1139" s="20">
        <f t="shared" si="68"/>
        <v>0.40384837750161928</v>
      </c>
      <c r="G1139" s="20">
        <f t="shared" si="69"/>
        <v>-4.1361516224983808</v>
      </c>
      <c r="I1139" s="17">
        <v>45799</v>
      </c>
      <c r="J1139">
        <v>5842.009765625</v>
      </c>
      <c r="K1139">
        <f t="shared" si="70"/>
        <v>-4.4487103794302998E-2</v>
      </c>
      <c r="L1139">
        <f t="shared" si="71"/>
        <v>-4.5844871037943031</v>
      </c>
    </row>
    <row r="1140" spans="1:12" x14ac:dyDescent="0.2">
      <c r="A1140" s="414">
        <v>45800</v>
      </c>
      <c r="B1140" s="319">
        <v>4.51</v>
      </c>
      <c r="D1140" s="17">
        <v>45800</v>
      </c>
      <c r="E1140">
        <v>272.22354125976562</v>
      </c>
      <c r="F1140" s="20">
        <f t="shared" si="68"/>
        <v>-3.6306574397828069</v>
      </c>
      <c r="G1140" s="20">
        <f t="shared" si="69"/>
        <v>-8.1406574397828066</v>
      </c>
      <c r="I1140" s="17">
        <v>45800</v>
      </c>
      <c r="J1140">
        <v>5802.81982421875</v>
      </c>
      <c r="K1140">
        <f t="shared" si="70"/>
        <v>-0.67082978253216441</v>
      </c>
      <c r="L1140">
        <f t="shared" si="71"/>
        <v>-5.1808297825321645</v>
      </c>
    </row>
    <row r="1141" spans="1:12" x14ac:dyDescent="0.2">
      <c r="A1141" s="414">
        <v>45804</v>
      </c>
      <c r="B1141" s="319">
        <v>4.43</v>
      </c>
      <c r="D1141" s="17">
        <v>45804</v>
      </c>
      <c r="E1141">
        <v>276.27008056640619</v>
      </c>
      <c r="F1141" s="20">
        <f t="shared" si="68"/>
        <v>1.486476624289893</v>
      </c>
      <c r="G1141" s="20">
        <f t="shared" si="69"/>
        <v>-2.9435233757101065</v>
      </c>
      <c r="I1141" s="17">
        <v>45804</v>
      </c>
      <c r="J1141">
        <v>5921.5400390625</v>
      </c>
      <c r="K1141">
        <f t="shared" si="70"/>
        <v>2.0459055845273229</v>
      </c>
      <c r="L1141">
        <f t="shared" si="71"/>
        <v>-2.3840944154726769</v>
      </c>
    </row>
    <row r="1142" spans="1:12" x14ac:dyDescent="0.2">
      <c r="A1142" s="414">
        <v>45805</v>
      </c>
      <c r="B1142" s="319">
        <v>4.47</v>
      </c>
      <c r="D1142" s="17">
        <v>45805</v>
      </c>
      <c r="E1142">
        <v>275.11392211914062</v>
      </c>
      <c r="F1142" s="20">
        <f t="shared" si="68"/>
        <v>-0.41848847508033571</v>
      </c>
      <c r="G1142" s="20">
        <f t="shared" si="69"/>
        <v>-4.8884884750803357</v>
      </c>
      <c r="I1142" s="17">
        <v>45805</v>
      </c>
      <c r="J1142">
        <v>5888.5498046875</v>
      </c>
      <c r="K1142">
        <f t="shared" si="70"/>
        <v>-0.55712254172688203</v>
      </c>
      <c r="L1142">
        <f t="shared" si="71"/>
        <v>-5.0271225417268814</v>
      </c>
    </row>
    <row r="1143" spans="1:12" x14ac:dyDescent="0.2">
      <c r="A1143" s="414">
        <v>45806</v>
      </c>
      <c r="B1143" s="319">
        <v>4.43</v>
      </c>
      <c r="D1143" s="17">
        <v>45806</v>
      </c>
      <c r="E1143">
        <v>266.03414916992188</v>
      </c>
      <c r="F1143" s="20">
        <f t="shared" si="68"/>
        <v>-3.3003683998538866</v>
      </c>
      <c r="G1143" s="20">
        <f t="shared" si="69"/>
        <v>-7.7303683998538864</v>
      </c>
      <c r="I1143" s="17">
        <v>45806</v>
      </c>
      <c r="J1143">
        <v>5912.169921875</v>
      </c>
      <c r="K1143">
        <f t="shared" si="70"/>
        <v>0.40111942619042684</v>
      </c>
      <c r="L1143">
        <f t="shared" si="71"/>
        <v>-4.0288805738095732</v>
      </c>
    </row>
    <row r="1144" spans="1:12" x14ac:dyDescent="0.2">
      <c r="A1144" s="414">
        <v>45807</v>
      </c>
      <c r="B1144" s="319">
        <v>4.41</v>
      </c>
      <c r="D1144" s="17">
        <v>45807</v>
      </c>
      <c r="E1144">
        <v>264.48928833007812</v>
      </c>
      <c r="F1144" s="20">
        <f t="shared" si="68"/>
        <v>-0.58070020133280453</v>
      </c>
      <c r="G1144" s="20">
        <f t="shared" si="69"/>
        <v>-4.990700201332805</v>
      </c>
      <c r="I1144" s="17">
        <v>45807</v>
      </c>
      <c r="J1144">
        <v>5911.68994140625</v>
      </c>
      <c r="K1144">
        <f t="shared" si="70"/>
        <v>-8.1185161301618649E-3</v>
      </c>
      <c r="L1144">
        <f t="shared" si="71"/>
        <v>-4.4181185161301624</v>
      </c>
    </row>
    <row r="1145" spans="1:12" x14ac:dyDescent="0.2">
      <c r="A1145" s="414">
        <v>45810</v>
      </c>
      <c r="B1145" s="319">
        <v>4.46</v>
      </c>
      <c r="D1145" s="17">
        <v>45810</v>
      </c>
      <c r="E1145">
        <v>260.751708984375</v>
      </c>
      <c r="F1145" s="20">
        <f t="shared" si="68"/>
        <v>-1.4131307053307542</v>
      </c>
      <c r="G1145" s="20">
        <f t="shared" si="69"/>
        <v>-5.8731307053307544</v>
      </c>
      <c r="I1145" s="17">
        <v>45810</v>
      </c>
      <c r="J1145">
        <v>5935.93994140625</v>
      </c>
      <c r="K1145">
        <f t="shared" si="70"/>
        <v>0.41020419271568737</v>
      </c>
      <c r="L1145">
        <f t="shared" si="71"/>
        <v>-4.0497958072843128</v>
      </c>
    </row>
    <row r="1146" spans="1:12" x14ac:dyDescent="0.2">
      <c r="A1146" s="414">
        <v>45811</v>
      </c>
      <c r="B1146" s="319">
        <v>4.46</v>
      </c>
      <c r="D1146" s="17">
        <v>45811</v>
      </c>
      <c r="E1146">
        <v>263.59228515625</v>
      </c>
      <c r="F1146" s="20">
        <f t="shared" si="68"/>
        <v>1.0893796949362335</v>
      </c>
      <c r="G1146" s="20">
        <f t="shared" si="69"/>
        <v>-3.3706203050637664</v>
      </c>
      <c r="I1146" s="17">
        <v>45811</v>
      </c>
      <c r="J1146">
        <v>5970.3701171875</v>
      </c>
      <c r="K1146">
        <f t="shared" si="70"/>
        <v>0.58002904546054657</v>
      </c>
      <c r="L1146">
        <f t="shared" si="71"/>
        <v>-3.8799709545394534</v>
      </c>
    </row>
    <row r="1147" spans="1:12" x14ac:dyDescent="0.2">
      <c r="A1147" s="414">
        <v>45812</v>
      </c>
      <c r="B1147" s="319">
        <v>4.37</v>
      </c>
      <c r="D1147" s="17">
        <v>45812</v>
      </c>
      <c r="E1147">
        <v>262.29660034179688</v>
      </c>
      <c r="F1147" s="20">
        <f t="shared" si="68"/>
        <v>-0.49154883788995568</v>
      </c>
      <c r="G1147" s="20">
        <f t="shared" si="69"/>
        <v>-4.8615488378899556</v>
      </c>
      <c r="I1147" s="17">
        <v>45812</v>
      </c>
      <c r="J1147">
        <v>5970.81005859375</v>
      </c>
      <c r="K1147">
        <f t="shared" si="70"/>
        <v>7.368745950665551E-3</v>
      </c>
      <c r="L1147">
        <f t="shared" si="71"/>
        <v>-4.3626312540493348</v>
      </c>
    </row>
    <row r="1148" spans="1:12" x14ac:dyDescent="0.2">
      <c r="A1148" s="414">
        <v>45813</v>
      </c>
      <c r="B1148" s="319">
        <v>4.4000000000000004</v>
      </c>
      <c r="D1148" s="17">
        <v>45813</v>
      </c>
      <c r="E1148">
        <v>266.25344848632812</v>
      </c>
      <c r="F1148" s="20">
        <f t="shared" si="68"/>
        <v>1.5085396224636953</v>
      </c>
      <c r="G1148" s="20">
        <f t="shared" si="69"/>
        <v>-2.8914603775363048</v>
      </c>
      <c r="I1148" s="17">
        <v>45813</v>
      </c>
      <c r="J1148">
        <v>5939.2998046875</v>
      </c>
      <c r="K1148">
        <f t="shared" si="70"/>
        <v>-0.52773834030941058</v>
      </c>
      <c r="L1148">
        <f t="shared" si="71"/>
        <v>-4.9277383403094106</v>
      </c>
    </row>
    <row r="1149" spans="1:12" x14ac:dyDescent="0.2">
      <c r="A1149" s="414">
        <v>45814</v>
      </c>
      <c r="B1149" s="319">
        <v>4.51</v>
      </c>
      <c r="D1149" s="17">
        <v>45814</v>
      </c>
      <c r="E1149">
        <v>273.59896850585938</v>
      </c>
      <c r="F1149" s="20">
        <f t="shared" si="68"/>
        <v>2.7588450257794261</v>
      </c>
      <c r="G1149" s="20">
        <f t="shared" si="69"/>
        <v>-1.7511549742205736</v>
      </c>
      <c r="I1149" s="17">
        <v>45814</v>
      </c>
      <c r="J1149">
        <v>6000.35986328125</v>
      </c>
      <c r="K1149">
        <f t="shared" si="70"/>
        <v>1.0280683010067837</v>
      </c>
      <c r="L1149">
        <f t="shared" si="71"/>
        <v>-3.4819316989932161</v>
      </c>
    </row>
    <row r="1150" spans="1:12" x14ac:dyDescent="0.2">
      <c r="A1150" s="414">
        <v>45817</v>
      </c>
      <c r="B1150" s="319">
        <v>4.49</v>
      </c>
      <c r="D1150" s="17">
        <v>45817</v>
      </c>
      <c r="E1150">
        <v>271.34646606445312</v>
      </c>
      <c r="F1150" s="20">
        <f t="shared" si="68"/>
        <v>-0.82328615992498178</v>
      </c>
      <c r="G1150" s="20">
        <f t="shared" si="69"/>
        <v>-5.3132861599249823</v>
      </c>
      <c r="I1150" s="17">
        <v>45817</v>
      </c>
      <c r="J1150">
        <v>6005.8798828125</v>
      </c>
      <c r="K1150">
        <f t="shared" si="70"/>
        <v>9.1994807928593478E-2</v>
      </c>
      <c r="L1150">
        <f t="shared" si="71"/>
        <v>-4.3980051920714072</v>
      </c>
    </row>
    <row r="1151" spans="1:12" x14ac:dyDescent="0.2">
      <c r="A1151" s="414">
        <v>45818</v>
      </c>
      <c r="B1151" s="319">
        <v>4.47</v>
      </c>
      <c r="D1151" s="17">
        <v>45818</v>
      </c>
      <c r="E1151">
        <v>267.329833984375</v>
      </c>
      <c r="F1151" s="20">
        <f t="shared" si="68"/>
        <v>-1.4802595878009523</v>
      </c>
      <c r="G1151" s="20">
        <f t="shared" si="69"/>
        <v>-5.9502595878009519</v>
      </c>
      <c r="I1151" s="17">
        <v>45818</v>
      </c>
      <c r="J1151">
        <v>6038.81005859375</v>
      </c>
      <c r="K1151">
        <f t="shared" si="70"/>
        <v>0.54829894076784458</v>
      </c>
      <c r="L1151">
        <f t="shared" si="71"/>
        <v>-3.9217010592321553</v>
      </c>
    </row>
    <row r="1152" spans="1:12" x14ac:dyDescent="0.2">
      <c r="A1152" s="414">
        <v>45819</v>
      </c>
      <c r="B1152" s="319">
        <v>4.41</v>
      </c>
      <c r="D1152" s="17">
        <v>45819</v>
      </c>
      <c r="E1152">
        <v>265.02749633789062</v>
      </c>
      <c r="F1152" s="20">
        <f t="shared" si="68"/>
        <v>-0.86123483195629513</v>
      </c>
      <c r="G1152" s="20">
        <f t="shared" si="69"/>
        <v>-5.2712348319562956</v>
      </c>
      <c r="I1152" s="17">
        <v>45819</v>
      </c>
      <c r="J1152">
        <v>6022.240234375</v>
      </c>
      <c r="K1152">
        <f t="shared" si="70"/>
        <v>-0.2743888954607821</v>
      </c>
      <c r="L1152">
        <f t="shared" si="71"/>
        <v>-4.6843888954607822</v>
      </c>
    </row>
    <row r="1153" spans="1:12" x14ac:dyDescent="0.2">
      <c r="A1153" s="414">
        <v>45820</v>
      </c>
      <c r="B1153" s="319">
        <v>4.3600000000000003</v>
      </c>
      <c r="D1153" s="17">
        <v>45820</v>
      </c>
      <c r="E1153">
        <v>266.02420043945312</v>
      </c>
      <c r="F1153" s="20">
        <f t="shared" si="68"/>
        <v>0.37607573377660986</v>
      </c>
      <c r="G1153" s="20">
        <f t="shared" si="69"/>
        <v>-3.9839242662233905</v>
      </c>
      <c r="I1153" s="17">
        <v>45820</v>
      </c>
      <c r="J1153">
        <v>6045.259765625</v>
      </c>
      <c r="K1153">
        <f t="shared" si="70"/>
        <v>0.38224199557175276</v>
      </c>
      <c r="L1153">
        <f t="shared" si="71"/>
        <v>-3.9777580044282477</v>
      </c>
    </row>
    <row r="1154" spans="1:12" x14ac:dyDescent="0.2">
      <c r="A1154" s="414">
        <v>45821</v>
      </c>
      <c r="B1154" s="319">
        <v>4.41</v>
      </c>
      <c r="D1154" s="17">
        <v>45821</v>
      </c>
      <c r="E1154">
        <v>257.54241943359381</v>
      </c>
      <c r="F1154" s="20">
        <f t="shared" si="68"/>
        <v>-3.1883494027415615</v>
      </c>
      <c r="G1154" s="20">
        <f t="shared" si="69"/>
        <v>-7.5983494027415617</v>
      </c>
      <c r="I1154" s="17">
        <v>45821</v>
      </c>
      <c r="J1154">
        <v>5976.97021484375</v>
      </c>
      <c r="K1154">
        <f t="shared" si="70"/>
        <v>-1.1296379879250691</v>
      </c>
      <c r="L1154">
        <f t="shared" si="71"/>
        <v>-5.5396379879250688</v>
      </c>
    </row>
    <row r="1155" spans="1:12" x14ac:dyDescent="0.2">
      <c r="A1155" s="414">
        <v>45824</v>
      </c>
      <c r="B1155" s="319">
        <v>4.46</v>
      </c>
      <c r="D1155" s="17">
        <v>45824</v>
      </c>
      <c r="E1155">
        <v>263.00424194335938</v>
      </c>
      <c r="F1155" s="20">
        <f t="shared" si="68"/>
        <v>2.1207467576710699</v>
      </c>
      <c r="G1155" s="20">
        <f t="shared" si="69"/>
        <v>-2.3392532423289301</v>
      </c>
      <c r="I1155" s="17">
        <v>45824</v>
      </c>
      <c r="J1155">
        <v>6033.10986328125</v>
      </c>
      <c r="K1155">
        <f t="shared" si="70"/>
        <v>0.93926598961590435</v>
      </c>
      <c r="L1155">
        <f t="shared" si="71"/>
        <v>-3.5207340103840954</v>
      </c>
    </row>
    <row r="1156" spans="1:12" x14ac:dyDescent="0.2">
      <c r="A1156" s="414">
        <v>45825</v>
      </c>
      <c r="B1156" s="319">
        <v>4.3899999999999997</v>
      </c>
      <c r="D1156" s="17">
        <v>45825</v>
      </c>
      <c r="E1156">
        <v>261.88796997070312</v>
      </c>
      <c r="F1156" s="20">
        <f t="shared" si="68"/>
        <v>-0.42443116674013587</v>
      </c>
      <c r="G1156" s="20">
        <f t="shared" si="69"/>
        <v>-4.8144311667401354</v>
      </c>
      <c r="I1156" s="17">
        <v>45825</v>
      </c>
      <c r="J1156">
        <v>5982.72021484375</v>
      </c>
      <c r="K1156">
        <f t="shared" si="70"/>
        <v>-0.83521847901663093</v>
      </c>
      <c r="L1156">
        <f t="shared" si="71"/>
        <v>-5.2252184790166307</v>
      </c>
    </row>
    <row r="1157" spans="1:12" x14ac:dyDescent="0.2">
      <c r="A1157" s="414">
        <v>45826</v>
      </c>
      <c r="B1157" s="319">
        <v>4.38</v>
      </c>
      <c r="D1157" s="17">
        <v>45826</v>
      </c>
      <c r="E1157">
        <v>259.04891967773438</v>
      </c>
      <c r="F1157" s="20">
        <f t="shared" ref="F1157:F1220" si="72">+(E1157-E1156)/E1156*100</f>
        <v>-1.0840705257619694</v>
      </c>
      <c r="G1157" s="20">
        <f t="shared" ref="G1157:G1220" si="73">+F1157-B1157</f>
        <v>-5.4640705257619695</v>
      </c>
      <c r="I1157" s="17">
        <v>45826</v>
      </c>
      <c r="J1157">
        <v>5980.8701171875</v>
      </c>
      <c r="K1157">
        <f t="shared" ref="K1157:K1220" si="74">+(J1157-J1156)/J1156*100</f>
        <v>-3.0924021010705391E-2</v>
      </c>
      <c r="L1157">
        <f t="shared" ref="L1157:L1220" si="75">+K1157-B1157</f>
        <v>-4.4109240210107057</v>
      </c>
    </row>
    <row r="1158" spans="1:12" x14ac:dyDescent="0.2">
      <c r="A1158" s="414">
        <v>45828</v>
      </c>
      <c r="B1158" s="319">
        <v>4.38</v>
      </c>
      <c r="D1158" s="17">
        <v>45828</v>
      </c>
      <c r="E1158">
        <v>260.17694091796881</v>
      </c>
      <c r="F1158" s="20">
        <f t="shared" si="72"/>
        <v>0.43544718952610517</v>
      </c>
      <c r="G1158" s="20">
        <f t="shared" si="73"/>
        <v>-3.9445528104738949</v>
      </c>
      <c r="I1158" s="17">
        <v>45828</v>
      </c>
      <c r="J1158">
        <v>5967.83984375</v>
      </c>
      <c r="K1158">
        <f t="shared" si="74"/>
        <v>-0.21786584865058858</v>
      </c>
      <c r="L1158">
        <f t="shared" si="75"/>
        <v>-4.5978658486505886</v>
      </c>
    </row>
    <row r="1159" spans="1:12" x14ac:dyDescent="0.2">
      <c r="A1159" s="414">
        <v>45831</v>
      </c>
      <c r="B1159" s="319">
        <v>4.34</v>
      </c>
      <c r="D1159" s="17">
        <v>45831</v>
      </c>
      <c r="E1159">
        <v>262.95211791992188</v>
      </c>
      <c r="F1159" s="20">
        <f t="shared" si="72"/>
        <v>1.0666498699544837</v>
      </c>
      <c r="G1159" s="20">
        <f t="shared" si="73"/>
        <v>-3.2733501300455163</v>
      </c>
      <c r="I1159" s="17">
        <v>45831</v>
      </c>
      <c r="J1159">
        <v>6025.169921875</v>
      </c>
      <c r="K1159">
        <f t="shared" si="74"/>
        <v>0.96065041331564305</v>
      </c>
      <c r="L1159">
        <f t="shared" si="75"/>
        <v>-3.3793495866843566</v>
      </c>
    </row>
    <row r="1160" spans="1:12" x14ac:dyDescent="0.2">
      <c r="A1160" s="414">
        <v>45832</v>
      </c>
      <c r="B1160" s="319">
        <v>4.3</v>
      </c>
      <c r="D1160" s="17">
        <v>45832</v>
      </c>
      <c r="E1160">
        <v>270.69863891601562</v>
      </c>
      <c r="F1160" s="20">
        <f t="shared" si="72"/>
        <v>2.9459815944334156</v>
      </c>
      <c r="G1160" s="20">
        <f t="shared" si="73"/>
        <v>-1.3540184055665843</v>
      </c>
      <c r="I1160" s="17">
        <v>45832</v>
      </c>
      <c r="J1160">
        <v>6092.18017578125</v>
      </c>
      <c r="K1160">
        <f t="shared" si="74"/>
        <v>1.1121720179701882</v>
      </c>
      <c r="L1160">
        <f t="shared" si="75"/>
        <v>-3.1878279820298117</v>
      </c>
    </row>
    <row r="1161" spans="1:12" x14ac:dyDescent="0.2">
      <c r="A1161" s="414">
        <v>45833</v>
      </c>
      <c r="B1161" s="319">
        <v>4.29</v>
      </c>
      <c r="D1161" s="17">
        <v>45833</v>
      </c>
      <c r="E1161">
        <v>267.2945556640625</v>
      </c>
      <c r="F1161" s="20">
        <f t="shared" si="72"/>
        <v>-1.2575176829792791</v>
      </c>
      <c r="G1161" s="20">
        <f t="shared" si="73"/>
        <v>-5.5475176829792794</v>
      </c>
      <c r="I1161" s="17">
        <v>45833</v>
      </c>
      <c r="J1161">
        <v>6092.16015625</v>
      </c>
      <c r="K1161">
        <f t="shared" si="74"/>
        <v>-3.2861029503994822E-4</v>
      </c>
      <c r="L1161">
        <f t="shared" si="75"/>
        <v>-4.29032861029504</v>
      </c>
    </row>
    <row r="1162" spans="1:12" x14ac:dyDescent="0.2">
      <c r="A1162" s="414">
        <v>45834</v>
      </c>
      <c r="B1162" s="319">
        <v>4.26</v>
      </c>
      <c r="D1162" s="17">
        <v>45834</v>
      </c>
      <c r="E1162">
        <v>270.26934814453119</v>
      </c>
      <c r="F1162" s="20">
        <f t="shared" si="72"/>
        <v>1.1129267010613682</v>
      </c>
      <c r="G1162" s="20">
        <f t="shared" si="73"/>
        <v>-3.1470732989386319</v>
      </c>
      <c r="I1162" s="17">
        <v>45834</v>
      </c>
      <c r="J1162">
        <v>6141.02001953125</v>
      </c>
      <c r="K1162">
        <f t="shared" si="74"/>
        <v>0.8020121275230141</v>
      </c>
      <c r="L1162">
        <f t="shared" si="75"/>
        <v>-3.4579878724769859</v>
      </c>
    </row>
    <row r="1163" spans="1:12" x14ac:dyDescent="0.2">
      <c r="A1163" s="414">
        <v>45835</v>
      </c>
      <c r="B1163" s="319">
        <v>4.29</v>
      </c>
      <c r="D1163" s="17">
        <v>45835</v>
      </c>
      <c r="E1163">
        <v>272.94473266601562</v>
      </c>
      <c r="F1163" s="20">
        <f t="shared" si="72"/>
        <v>0.9898956503397951</v>
      </c>
      <c r="G1163" s="20">
        <f t="shared" si="73"/>
        <v>-3.3001043496602049</v>
      </c>
      <c r="I1163" s="17">
        <v>45835</v>
      </c>
      <c r="J1163">
        <v>6173.06982421875</v>
      </c>
      <c r="K1163">
        <f t="shared" si="74"/>
        <v>0.52189708852221572</v>
      </c>
      <c r="L1163">
        <f t="shared" si="75"/>
        <v>-3.7681029114777842</v>
      </c>
    </row>
    <row r="1164" spans="1:12" x14ac:dyDescent="0.2">
      <c r="A1164" s="414">
        <v>45838</v>
      </c>
      <c r="B1164" s="319">
        <v>4.24</v>
      </c>
      <c r="D1164" s="17">
        <v>45838</v>
      </c>
      <c r="E1164">
        <v>272.21597290039062</v>
      </c>
      <c r="F1164" s="20">
        <f t="shared" si="72"/>
        <v>-0.26699902156263078</v>
      </c>
      <c r="G1164" s="20">
        <f t="shared" si="73"/>
        <v>-4.5069990215626312</v>
      </c>
      <c r="I1164" s="17">
        <v>45838</v>
      </c>
      <c r="J1164">
        <v>6204.9501953125</v>
      </c>
      <c r="K1164">
        <f t="shared" si="74"/>
        <v>0.51644274245326083</v>
      </c>
      <c r="L1164">
        <f t="shared" si="75"/>
        <v>-3.7235572575467395</v>
      </c>
    </row>
    <row r="1165" spans="1:12" x14ac:dyDescent="0.2">
      <c r="A1165" s="414">
        <v>45839</v>
      </c>
      <c r="B1165" s="319">
        <v>4.26</v>
      </c>
      <c r="D1165" s="17">
        <v>45839</v>
      </c>
      <c r="E1165">
        <v>271.43734741210938</v>
      </c>
      <c r="F1165" s="20">
        <f t="shared" si="72"/>
        <v>-0.28603225592723203</v>
      </c>
      <c r="G1165" s="20">
        <f t="shared" si="73"/>
        <v>-4.5460322559272317</v>
      </c>
      <c r="I1165" s="17">
        <v>45839</v>
      </c>
      <c r="J1165">
        <v>6198.009765625</v>
      </c>
      <c r="K1165">
        <f t="shared" si="74"/>
        <v>-0.11185310871218779</v>
      </c>
      <c r="L1165">
        <f t="shared" si="75"/>
        <v>-4.3718531087121875</v>
      </c>
    </row>
    <row r="1166" spans="1:12" x14ac:dyDescent="0.2">
      <c r="A1166" s="414">
        <v>45840</v>
      </c>
      <c r="B1166" s="319">
        <v>4.3</v>
      </c>
      <c r="D1166" s="17">
        <v>45840</v>
      </c>
      <c r="E1166">
        <v>268.74203491210938</v>
      </c>
      <c r="F1166" s="20">
        <f t="shared" si="72"/>
        <v>-0.99297776289710249</v>
      </c>
      <c r="G1166" s="20">
        <f t="shared" si="73"/>
        <v>-5.2929777628971024</v>
      </c>
      <c r="I1166" s="17">
        <v>45840</v>
      </c>
      <c r="J1166">
        <v>6227.419921875</v>
      </c>
      <c r="K1166">
        <f t="shared" si="74"/>
        <v>0.4745096791088117</v>
      </c>
      <c r="L1166">
        <f t="shared" si="75"/>
        <v>-3.8254903208911881</v>
      </c>
    </row>
    <row r="1167" spans="1:12" x14ac:dyDescent="0.2">
      <c r="A1167" s="414">
        <v>45841</v>
      </c>
      <c r="B1167" s="319">
        <v>4.3499999999999996</v>
      </c>
      <c r="D1167" s="17">
        <v>45841</v>
      </c>
      <c r="E1167">
        <v>271.67691040039062</v>
      </c>
      <c r="F1167" s="20">
        <f t="shared" si="72"/>
        <v>1.0920790598467729</v>
      </c>
      <c r="G1167" s="20">
        <f t="shared" si="73"/>
        <v>-3.2579209401532268</v>
      </c>
      <c r="I1167" s="17">
        <v>45841</v>
      </c>
      <c r="J1167">
        <v>6279.35009765625</v>
      </c>
      <c r="K1167">
        <f t="shared" si="74"/>
        <v>0.83389552066073702</v>
      </c>
      <c r="L1167">
        <f t="shared" si="75"/>
        <v>-3.5161044793392628</v>
      </c>
    </row>
    <row r="1168" spans="1:12" x14ac:dyDescent="0.2">
      <c r="A1168" s="414">
        <v>45845</v>
      </c>
      <c r="B1168" s="319">
        <v>4.4000000000000004</v>
      </c>
      <c r="D1168" s="17">
        <v>45845</v>
      </c>
      <c r="E1168">
        <v>269.33099365234381</v>
      </c>
      <c r="F1168" s="20">
        <f t="shared" si="72"/>
        <v>-0.86349507751301535</v>
      </c>
      <c r="G1168" s="20">
        <f t="shared" si="73"/>
        <v>-5.2634950775130154</v>
      </c>
      <c r="I1168" s="17">
        <v>45845</v>
      </c>
      <c r="J1168">
        <v>6229.97998046875</v>
      </c>
      <c r="K1168">
        <f t="shared" si="74"/>
        <v>-0.78622972791288159</v>
      </c>
      <c r="L1168">
        <f t="shared" si="75"/>
        <v>-5.1862297279128819</v>
      </c>
    </row>
    <row r="1169" spans="1:12" x14ac:dyDescent="0.2">
      <c r="A1169" s="414">
        <v>45846</v>
      </c>
      <c r="B1169" s="319">
        <v>4.42</v>
      </c>
      <c r="D1169" s="17">
        <v>45846</v>
      </c>
      <c r="E1169">
        <v>273.17431640625</v>
      </c>
      <c r="F1169" s="20">
        <f t="shared" si="72"/>
        <v>1.4269886661715612</v>
      </c>
      <c r="G1169" s="20">
        <f t="shared" si="73"/>
        <v>-2.9930113338284388</v>
      </c>
      <c r="I1169" s="17">
        <v>45846</v>
      </c>
      <c r="J1169">
        <v>6225.52001953125</v>
      </c>
      <c r="K1169">
        <f t="shared" si="74"/>
        <v>-7.1588688109466891E-2</v>
      </c>
      <c r="L1169">
        <f t="shared" si="75"/>
        <v>-4.4915886881094664</v>
      </c>
    </row>
    <row r="1170" spans="1:12" x14ac:dyDescent="0.2">
      <c r="A1170" s="414">
        <v>45847</v>
      </c>
      <c r="B1170" s="319">
        <v>4.34</v>
      </c>
      <c r="D1170" s="17">
        <v>45847</v>
      </c>
      <c r="E1170">
        <v>270.44906616210938</v>
      </c>
      <c r="F1170" s="20">
        <f t="shared" si="72"/>
        <v>-0.99762315871883833</v>
      </c>
      <c r="G1170" s="20">
        <f t="shared" si="73"/>
        <v>-5.3376231587188379</v>
      </c>
      <c r="I1170" s="17">
        <v>45847</v>
      </c>
      <c r="J1170">
        <v>6263.259765625</v>
      </c>
      <c r="K1170">
        <f t="shared" si="74"/>
        <v>0.6062103402663479</v>
      </c>
      <c r="L1170">
        <f t="shared" si="75"/>
        <v>-3.733789659733652</v>
      </c>
    </row>
    <row r="1171" spans="1:12" x14ac:dyDescent="0.2">
      <c r="A1171" s="414">
        <v>45848</v>
      </c>
      <c r="B1171" s="319">
        <v>4.3499999999999996</v>
      </c>
      <c r="D1171" s="17">
        <v>45848</v>
      </c>
      <c r="E1171">
        <v>263.51113891601562</v>
      </c>
      <c r="F1171" s="20">
        <f t="shared" si="72"/>
        <v>-2.5653359963665396</v>
      </c>
      <c r="G1171" s="20">
        <f t="shared" si="73"/>
        <v>-6.9153359963665393</v>
      </c>
      <c r="I1171" s="17">
        <v>45848</v>
      </c>
      <c r="J1171">
        <v>6280.4599609375</v>
      </c>
      <c r="K1171">
        <f t="shared" si="74"/>
        <v>0.27462050044452563</v>
      </c>
      <c r="L1171">
        <f t="shared" si="75"/>
        <v>-4.0753794995554742</v>
      </c>
    </row>
    <row r="1172" spans="1:12" x14ac:dyDescent="0.2">
      <c r="A1172" s="414">
        <v>45849</v>
      </c>
      <c r="B1172" s="319">
        <v>4.43</v>
      </c>
      <c r="D1172" s="17">
        <v>45849</v>
      </c>
      <c r="E1172">
        <v>257.62139892578119</v>
      </c>
      <c r="F1172" s="20">
        <f t="shared" si="72"/>
        <v>-2.2351009579566834</v>
      </c>
      <c r="G1172" s="20">
        <f t="shared" si="73"/>
        <v>-6.6651009579566836</v>
      </c>
      <c r="I1172" s="17">
        <v>45849</v>
      </c>
      <c r="J1172">
        <v>6259.75</v>
      </c>
      <c r="K1172">
        <f t="shared" si="74"/>
        <v>-0.32975229626985109</v>
      </c>
      <c r="L1172">
        <f t="shared" si="75"/>
        <v>-4.7597522962698511</v>
      </c>
    </row>
    <row r="1173" spans="1:12" x14ac:dyDescent="0.2">
      <c r="A1173" s="414">
        <v>45852</v>
      </c>
      <c r="B1173" s="319">
        <v>4.43</v>
      </c>
      <c r="D1173" s="17">
        <v>45852</v>
      </c>
      <c r="E1173">
        <v>259.22857666015619</v>
      </c>
      <c r="F1173" s="20">
        <f t="shared" si="72"/>
        <v>0.62385257632966118</v>
      </c>
      <c r="G1173" s="20">
        <f t="shared" si="73"/>
        <v>-3.8061474236703385</v>
      </c>
      <c r="I1173" s="17">
        <v>45852</v>
      </c>
      <c r="J1173">
        <v>6268.56005859375</v>
      </c>
      <c r="K1173">
        <f t="shared" si="74"/>
        <v>0.14074138094572466</v>
      </c>
      <c r="L1173">
        <f t="shared" si="75"/>
        <v>-4.2892586190542747</v>
      </c>
    </row>
    <row r="1174" spans="1:12" x14ac:dyDescent="0.2">
      <c r="A1174" s="414">
        <v>45853</v>
      </c>
      <c r="B1174" s="319">
        <v>4.5</v>
      </c>
      <c r="D1174" s="17">
        <v>45853</v>
      </c>
      <c r="E1174">
        <v>257.13223266601562</v>
      </c>
      <c r="F1174" s="20">
        <f t="shared" si="72"/>
        <v>-0.80868553195384618</v>
      </c>
      <c r="G1174" s="20">
        <f t="shared" si="73"/>
        <v>-5.308685531953846</v>
      </c>
      <c r="I1174" s="17">
        <v>45853</v>
      </c>
      <c r="J1174">
        <v>6243.759765625</v>
      </c>
      <c r="K1174">
        <f t="shared" si="74"/>
        <v>-0.39562982147312387</v>
      </c>
      <c r="L1174">
        <f t="shared" si="75"/>
        <v>-4.8956298214731238</v>
      </c>
    </row>
    <row r="1175" spans="1:12" x14ac:dyDescent="0.2">
      <c r="A1175" s="414">
        <v>45854</v>
      </c>
      <c r="B1175" s="319">
        <v>4.46</v>
      </c>
      <c r="D1175" s="17">
        <v>45854</v>
      </c>
      <c r="E1175">
        <v>257.50161743164062</v>
      </c>
      <c r="F1175" s="20">
        <f t="shared" si="72"/>
        <v>0.14365556655232217</v>
      </c>
      <c r="G1175" s="20">
        <f t="shared" si="73"/>
        <v>-4.3163444334476777</v>
      </c>
      <c r="I1175" s="17">
        <v>45854</v>
      </c>
      <c r="J1175">
        <v>6263.7001953125</v>
      </c>
      <c r="K1175">
        <f t="shared" si="74"/>
        <v>0.31936574173276128</v>
      </c>
      <c r="L1175">
        <f t="shared" si="75"/>
        <v>-4.1406342582672391</v>
      </c>
    </row>
    <row r="1176" spans="1:12" x14ac:dyDescent="0.2">
      <c r="A1176" s="414">
        <v>45855</v>
      </c>
      <c r="B1176" s="319">
        <v>4.47</v>
      </c>
      <c r="D1176" s="17">
        <v>45855</v>
      </c>
      <c r="E1176">
        <v>259.42825317382812</v>
      </c>
      <c r="F1176" s="20">
        <f t="shared" si="72"/>
        <v>0.7482033555377442</v>
      </c>
      <c r="G1176" s="20">
        <f t="shared" si="73"/>
        <v>-3.7217966444622554</v>
      </c>
      <c r="I1176" s="17">
        <v>45855</v>
      </c>
      <c r="J1176">
        <v>6297.35986328125</v>
      </c>
      <c r="K1176">
        <f t="shared" si="74"/>
        <v>0.53737674089094389</v>
      </c>
      <c r="L1176">
        <f t="shared" si="75"/>
        <v>-3.932623259109056</v>
      </c>
    </row>
    <row r="1177" spans="1:12" x14ac:dyDescent="0.2">
      <c r="A1177" s="414">
        <v>45856</v>
      </c>
      <c r="B1177" s="319">
        <v>4.4400000000000004</v>
      </c>
      <c r="D1177" s="17">
        <v>45856</v>
      </c>
      <c r="E1177">
        <v>261.92391967773438</v>
      </c>
      <c r="F1177" s="20">
        <f t="shared" si="72"/>
        <v>0.96198716730904621</v>
      </c>
      <c r="G1177" s="20">
        <f t="shared" si="73"/>
        <v>-3.4780128326909541</v>
      </c>
      <c r="I1177" s="17">
        <v>45856</v>
      </c>
      <c r="J1177">
        <v>6296.7900390625</v>
      </c>
      <c r="K1177">
        <f t="shared" si="74"/>
        <v>-9.0486208684458468E-3</v>
      </c>
      <c r="L1177">
        <f t="shared" si="75"/>
        <v>-4.4490486208684459</v>
      </c>
    </row>
    <row r="1178" spans="1:12" x14ac:dyDescent="0.2">
      <c r="A1178" s="414">
        <v>45859</v>
      </c>
      <c r="B1178" s="319">
        <v>4.38</v>
      </c>
      <c r="D1178" s="17">
        <v>45859</v>
      </c>
      <c r="E1178">
        <v>261.82406616210938</v>
      </c>
      <c r="F1178" s="20">
        <f t="shared" si="72"/>
        <v>-3.8123099160953931E-2</v>
      </c>
      <c r="G1178" s="20">
        <f t="shared" si="73"/>
        <v>-4.4181230991609537</v>
      </c>
      <c r="I1178" s="17">
        <v>45859</v>
      </c>
      <c r="J1178">
        <v>6305.60009765625</v>
      </c>
      <c r="K1178">
        <f t="shared" si="74"/>
        <v>0.13991348828683017</v>
      </c>
      <c r="L1178">
        <f t="shared" si="75"/>
        <v>-4.2400865117131694</v>
      </c>
    </row>
    <row r="1179" spans="1:12" x14ac:dyDescent="0.2">
      <c r="A1179" s="414">
        <v>45860</v>
      </c>
      <c r="B1179" s="319">
        <v>4.3499999999999996</v>
      </c>
      <c r="D1179" s="17">
        <v>45860</v>
      </c>
      <c r="E1179">
        <v>263.13180541992188</v>
      </c>
      <c r="F1179" s="20">
        <f t="shared" si="72"/>
        <v>0.49947251869612636</v>
      </c>
      <c r="G1179" s="20">
        <f t="shared" si="73"/>
        <v>-3.8505274813038732</v>
      </c>
      <c r="I1179" s="17">
        <v>45860</v>
      </c>
      <c r="J1179">
        <v>6309.6201171875</v>
      </c>
      <c r="K1179">
        <f t="shared" si="74"/>
        <v>6.3753163362583284E-2</v>
      </c>
      <c r="L1179">
        <f t="shared" si="75"/>
        <v>-4.2862468366374165</v>
      </c>
    </row>
    <row r="1180" spans="1:12" x14ac:dyDescent="0.2">
      <c r="A1180" s="414">
        <v>45861</v>
      </c>
      <c r="B1180" s="319">
        <v>4.4000000000000004</v>
      </c>
      <c r="D1180" s="17">
        <v>45861</v>
      </c>
      <c r="E1180">
        <v>266.7554931640625</v>
      </c>
      <c r="F1180" s="20">
        <f t="shared" si="72"/>
        <v>1.3771378714016431</v>
      </c>
      <c r="G1180" s="20">
        <f t="shared" si="73"/>
        <v>-3.0228621285983572</v>
      </c>
      <c r="I1180" s="17">
        <v>45861</v>
      </c>
      <c r="J1180">
        <v>6358.91015625</v>
      </c>
      <c r="K1180">
        <f t="shared" si="74"/>
        <v>0.7811886951519188</v>
      </c>
      <c r="L1180">
        <f t="shared" si="75"/>
        <v>-3.6188113048480814</v>
      </c>
    </row>
    <row r="1181" spans="1:12" x14ac:dyDescent="0.2">
      <c r="A1181" s="414">
        <v>45862</v>
      </c>
      <c r="B1181" s="319">
        <v>4.43</v>
      </c>
      <c r="D1181" s="17">
        <v>45862</v>
      </c>
      <c r="E1181">
        <v>267.23468017578119</v>
      </c>
      <c r="F1181" s="20">
        <f t="shared" si="72"/>
        <v>0.17963529299244047</v>
      </c>
      <c r="G1181" s="20">
        <f t="shared" si="73"/>
        <v>-4.2503647070075594</v>
      </c>
      <c r="I1181" s="17">
        <v>45862</v>
      </c>
      <c r="J1181">
        <v>6363.35009765625</v>
      </c>
      <c r="K1181">
        <f t="shared" si="74"/>
        <v>6.9822364165439618E-2</v>
      </c>
      <c r="L1181">
        <f t="shared" si="75"/>
        <v>-4.3601776358345603</v>
      </c>
    </row>
    <row r="1182" spans="1:12" x14ac:dyDescent="0.2">
      <c r="A1182" s="414">
        <v>45863</v>
      </c>
      <c r="B1182" s="319">
        <v>4.4000000000000004</v>
      </c>
      <c r="D1182" s="17">
        <v>45863</v>
      </c>
      <c r="E1182">
        <v>268.64218139648438</v>
      </c>
      <c r="F1182" s="20">
        <f t="shared" si="72"/>
        <v>0.52669107908350743</v>
      </c>
      <c r="G1182" s="20">
        <f t="shared" si="73"/>
        <v>-3.873308920916493</v>
      </c>
      <c r="I1182" s="17">
        <v>45863</v>
      </c>
      <c r="J1182">
        <v>6388.64013671875</v>
      </c>
      <c r="K1182">
        <f t="shared" si="74"/>
        <v>0.39743277792958193</v>
      </c>
      <c r="L1182">
        <f t="shared" si="75"/>
        <v>-4.002567222070418</v>
      </c>
    </row>
    <row r="1183" spans="1:12" x14ac:dyDescent="0.2">
      <c r="A1183" s="414">
        <v>45866</v>
      </c>
      <c r="B1183" s="319">
        <v>4.42</v>
      </c>
      <c r="D1183" s="17">
        <v>45866</v>
      </c>
      <c r="E1183">
        <v>269.78021240234381</v>
      </c>
      <c r="F1183" s="20">
        <f t="shared" si="72"/>
        <v>0.42362334907481691</v>
      </c>
      <c r="G1183" s="20">
        <f t="shared" si="73"/>
        <v>-3.9963766509251828</v>
      </c>
      <c r="I1183" s="17">
        <v>45866</v>
      </c>
      <c r="J1183">
        <v>6389.77001953125</v>
      </c>
      <c r="K1183">
        <f t="shared" si="74"/>
        <v>1.7685810881818045E-2</v>
      </c>
      <c r="L1183">
        <f t="shared" si="75"/>
        <v>-4.4023141891181821</v>
      </c>
    </row>
    <row r="1184" spans="1:12" x14ac:dyDescent="0.2">
      <c r="A1184" s="414">
        <v>45867</v>
      </c>
      <c r="B1184" s="319">
        <v>4.34</v>
      </c>
      <c r="D1184" s="17">
        <v>45867</v>
      </c>
      <c r="E1184">
        <v>266.92520141601562</v>
      </c>
      <c r="F1184" s="20">
        <f t="shared" si="72"/>
        <v>-1.0582729403705435</v>
      </c>
      <c r="G1184" s="20">
        <f t="shared" si="73"/>
        <v>-5.3982729403705436</v>
      </c>
      <c r="I1184" s="17">
        <v>45867</v>
      </c>
      <c r="J1184">
        <v>6370.85986328125</v>
      </c>
      <c r="K1184">
        <f t="shared" si="74"/>
        <v>-0.29594423887242249</v>
      </c>
      <c r="L1184">
        <f t="shared" si="75"/>
        <v>-4.6359442388724226</v>
      </c>
    </row>
    <row r="1185" spans="1:12" x14ac:dyDescent="0.2">
      <c r="A1185" s="414">
        <v>45868</v>
      </c>
      <c r="B1185" s="319">
        <v>4.38</v>
      </c>
      <c r="D1185" s="17">
        <v>45868</v>
      </c>
      <c r="E1185">
        <v>264.34967041015619</v>
      </c>
      <c r="F1185" s="20">
        <f t="shared" si="72"/>
        <v>-0.96488866251536287</v>
      </c>
      <c r="G1185" s="20">
        <f t="shared" si="73"/>
        <v>-5.3448886625153627</v>
      </c>
      <c r="I1185" s="17">
        <v>45868</v>
      </c>
      <c r="J1185">
        <v>6362.89990234375</v>
      </c>
      <c r="K1185">
        <f t="shared" si="74"/>
        <v>-0.12494327466497275</v>
      </c>
      <c r="L1185">
        <f t="shared" si="75"/>
        <v>-4.5049432746649725</v>
      </c>
    </row>
    <row r="1186" spans="1:12" x14ac:dyDescent="0.2">
      <c r="A1186" s="414">
        <v>45869</v>
      </c>
      <c r="B1186" s="319">
        <v>4.37</v>
      </c>
      <c r="D1186" s="17">
        <v>45869</v>
      </c>
      <c r="E1186">
        <v>257.88092041015619</v>
      </c>
      <c r="F1186" s="20">
        <f t="shared" si="72"/>
        <v>-2.4470429601683641</v>
      </c>
      <c r="G1186" s="20">
        <f t="shared" si="73"/>
        <v>-6.8170429601683642</v>
      </c>
      <c r="I1186" s="17">
        <v>45869</v>
      </c>
      <c r="J1186">
        <v>6339.39013671875</v>
      </c>
      <c r="K1186">
        <f t="shared" si="74"/>
        <v>-0.36948193411529651</v>
      </c>
      <c r="L1186">
        <f t="shared" si="75"/>
        <v>-4.7394819341152967</v>
      </c>
    </row>
    <row r="1187" spans="1:12" x14ac:dyDescent="0.2">
      <c r="A1187" s="414">
        <v>45870</v>
      </c>
      <c r="B1187" s="319">
        <v>4.2300000000000004</v>
      </c>
      <c r="D1187" s="17">
        <v>45870</v>
      </c>
      <c r="E1187">
        <v>250.30413818359381</v>
      </c>
      <c r="F1187" s="20">
        <f t="shared" si="72"/>
        <v>-2.9380933705803494</v>
      </c>
      <c r="G1187" s="20">
        <f t="shared" si="73"/>
        <v>-7.1680933705803493</v>
      </c>
      <c r="I1187" s="17">
        <v>45870</v>
      </c>
      <c r="J1187">
        <v>6238.009765625</v>
      </c>
      <c r="K1187">
        <f t="shared" si="74"/>
        <v>-1.599213314014843</v>
      </c>
      <c r="L1187">
        <f t="shared" si="75"/>
        <v>-5.8292133140148437</v>
      </c>
    </row>
    <row r="1188" spans="1:12" x14ac:dyDescent="0.2">
      <c r="A1188" s="414">
        <v>45873</v>
      </c>
      <c r="B1188" s="319">
        <v>4.22</v>
      </c>
      <c r="D1188" s="17">
        <v>45873</v>
      </c>
      <c r="E1188">
        <v>251.88139343261719</v>
      </c>
      <c r="F1188" s="20">
        <f t="shared" si="72"/>
        <v>0.63013550653584915</v>
      </c>
      <c r="G1188" s="20">
        <f t="shared" si="73"/>
        <v>-3.5898644934641508</v>
      </c>
      <c r="I1188" s="17">
        <v>45873</v>
      </c>
      <c r="J1188">
        <v>6329.93994140625</v>
      </c>
      <c r="K1188">
        <f t="shared" si="74"/>
        <v>1.4737100330916093</v>
      </c>
      <c r="L1188">
        <f t="shared" si="75"/>
        <v>-2.7462899669083907</v>
      </c>
    </row>
    <row r="1189" spans="1:12" x14ac:dyDescent="0.2">
      <c r="A1189" s="414">
        <v>45874</v>
      </c>
      <c r="B1189" s="319">
        <v>4.22</v>
      </c>
      <c r="D1189" s="17">
        <v>45874</v>
      </c>
      <c r="E1189">
        <v>247.0597839355469</v>
      </c>
      <c r="F1189" s="20">
        <f t="shared" si="72"/>
        <v>-1.9142380591761143</v>
      </c>
      <c r="G1189" s="20">
        <f t="shared" si="73"/>
        <v>-6.1342380591761145</v>
      </c>
      <c r="I1189" s="17">
        <v>45874</v>
      </c>
      <c r="J1189">
        <v>6299.18994140625</v>
      </c>
      <c r="K1189">
        <f t="shared" si="74"/>
        <v>-0.48578659963033749</v>
      </c>
      <c r="L1189">
        <f t="shared" si="75"/>
        <v>-4.7057865996303372</v>
      </c>
    </row>
    <row r="1190" spans="1:12" x14ac:dyDescent="0.2">
      <c r="A1190" s="414">
        <v>45875</v>
      </c>
      <c r="B1190" s="319">
        <v>4.22</v>
      </c>
      <c r="D1190" s="17">
        <v>45875</v>
      </c>
      <c r="E1190">
        <v>248.73686218261719</v>
      </c>
      <c r="F1190" s="20">
        <f t="shared" si="72"/>
        <v>0.6788147469228748</v>
      </c>
      <c r="G1190" s="20">
        <f t="shared" si="73"/>
        <v>-3.5411852530771251</v>
      </c>
      <c r="I1190" s="17">
        <v>45875</v>
      </c>
      <c r="J1190">
        <v>6345.06005859375</v>
      </c>
      <c r="K1190">
        <f t="shared" si="74"/>
        <v>0.72819072950925834</v>
      </c>
      <c r="L1190">
        <f t="shared" si="75"/>
        <v>-3.4918092704907413</v>
      </c>
    </row>
    <row r="1191" spans="1:12" x14ac:dyDescent="0.2">
      <c r="A1191" s="414">
        <v>45876</v>
      </c>
      <c r="B1191" s="319">
        <v>4.2300000000000004</v>
      </c>
      <c r="D1191" s="17">
        <v>45876</v>
      </c>
      <c r="E1191">
        <v>240.4612731933594</v>
      </c>
      <c r="F1191" s="20">
        <f t="shared" si="72"/>
        <v>-3.3270456644990669</v>
      </c>
      <c r="G1191" s="20">
        <f t="shared" si="73"/>
        <v>-7.5570456644990678</v>
      </c>
      <c r="I1191" s="17">
        <v>45876</v>
      </c>
      <c r="J1191">
        <v>6340</v>
      </c>
      <c r="K1191">
        <f t="shared" si="74"/>
        <v>-7.9748001548017755E-2</v>
      </c>
      <c r="L1191">
        <f t="shared" si="75"/>
        <v>-4.3097480015480185</v>
      </c>
    </row>
    <row r="1192" spans="1:12" x14ac:dyDescent="0.2">
      <c r="A1192" s="414">
        <v>45877</v>
      </c>
      <c r="B1192" s="319">
        <v>4.2699999999999996</v>
      </c>
      <c r="D1192" s="17">
        <v>45877</v>
      </c>
      <c r="E1192">
        <v>240.0919189453125</v>
      </c>
      <c r="F1192" s="20">
        <f t="shared" si="72"/>
        <v>-0.15360238392728576</v>
      </c>
      <c r="G1192" s="20">
        <f t="shared" si="73"/>
        <v>-4.4236023839272853</v>
      </c>
      <c r="I1192" s="17">
        <v>45877</v>
      </c>
      <c r="J1192">
        <v>6389.4501953125</v>
      </c>
      <c r="K1192">
        <f t="shared" si="74"/>
        <v>0.77997153489747639</v>
      </c>
      <c r="L1192">
        <f t="shared" si="75"/>
        <v>-3.4900284651025233</v>
      </c>
    </row>
    <row r="1193" spans="1:12" x14ac:dyDescent="0.2">
      <c r="A1193" s="414">
        <v>45880</v>
      </c>
      <c r="B1193" s="319">
        <v>4.2699999999999996</v>
      </c>
      <c r="D1193" s="17">
        <v>45880</v>
      </c>
      <c r="E1193">
        <v>232.27552795410159</v>
      </c>
      <c r="F1193" s="20">
        <f t="shared" si="72"/>
        <v>-3.2555827058016495</v>
      </c>
      <c r="G1193" s="20">
        <f t="shared" si="73"/>
        <v>-7.5255827058016491</v>
      </c>
      <c r="I1193" s="17">
        <v>45880</v>
      </c>
      <c r="J1193">
        <v>6373.4501953125</v>
      </c>
      <c r="K1193">
        <f t="shared" si="74"/>
        <v>-0.25041278217863094</v>
      </c>
      <c r="L1193">
        <f t="shared" si="75"/>
        <v>-4.5204127821786306</v>
      </c>
    </row>
    <row r="1194" spans="1:12" x14ac:dyDescent="0.2">
      <c r="A1194" s="414">
        <v>45881</v>
      </c>
      <c r="B1194" s="319">
        <v>4.29</v>
      </c>
      <c r="D1194" s="17">
        <v>45881</v>
      </c>
      <c r="E1194">
        <v>231.25730895996091</v>
      </c>
      <c r="F1194" s="20">
        <f t="shared" si="72"/>
        <v>-0.438366883980083</v>
      </c>
      <c r="G1194" s="20">
        <f t="shared" si="73"/>
        <v>-4.7283668839800832</v>
      </c>
      <c r="I1194" s="17">
        <v>45881</v>
      </c>
      <c r="J1194">
        <v>6445.759765625</v>
      </c>
      <c r="K1194">
        <f t="shared" si="74"/>
        <v>1.1345435846612832</v>
      </c>
      <c r="L1194">
        <f t="shared" si="75"/>
        <v>-3.1554564153387168</v>
      </c>
    </row>
    <row r="1195" spans="1:12" x14ac:dyDescent="0.2">
      <c r="A1195" s="414">
        <v>45882</v>
      </c>
      <c r="B1195" s="319">
        <v>4.24</v>
      </c>
      <c r="D1195" s="17">
        <v>45882</v>
      </c>
      <c r="E1195">
        <v>236.61796569824219</v>
      </c>
      <c r="F1195" s="20">
        <f t="shared" si="72"/>
        <v>2.3180485678009011</v>
      </c>
      <c r="G1195" s="20">
        <f t="shared" si="73"/>
        <v>-1.9219514321990991</v>
      </c>
      <c r="I1195" s="17">
        <v>45882</v>
      </c>
      <c r="J1195">
        <v>6466.580078125</v>
      </c>
      <c r="K1195">
        <f t="shared" si="74"/>
        <v>0.32300788824048271</v>
      </c>
      <c r="L1195">
        <f t="shared" si="75"/>
        <v>-3.9169921117595177</v>
      </c>
    </row>
    <row r="1196" spans="1:12" x14ac:dyDescent="0.2">
      <c r="A1196" s="414">
        <v>45883</v>
      </c>
      <c r="B1196" s="319">
        <v>4.29</v>
      </c>
      <c r="D1196" s="17">
        <v>45883</v>
      </c>
      <c r="E1196">
        <v>232.9643249511719</v>
      </c>
      <c r="F1196" s="20">
        <f t="shared" si="72"/>
        <v>-1.5441096098889444</v>
      </c>
      <c r="G1196" s="20">
        <f t="shared" si="73"/>
        <v>-5.8341096098889444</v>
      </c>
      <c r="I1196" s="17">
        <v>45883</v>
      </c>
      <c r="J1196">
        <v>6468.5400390625</v>
      </c>
      <c r="K1196">
        <f t="shared" si="74"/>
        <v>3.0309080129234174E-2</v>
      </c>
      <c r="L1196">
        <f t="shared" si="75"/>
        <v>-4.2596909198707662</v>
      </c>
    </row>
    <row r="1197" spans="1:12" x14ac:dyDescent="0.2">
      <c r="A1197" s="414">
        <v>45884</v>
      </c>
      <c r="B1197" s="319">
        <v>4.33</v>
      </c>
      <c r="D1197" s="17">
        <v>45884</v>
      </c>
      <c r="E1197">
        <v>242.01856994628909</v>
      </c>
      <c r="F1197" s="20">
        <f t="shared" si="72"/>
        <v>3.8865371326768203</v>
      </c>
      <c r="G1197" s="20">
        <f t="shared" si="73"/>
        <v>-0.44346286732317974</v>
      </c>
      <c r="I1197" s="17">
        <v>45884</v>
      </c>
      <c r="J1197">
        <v>6449.7998046875</v>
      </c>
      <c r="K1197">
        <f t="shared" si="74"/>
        <v>-0.28971350972291521</v>
      </c>
      <c r="L1197">
        <f t="shared" si="75"/>
        <v>-4.6197135097229154</v>
      </c>
    </row>
    <row r="1198" spans="1:12" x14ac:dyDescent="0.2">
      <c r="A1198" s="414">
        <v>45887</v>
      </c>
      <c r="B1198" s="319">
        <v>4.34</v>
      </c>
      <c r="D1198" s="17">
        <v>45887</v>
      </c>
      <c r="E1198">
        <v>243.5458984375</v>
      </c>
      <c r="F1198" s="20">
        <f t="shared" si="72"/>
        <v>0.63107904965716777</v>
      </c>
      <c r="G1198" s="20">
        <f t="shared" si="73"/>
        <v>-3.708920950342832</v>
      </c>
      <c r="I1198" s="17">
        <v>45887</v>
      </c>
      <c r="J1198">
        <v>6449.14990234375</v>
      </c>
      <c r="K1198">
        <f t="shared" si="74"/>
        <v>-1.0076318078549858E-2</v>
      </c>
      <c r="L1198">
        <f t="shared" si="75"/>
        <v>-4.3500763180785498</v>
      </c>
    </row>
    <row r="1199" spans="1:12" x14ac:dyDescent="0.2">
      <c r="A1199" s="414">
        <v>45888</v>
      </c>
      <c r="B1199" s="319">
        <v>4.3</v>
      </c>
      <c r="D1199" s="17">
        <v>45888</v>
      </c>
      <c r="E1199">
        <v>245.57237243652341</v>
      </c>
      <c r="F1199" s="20">
        <f t="shared" si="72"/>
        <v>0.83207067416224756</v>
      </c>
      <c r="G1199" s="20">
        <f t="shared" si="73"/>
        <v>-3.4679293258377522</v>
      </c>
      <c r="I1199" s="17">
        <v>45888</v>
      </c>
      <c r="J1199">
        <v>6411.3701171875</v>
      </c>
      <c r="K1199">
        <f t="shared" si="74"/>
        <v>-0.58581031187567956</v>
      </c>
      <c r="L1199">
        <f t="shared" si="75"/>
        <v>-4.8858103118756793</v>
      </c>
    </row>
    <row r="1200" spans="1:12" x14ac:dyDescent="0.2">
      <c r="A1200" s="414">
        <v>45889</v>
      </c>
      <c r="B1200" s="319">
        <v>4.29</v>
      </c>
      <c r="D1200" s="17">
        <v>45889</v>
      </c>
      <c r="E1200">
        <v>246.02159118652341</v>
      </c>
      <c r="F1200" s="20">
        <f t="shared" si="72"/>
        <v>0.18292723466525779</v>
      </c>
      <c r="G1200" s="20">
        <f t="shared" si="73"/>
        <v>-4.1070727653347419</v>
      </c>
      <c r="I1200" s="17">
        <v>45889</v>
      </c>
      <c r="J1200">
        <v>6395.77978515625</v>
      </c>
      <c r="K1200">
        <f t="shared" si="74"/>
        <v>-0.2431669322826284</v>
      </c>
      <c r="L1200">
        <f t="shared" si="75"/>
        <v>-4.5331669322826285</v>
      </c>
    </row>
    <row r="1201" spans="1:12" x14ac:dyDescent="0.2">
      <c r="A1201" s="414">
        <v>45890</v>
      </c>
      <c r="B1201" s="319">
        <v>4.33</v>
      </c>
      <c r="D1201" s="17">
        <v>45890</v>
      </c>
      <c r="E1201">
        <v>245.4026794433594</v>
      </c>
      <c r="F1201" s="20">
        <f t="shared" si="72"/>
        <v>-0.25156805960773271</v>
      </c>
      <c r="G1201" s="20">
        <f t="shared" si="73"/>
        <v>-4.5815680596077328</v>
      </c>
      <c r="I1201" s="17">
        <v>45890</v>
      </c>
      <c r="J1201">
        <v>6370.169921875</v>
      </c>
      <c r="K1201">
        <f t="shared" si="74"/>
        <v>-0.4004181529308915</v>
      </c>
      <c r="L1201">
        <f t="shared" si="75"/>
        <v>-4.7304181529308913</v>
      </c>
    </row>
    <row r="1202" spans="1:12" x14ac:dyDescent="0.2">
      <c r="A1202" s="414">
        <v>45891</v>
      </c>
      <c r="B1202" s="319">
        <v>4.26</v>
      </c>
      <c r="D1202" s="17">
        <v>45891</v>
      </c>
      <c r="E1202">
        <v>247.85838317871091</v>
      </c>
      <c r="F1202" s="20">
        <f t="shared" si="72"/>
        <v>1.0006833425461024</v>
      </c>
      <c r="G1202" s="20">
        <f t="shared" si="73"/>
        <v>-3.2593166574538976</v>
      </c>
      <c r="I1202" s="17">
        <v>45891</v>
      </c>
      <c r="J1202">
        <v>6466.91015625</v>
      </c>
      <c r="K1202">
        <f t="shared" si="74"/>
        <v>1.5186444876893552</v>
      </c>
      <c r="L1202">
        <f t="shared" si="75"/>
        <v>-2.7413555123106446</v>
      </c>
    </row>
    <row r="1203" spans="1:12" x14ac:dyDescent="0.2">
      <c r="A1203" s="414">
        <v>45894</v>
      </c>
      <c r="B1203" s="319">
        <v>4.28</v>
      </c>
      <c r="D1203" s="17">
        <v>45894</v>
      </c>
      <c r="E1203">
        <v>247.4391174316406</v>
      </c>
      <c r="F1203" s="20">
        <f t="shared" si="72"/>
        <v>-0.16915536270887938</v>
      </c>
      <c r="G1203" s="20">
        <f t="shared" si="73"/>
        <v>-4.44915536270888</v>
      </c>
      <c r="I1203" s="17">
        <v>45894</v>
      </c>
      <c r="J1203">
        <v>6439.31982421875</v>
      </c>
      <c r="K1203">
        <f t="shared" si="74"/>
        <v>-0.42663855480634888</v>
      </c>
      <c r="L1203">
        <f t="shared" si="75"/>
        <v>-4.7066385548063492</v>
      </c>
    </row>
    <row r="1204" spans="1:12" x14ac:dyDescent="0.2">
      <c r="A1204" s="414">
        <v>45895</v>
      </c>
      <c r="B1204" s="319">
        <v>4.26</v>
      </c>
      <c r="D1204" s="17">
        <v>45895</v>
      </c>
      <c r="E1204">
        <v>243.3163146972656</v>
      </c>
      <c r="F1204" s="20">
        <f t="shared" si="72"/>
        <v>-1.6661887486379339</v>
      </c>
      <c r="G1204" s="20">
        <f t="shared" si="73"/>
        <v>-5.9261887486379337</v>
      </c>
      <c r="I1204" s="17">
        <v>45895</v>
      </c>
      <c r="J1204">
        <v>6465.93994140625</v>
      </c>
      <c r="K1204">
        <f t="shared" si="74"/>
        <v>0.41339951911349088</v>
      </c>
      <c r="L1204">
        <f t="shared" si="75"/>
        <v>-3.8466004808865089</v>
      </c>
    </row>
    <row r="1205" spans="1:12" x14ac:dyDescent="0.2">
      <c r="A1205" s="414">
        <v>45896</v>
      </c>
      <c r="B1205" s="319">
        <v>4.24</v>
      </c>
      <c r="D1205" s="17">
        <v>45896</v>
      </c>
      <c r="E1205">
        <v>249.72514343261719</v>
      </c>
      <c r="F1205" s="20">
        <f t="shared" si="72"/>
        <v>2.6339494510778954</v>
      </c>
      <c r="G1205" s="20">
        <f t="shared" si="73"/>
        <v>-1.6060505489221049</v>
      </c>
      <c r="I1205" s="17">
        <v>45896</v>
      </c>
      <c r="J1205">
        <v>6481.39990234375</v>
      </c>
      <c r="K1205">
        <f t="shared" si="74"/>
        <v>0.23909843081743315</v>
      </c>
      <c r="L1205">
        <f t="shared" si="75"/>
        <v>-4.0009015691825667</v>
      </c>
    </row>
    <row r="1206" spans="1:12" x14ac:dyDescent="0.2">
      <c r="A1206" s="414">
        <v>45897</v>
      </c>
      <c r="B1206" s="319">
        <v>4.22</v>
      </c>
      <c r="D1206" s="17">
        <v>45897</v>
      </c>
      <c r="E1206">
        <v>254.08753967285159</v>
      </c>
      <c r="F1206" s="20">
        <f t="shared" si="72"/>
        <v>1.7468790608229243</v>
      </c>
      <c r="G1206" s="20">
        <f t="shared" si="73"/>
        <v>-2.4731209391770754</v>
      </c>
      <c r="I1206" s="17">
        <v>45897</v>
      </c>
      <c r="J1206">
        <v>6501.85986328125</v>
      </c>
      <c r="K1206">
        <f t="shared" si="74"/>
        <v>0.31567194195348813</v>
      </c>
      <c r="L1206">
        <f t="shared" si="75"/>
        <v>-3.9043280580465116</v>
      </c>
    </row>
    <row r="1207" spans="1:12" x14ac:dyDescent="0.2">
      <c r="A1207" s="414">
        <v>45898</v>
      </c>
      <c r="B1207" s="319">
        <v>4.2300000000000004</v>
      </c>
      <c r="D1207" s="17">
        <v>45898</v>
      </c>
      <c r="E1207">
        <v>255.8045654296875</v>
      </c>
      <c r="F1207" s="20">
        <f t="shared" si="72"/>
        <v>0.67576149505270988</v>
      </c>
      <c r="G1207" s="20">
        <f t="shared" si="73"/>
        <v>-3.5542385049472904</v>
      </c>
      <c r="I1207" s="17">
        <v>45898</v>
      </c>
      <c r="J1207">
        <v>6460.259765625</v>
      </c>
      <c r="K1207">
        <f t="shared" si="74"/>
        <v>-0.63981842935716482</v>
      </c>
      <c r="L1207">
        <f t="shared" si="75"/>
        <v>-4.8698184293571654</v>
      </c>
    </row>
    <row r="1208" spans="1:12" x14ac:dyDescent="0.2">
      <c r="A1208" s="414">
        <v>45902</v>
      </c>
      <c r="B1208" s="319">
        <v>4.28</v>
      </c>
      <c r="D1208" s="17">
        <v>45902</v>
      </c>
      <c r="E1208">
        <v>252.42045593261719</v>
      </c>
      <c r="F1208" s="20">
        <f t="shared" si="72"/>
        <v>-1.3229277168630114</v>
      </c>
      <c r="G1208" s="20">
        <f t="shared" si="73"/>
        <v>-5.6029277168630118</v>
      </c>
      <c r="I1208" s="17">
        <v>45902</v>
      </c>
      <c r="J1208">
        <v>6415.5400390625</v>
      </c>
      <c r="K1208">
        <f t="shared" si="74"/>
        <v>-0.69222799368615751</v>
      </c>
      <c r="L1208">
        <f t="shared" si="75"/>
        <v>-4.9722279936861575</v>
      </c>
    </row>
    <row r="1209" spans="1:12" x14ac:dyDescent="0.2">
      <c r="A1209" s="414">
        <v>45903</v>
      </c>
      <c r="B1209" s="319">
        <v>4.22</v>
      </c>
      <c r="D1209" s="17">
        <v>45903</v>
      </c>
      <c r="E1209">
        <v>256.00421142578119</v>
      </c>
      <c r="F1209" s="20">
        <f t="shared" si="72"/>
        <v>1.4197563663860417</v>
      </c>
      <c r="G1209" s="20">
        <f t="shared" si="73"/>
        <v>-2.8002436336139578</v>
      </c>
      <c r="I1209" s="17">
        <v>45903</v>
      </c>
      <c r="J1209">
        <v>6448.259765625</v>
      </c>
      <c r="K1209">
        <f t="shared" si="74"/>
        <v>0.51000736279842962</v>
      </c>
      <c r="L1209">
        <f t="shared" si="75"/>
        <v>-3.7099926372015704</v>
      </c>
    </row>
    <row r="1210" spans="1:12" x14ac:dyDescent="0.2">
      <c r="A1210" s="414">
        <v>45904</v>
      </c>
      <c r="B1210" s="319">
        <v>4.17</v>
      </c>
      <c r="D1210" s="17">
        <v>45904</v>
      </c>
      <c r="E1210">
        <v>243.58583068847659</v>
      </c>
      <c r="F1210" s="20">
        <f t="shared" si="72"/>
        <v>-4.8508501747459913</v>
      </c>
      <c r="G1210" s="20">
        <f t="shared" si="73"/>
        <v>-9.0208501747459913</v>
      </c>
      <c r="I1210" s="17">
        <v>45904</v>
      </c>
      <c r="J1210">
        <v>6502.080078125</v>
      </c>
      <c r="K1210">
        <f t="shared" si="74"/>
        <v>0.83464864096993219</v>
      </c>
      <c r="L1210">
        <f t="shared" si="75"/>
        <v>-3.3353513590300676</v>
      </c>
    </row>
    <row r="1211" spans="1:12" x14ac:dyDescent="0.2">
      <c r="A1211" s="414">
        <v>45905</v>
      </c>
      <c r="B1211" s="319">
        <v>4.0999999999999996</v>
      </c>
      <c r="D1211" s="17">
        <v>45905</v>
      </c>
      <c r="E1211">
        <v>250.3240966796875</v>
      </c>
      <c r="F1211" s="20">
        <f t="shared" si="72"/>
        <v>2.7662799482899803</v>
      </c>
      <c r="G1211" s="20">
        <f t="shared" si="73"/>
        <v>-1.3337200517100194</v>
      </c>
      <c r="I1211" s="17">
        <v>45905</v>
      </c>
      <c r="J1211">
        <v>6481.5</v>
      </c>
      <c r="K1211">
        <f t="shared" si="74"/>
        <v>-0.31651529783888271</v>
      </c>
      <c r="L1211">
        <f t="shared" si="75"/>
        <v>-4.416515297838882</v>
      </c>
    </row>
    <row r="1212" spans="1:12" x14ac:dyDescent="0.2">
      <c r="A1212" s="414">
        <v>45908</v>
      </c>
      <c r="B1212" s="319">
        <v>4.05</v>
      </c>
      <c r="D1212" s="17">
        <v>45908</v>
      </c>
      <c r="E1212">
        <v>251.83148193359381</v>
      </c>
      <c r="F1212" s="20">
        <f t="shared" si="72"/>
        <v>0.60217345189709948</v>
      </c>
      <c r="G1212" s="20">
        <f t="shared" si="73"/>
        <v>-3.4478265481029005</v>
      </c>
      <c r="I1212" s="17">
        <v>45908</v>
      </c>
      <c r="J1212">
        <v>6495.14990234375</v>
      </c>
      <c r="K1212">
        <f t="shared" si="74"/>
        <v>0.21059789159530973</v>
      </c>
      <c r="L1212">
        <f t="shared" si="75"/>
        <v>-3.8394021084046903</v>
      </c>
    </row>
    <row r="1213" spans="1:12" x14ac:dyDescent="0.2">
      <c r="A1213" s="414">
        <v>45909</v>
      </c>
      <c r="B1213" s="319">
        <v>4.08</v>
      </c>
      <c r="D1213" s="17">
        <v>45909</v>
      </c>
      <c r="E1213">
        <v>251.62184143066409</v>
      </c>
      <c r="F1213" s="20">
        <f t="shared" si="72"/>
        <v>-8.3246344468161718E-2</v>
      </c>
      <c r="G1213" s="20">
        <f t="shared" si="73"/>
        <v>-4.1632463444681616</v>
      </c>
      <c r="I1213" s="17">
        <v>45909</v>
      </c>
      <c r="J1213">
        <v>6512.60986328125</v>
      </c>
      <c r="K1213">
        <f t="shared" si="74"/>
        <v>0.26881536531127082</v>
      </c>
      <c r="L1213">
        <f t="shared" si="75"/>
        <v>-3.811184634688729</v>
      </c>
    </row>
    <row r="1214" spans="1:12" x14ac:dyDescent="0.2">
      <c r="A1214" s="414">
        <v>45910</v>
      </c>
      <c r="B1214" s="319">
        <v>4.04</v>
      </c>
      <c r="D1214" s="17">
        <v>45910</v>
      </c>
      <c r="E1214">
        <v>242.1483459472656</v>
      </c>
      <c r="F1214" s="20">
        <f t="shared" si="72"/>
        <v>-3.7649734337585206</v>
      </c>
      <c r="G1214" s="20">
        <f t="shared" si="73"/>
        <v>-7.804973433758521</v>
      </c>
      <c r="I1214" s="17">
        <v>45910</v>
      </c>
      <c r="J1214">
        <v>6532.0400390625</v>
      </c>
      <c r="K1214">
        <f t="shared" si="74"/>
        <v>0.29834699435627621</v>
      </c>
      <c r="L1214">
        <f t="shared" si="75"/>
        <v>-3.7416530056437241</v>
      </c>
    </row>
    <row r="1215" spans="1:12" x14ac:dyDescent="0.2">
      <c r="A1215" s="414">
        <v>45911</v>
      </c>
      <c r="B1215" s="319">
        <v>4.01</v>
      </c>
      <c r="D1215" s="17">
        <v>45911</v>
      </c>
      <c r="E1215">
        <v>245.85188293457031</v>
      </c>
      <c r="F1215" s="20">
        <f t="shared" si="72"/>
        <v>1.5294496325451929</v>
      </c>
      <c r="G1215" s="20">
        <f t="shared" si="73"/>
        <v>-2.4805503674548071</v>
      </c>
      <c r="I1215" s="17">
        <v>45911</v>
      </c>
      <c r="J1215">
        <v>6587.47021484375</v>
      </c>
      <c r="K1215">
        <f t="shared" si="74"/>
        <v>0.84858903879599501</v>
      </c>
      <c r="L1215">
        <f t="shared" si="75"/>
        <v>-3.1614109612040049</v>
      </c>
    </row>
    <row r="1216" spans="1:12" x14ac:dyDescent="0.2">
      <c r="A1216" s="414">
        <v>45912</v>
      </c>
      <c r="B1216" s="319">
        <v>4.0599999999999996</v>
      </c>
      <c r="D1216" s="17">
        <v>45912</v>
      </c>
      <c r="E1216">
        <v>242.33799743652341</v>
      </c>
      <c r="F1216" s="20">
        <f t="shared" si="72"/>
        <v>-1.4292693047960385</v>
      </c>
      <c r="G1216" s="20">
        <f t="shared" si="73"/>
        <v>-5.4892693047960384</v>
      </c>
      <c r="I1216" s="17">
        <v>45912</v>
      </c>
      <c r="J1216">
        <v>6584.2900390625</v>
      </c>
      <c r="K1216">
        <f t="shared" si="74"/>
        <v>-4.8276131466735317E-2</v>
      </c>
      <c r="L1216">
        <f t="shared" si="75"/>
        <v>-4.1082761314667353</v>
      </c>
    </row>
    <row r="1217" spans="1:12" x14ac:dyDescent="0.2">
      <c r="A1217" s="414">
        <v>45915</v>
      </c>
      <c r="B1217" s="319">
        <v>4.05</v>
      </c>
      <c r="D1217" s="17">
        <v>45915</v>
      </c>
      <c r="E1217">
        <v>242.09843444824219</v>
      </c>
      <c r="F1217" s="20">
        <f t="shared" si="72"/>
        <v>-9.8854901342481927E-2</v>
      </c>
      <c r="G1217" s="20">
        <f t="shared" si="73"/>
        <v>-4.1488549013424816</v>
      </c>
      <c r="I1217" s="17">
        <v>45915</v>
      </c>
      <c r="J1217">
        <v>6615.27978515625</v>
      </c>
      <c r="K1217">
        <f t="shared" si="74"/>
        <v>0.47066192269626167</v>
      </c>
      <c r="L1217">
        <f t="shared" si="75"/>
        <v>-3.579338077303738</v>
      </c>
    </row>
    <row r="1218" spans="1:12" x14ac:dyDescent="0.2">
      <c r="A1218" s="414">
        <v>45916</v>
      </c>
      <c r="B1218" s="319">
        <v>4.04</v>
      </c>
      <c r="D1218" s="17">
        <v>45916</v>
      </c>
      <c r="E1218">
        <v>238.89399719238281</v>
      </c>
      <c r="F1218" s="20">
        <f t="shared" si="72"/>
        <v>-1.3236092431421509</v>
      </c>
      <c r="G1218" s="20">
        <f t="shared" si="73"/>
        <v>-5.3636092431421512</v>
      </c>
      <c r="I1218" s="17">
        <v>45916</v>
      </c>
      <c r="J1218">
        <v>6606.759765625</v>
      </c>
      <c r="K1218">
        <f t="shared" si="74"/>
        <v>-0.12879303382402232</v>
      </c>
      <c r="L1218">
        <f t="shared" si="75"/>
        <v>-4.1687930338240227</v>
      </c>
    </row>
    <row r="1219" spans="1:12" x14ac:dyDescent="0.2">
      <c r="A1219" s="414">
        <v>45917</v>
      </c>
      <c r="B1219" s="319">
        <v>4.0599999999999996</v>
      </c>
      <c r="D1219" s="17">
        <v>45917</v>
      </c>
      <c r="E1219">
        <v>242.21000671386719</v>
      </c>
      <c r="F1219" s="20">
        <f t="shared" si="72"/>
        <v>1.3880673271224859</v>
      </c>
      <c r="G1219" s="20">
        <f t="shared" si="73"/>
        <v>-2.6719326728775137</v>
      </c>
      <c r="I1219" s="17">
        <v>45917</v>
      </c>
      <c r="J1219">
        <v>6600.35009765625</v>
      </c>
      <c r="K1219">
        <f t="shared" si="74"/>
        <v>-9.7016816051032004E-2</v>
      </c>
      <c r="L1219">
        <f t="shared" si="75"/>
        <v>-4.1570168160510317</v>
      </c>
    </row>
    <row r="1220" spans="1:12" x14ac:dyDescent="0.2">
      <c r="A1220" s="414">
        <v>45918</v>
      </c>
      <c r="B1220" s="319">
        <v>4.1100000000000003</v>
      </c>
      <c r="D1220" s="17">
        <v>45918</v>
      </c>
      <c r="E1220">
        <v>244.2799987792969</v>
      </c>
      <c r="F1220" s="20">
        <f t="shared" si="72"/>
        <v>0.85462697991461767</v>
      </c>
      <c r="G1220" s="20">
        <f t="shared" si="73"/>
        <v>-3.2553730200853828</v>
      </c>
      <c r="I1220" s="17">
        <v>45918</v>
      </c>
      <c r="J1220">
        <v>6631.9599609375</v>
      </c>
      <c r="K1220">
        <f t="shared" si="74"/>
        <v>0.4789119185128452</v>
      </c>
      <c r="L1220">
        <f t="shared" si="75"/>
        <v>-3.6310880814871549</v>
      </c>
    </row>
    <row r="1221" spans="1:12" x14ac:dyDescent="0.2">
      <c r="A1221" s="414">
        <v>45919</v>
      </c>
      <c r="B1221" s="319">
        <v>4.1399999999999997</v>
      </c>
      <c r="D1221" s="17">
        <v>45919</v>
      </c>
      <c r="E1221">
        <v>247.0899963378906</v>
      </c>
      <c r="F1221" s="20">
        <f t="shared" ref="F1221:F1259" si="76">+(E1221-E1220)/E1220*100</f>
        <v>1.1503183120335945</v>
      </c>
      <c r="G1221" s="20">
        <f t="shared" ref="G1221:G1259" si="77">+F1221-B1221</f>
        <v>-2.9896816879664052</v>
      </c>
      <c r="I1221" s="17">
        <v>45919</v>
      </c>
      <c r="J1221">
        <v>6664.35986328125</v>
      </c>
      <c r="K1221">
        <f t="shared" ref="K1221:K1284" si="78">+(J1221-J1220)/J1220*100</f>
        <v>0.48854188708295393</v>
      </c>
      <c r="L1221">
        <f t="shared" ref="L1221:L1284" si="79">+K1221-B1221</f>
        <v>-3.6514581129170458</v>
      </c>
    </row>
    <row r="1222" spans="1:12" x14ac:dyDescent="0.2">
      <c r="A1222" s="414">
        <v>45922</v>
      </c>
      <c r="B1222" s="319">
        <v>4.1500000000000004</v>
      </c>
      <c r="D1222" s="17">
        <v>45922</v>
      </c>
      <c r="E1222">
        <v>249.69000244140619</v>
      </c>
      <c r="F1222" s="20">
        <f t="shared" si="76"/>
        <v>1.0522506544377217</v>
      </c>
      <c r="G1222" s="20">
        <f t="shared" si="77"/>
        <v>-3.0977493455622787</v>
      </c>
      <c r="I1222" s="17">
        <v>45922</v>
      </c>
      <c r="J1222">
        <v>6693.75</v>
      </c>
      <c r="K1222">
        <f t="shared" si="78"/>
        <v>0.44100464743330248</v>
      </c>
      <c r="L1222">
        <f t="shared" si="79"/>
        <v>-3.7089953525666979</v>
      </c>
    </row>
    <row r="1223" spans="1:12" x14ac:dyDescent="0.2">
      <c r="A1223" s="414">
        <v>45923</v>
      </c>
      <c r="B1223" s="319">
        <v>4.12</v>
      </c>
      <c r="D1223" s="17">
        <v>45923</v>
      </c>
      <c r="E1223">
        <v>244.55999755859381</v>
      </c>
      <c r="F1223" s="20">
        <f t="shared" si="76"/>
        <v>-2.0545495745334157</v>
      </c>
      <c r="G1223" s="20">
        <f t="shared" si="77"/>
        <v>-6.1745495745334154</v>
      </c>
      <c r="I1223" s="17">
        <v>45923</v>
      </c>
      <c r="J1223">
        <v>6656.919921875</v>
      </c>
      <c r="K1223">
        <f t="shared" si="78"/>
        <v>-0.55021591970121375</v>
      </c>
      <c r="L1223">
        <f t="shared" si="79"/>
        <v>-4.6702159197012136</v>
      </c>
    </row>
    <row r="1224" spans="1:12" x14ac:dyDescent="0.2">
      <c r="A1224" s="414">
        <v>45924</v>
      </c>
      <c r="B1224" s="319">
        <v>4.16</v>
      </c>
      <c r="D1224" s="17">
        <v>45924</v>
      </c>
      <c r="E1224">
        <v>245.88999938964841</v>
      </c>
      <c r="F1224" s="20">
        <f t="shared" si="76"/>
        <v>0.54383457815334202</v>
      </c>
      <c r="G1224" s="20">
        <f t="shared" si="77"/>
        <v>-3.6161654218466581</v>
      </c>
      <c r="I1224" s="17">
        <v>45924</v>
      </c>
      <c r="J1224">
        <v>6637.97021484375</v>
      </c>
      <c r="K1224">
        <f t="shared" si="78"/>
        <v>-0.28466178433332562</v>
      </c>
      <c r="L1224">
        <f t="shared" si="79"/>
        <v>-4.4446617843333254</v>
      </c>
    </row>
    <row r="1225" spans="1:12" x14ac:dyDescent="0.2">
      <c r="A1225" s="414">
        <v>45925</v>
      </c>
      <c r="B1225" s="319">
        <v>4.18</v>
      </c>
      <c r="D1225" s="17">
        <v>45925</v>
      </c>
      <c r="E1225">
        <v>240.94999694824219</v>
      </c>
      <c r="F1225" s="20">
        <f t="shared" si="76"/>
        <v>-2.0090294252179284</v>
      </c>
      <c r="G1225" s="20">
        <f t="shared" si="77"/>
        <v>-6.1890294252179281</v>
      </c>
      <c r="I1225" s="17">
        <v>45925</v>
      </c>
      <c r="J1225">
        <v>6604.72021484375</v>
      </c>
      <c r="K1225">
        <f t="shared" si="78"/>
        <v>-0.50090613431266606</v>
      </c>
      <c r="L1225">
        <f t="shared" si="79"/>
        <v>-4.6809061343126661</v>
      </c>
    </row>
    <row r="1226" spans="1:12" x14ac:dyDescent="0.2">
      <c r="A1226" s="414">
        <v>45926</v>
      </c>
      <c r="B1226" s="319">
        <v>4.2</v>
      </c>
      <c r="D1226" s="17">
        <v>45926</v>
      </c>
      <c r="E1226">
        <v>243.42999267578119</v>
      </c>
      <c r="F1226" s="20">
        <f t="shared" si="76"/>
        <v>1.0292574222658017</v>
      </c>
      <c r="G1226" s="20">
        <f t="shared" si="77"/>
        <v>-3.1707425777341984</v>
      </c>
      <c r="I1226" s="17">
        <v>45926</v>
      </c>
      <c r="J1226">
        <v>6643.7001953125</v>
      </c>
      <c r="K1226">
        <f t="shared" si="78"/>
        <v>0.59018367471713051</v>
      </c>
      <c r="L1226">
        <f t="shared" si="79"/>
        <v>-3.6098163252828694</v>
      </c>
    </row>
    <row r="1227" spans="1:12" x14ac:dyDescent="0.2">
      <c r="A1227" s="414">
        <v>45929</v>
      </c>
      <c r="B1227" s="319">
        <v>4.1500000000000004</v>
      </c>
      <c r="D1227" s="17">
        <v>45929</v>
      </c>
      <c r="E1227">
        <v>245.1000061035156</v>
      </c>
      <c r="F1227" s="20">
        <f t="shared" si="76"/>
        <v>0.68603437455575</v>
      </c>
      <c r="G1227" s="20">
        <f t="shared" si="77"/>
        <v>-3.4639656254442501</v>
      </c>
      <c r="I1227" s="17">
        <v>45929</v>
      </c>
      <c r="J1227">
        <v>6661.2099609375</v>
      </c>
      <c r="K1227">
        <f t="shared" si="78"/>
        <v>0.26355442163621584</v>
      </c>
      <c r="L1227">
        <f t="shared" si="79"/>
        <v>-3.8864455783637846</v>
      </c>
    </row>
    <row r="1228" spans="1:12" x14ac:dyDescent="0.2">
      <c r="A1228" s="414">
        <v>45930</v>
      </c>
      <c r="B1228" s="319">
        <v>4.16</v>
      </c>
      <c r="D1228" s="17">
        <v>45930</v>
      </c>
      <c r="E1228">
        <v>237</v>
      </c>
      <c r="F1228" s="20">
        <f t="shared" si="76"/>
        <v>-3.3047759697299388</v>
      </c>
      <c r="G1228" s="20">
        <f t="shared" si="77"/>
        <v>-7.4647759697299385</v>
      </c>
      <c r="I1228" s="17">
        <v>45930</v>
      </c>
      <c r="J1228">
        <v>6688.4599609375</v>
      </c>
      <c r="K1228">
        <f t="shared" si="78"/>
        <v>0.40908483833716047</v>
      </c>
      <c r="L1228">
        <f t="shared" si="79"/>
        <v>-3.7509151616628396</v>
      </c>
    </row>
    <row r="1229" spans="1:12" x14ac:dyDescent="0.2">
      <c r="A1229" s="414">
        <v>45931</v>
      </c>
      <c r="B1229" s="319">
        <v>4.12</v>
      </c>
      <c r="D1229" s="17">
        <v>45931</v>
      </c>
      <c r="E1229">
        <v>235.69000244140619</v>
      </c>
      <c r="F1229" s="20">
        <f t="shared" si="76"/>
        <v>-0.5527415859045598</v>
      </c>
      <c r="G1229" s="20">
        <f t="shared" si="77"/>
        <v>-4.6727415859045598</v>
      </c>
      <c r="I1229" s="17">
        <v>45931</v>
      </c>
      <c r="J1229">
        <v>6711.2001953125</v>
      </c>
      <c r="K1229">
        <f t="shared" si="78"/>
        <v>0.33999208349619209</v>
      </c>
      <c r="L1229">
        <f t="shared" si="79"/>
        <v>-3.7800079165038079</v>
      </c>
    </row>
    <row r="1230" spans="1:12" x14ac:dyDescent="0.2">
      <c r="A1230" s="414">
        <v>45932</v>
      </c>
      <c r="B1230" s="319">
        <v>4.0999999999999996</v>
      </c>
      <c r="D1230" s="17">
        <v>45932</v>
      </c>
      <c r="E1230">
        <v>238.8800048828125</v>
      </c>
      <c r="F1230" s="20">
        <f t="shared" si="76"/>
        <v>1.3534738038790417</v>
      </c>
      <c r="G1230" s="20">
        <f t="shared" si="77"/>
        <v>-2.7465261961209579</v>
      </c>
      <c r="I1230" s="17">
        <v>45932</v>
      </c>
      <c r="J1230">
        <v>6715.35009765625</v>
      </c>
      <c r="K1230">
        <f t="shared" si="78"/>
        <v>6.1835472389104668E-2</v>
      </c>
      <c r="L1230">
        <f t="shared" si="79"/>
        <v>-4.0381645276108946</v>
      </c>
    </row>
    <row r="1231" spans="1:12" x14ac:dyDescent="0.2">
      <c r="A1231" s="414">
        <v>45933</v>
      </c>
      <c r="B1231" s="319">
        <v>4.13</v>
      </c>
      <c r="D1231" s="17">
        <v>45933</v>
      </c>
      <c r="E1231">
        <v>240.36000061035159</v>
      </c>
      <c r="F1231" s="20">
        <f t="shared" si="76"/>
        <v>0.61955613583695857</v>
      </c>
      <c r="G1231" s="20">
        <f t="shared" si="77"/>
        <v>-3.5104438641630411</v>
      </c>
      <c r="I1231" s="17">
        <v>45933</v>
      </c>
      <c r="J1231">
        <v>6715.7900390625</v>
      </c>
      <c r="K1231">
        <f t="shared" si="78"/>
        <v>6.5512802735861169E-3</v>
      </c>
      <c r="L1231">
        <f t="shared" si="79"/>
        <v>-4.1234487197264134</v>
      </c>
    </row>
    <row r="1232" spans="1:12" x14ac:dyDescent="0.2">
      <c r="A1232" s="414">
        <v>45936</v>
      </c>
      <c r="B1232" s="319">
        <v>4.18</v>
      </c>
      <c r="D1232" s="17">
        <v>45936</v>
      </c>
      <c r="E1232">
        <v>245.7799987792969</v>
      </c>
      <c r="F1232" s="20">
        <f t="shared" si="76"/>
        <v>2.2549501394500702</v>
      </c>
      <c r="G1232" s="20">
        <f t="shared" si="77"/>
        <v>-1.9250498605499295</v>
      </c>
      <c r="I1232" s="17">
        <v>45936</v>
      </c>
      <c r="J1232">
        <v>6740.27978515625</v>
      </c>
      <c r="K1232">
        <f t="shared" si="78"/>
        <v>0.36465919796933799</v>
      </c>
      <c r="L1232">
        <f t="shared" si="79"/>
        <v>-3.8153408020306618</v>
      </c>
    </row>
    <row r="1233" spans="1:12" x14ac:dyDescent="0.2">
      <c r="A1233" s="414">
        <v>45937</v>
      </c>
      <c r="B1233" s="319">
        <v>4.1399999999999997</v>
      </c>
      <c r="D1233" s="17">
        <v>45937</v>
      </c>
      <c r="E1233">
        <v>239.74000549316409</v>
      </c>
      <c r="F1233" s="20">
        <f t="shared" si="76"/>
        <v>-2.4574795817932058</v>
      </c>
      <c r="G1233" s="20">
        <f t="shared" si="77"/>
        <v>-6.5974795817932055</v>
      </c>
      <c r="I1233" s="17">
        <v>45937</v>
      </c>
      <c r="J1233">
        <v>6714.58984375</v>
      </c>
      <c r="K1233">
        <f t="shared" si="78"/>
        <v>-0.38114057910215471</v>
      </c>
      <c r="L1233">
        <f t="shared" si="79"/>
        <v>-4.5211405791021546</v>
      </c>
    </row>
    <row r="1234" spans="1:12" x14ac:dyDescent="0.2">
      <c r="A1234" s="414">
        <v>45938</v>
      </c>
      <c r="B1234" s="319">
        <v>4.13</v>
      </c>
      <c r="D1234" s="17">
        <v>45938</v>
      </c>
      <c r="E1234">
        <v>240.42999267578119</v>
      </c>
      <c r="F1234" s="20">
        <f t="shared" si="76"/>
        <v>0.28780644314983816</v>
      </c>
      <c r="G1234" s="20">
        <f t="shared" si="77"/>
        <v>-3.8421935568501615</v>
      </c>
      <c r="I1234" s="17">
        <v>45938</v>
      </c>
      <c r="J1234">
        <v>6753.72021484375</v>
      </c>
      <c r="K1234">
        <f t="shared" si="78"/>
        <v>0.58276636405681426</v>
      </c>
      <c r="L1234">
        <f t="shared" si="79"/>
        <v>-3.5472336359431855</v>
      </c>
    </row>
    <row r="1235" spans="1:12" x14ac:dyDescent="0.2">
      <c r="A1235" s="414">
        <v>45939</v>
      </c>
      <c r="B1235" s="319">
        <v>4.1399999999999997</v>
      </c>
      <c r="D1235" s="17">
        <v>45939</v>
      </c>
      <c r="E1235">
        <v>245.33000183105469</v>
      </c>
      <c r="F1235" s="20">
        <f t="shared" si="76"/>
        <v>2.0380190926849693</v>
      </c>
      <c r="G1235" s="20">
        <f t="shared" si="77"/>
        <v>-2.1019809073150304</v>
      </c>
      <c r="I1235" s="17">
        <v>45939</v>
      </c>
      <c r="J1235">
        <v>6735.10986328125</v>
      </c>
      <c r="K1235">
        <f t="shared" si="78"/>
        <v>-0.27555704071952819</v>
      </c>
      <c r="L1235">
        <f t="shared" si="79"/>
        <v>-4.4155570407195279</v>
      </c>
    </row>
    <row r="1236" spans="1:12" x14ac:dyDescent="0.2">
      <c r="A1236" s="414">
        <v>45940</v>
      </c>
      <c r="B1236" s="319">
        <v>4.05</v>
      </c>
      <c r="D1236" s="17">
        <v>45940</v>
      </c>
      <c r="E1236">
        <v>241.67999267578119</v>
      </c>
      <c r="F1236" s="20">
        <f t="shared" si="76"/>
        <v>-1.4877956744104439</v>
      </c>
      <c r="G1236" s="20">
        <f t="shared" si="77"/>
        <v>-5.537795674410444</v>
      </c>
      <c r="I1236" s="17">
        <v>45940</v>
      </c>
      <c r="J1236">
        <v>6552.509765625</v>
      </c>
      <c r="K1236">
        <f t="shared" si="78"/>
        <v>-2.7111673211413634</v>
      </c>
      <c r="L1236">
        <f t="shared" si="79"/>
        <v>-6.7611673211413628</v>
      </c>
    </row>
    <row r="1237" spans="1:12" x14ac:dyDescent="0.2">
      <c r="A1237" s="414">
        <v>45943</v>
      </c>
      <c r="B1237" s="319">
        <v>0</v>
      </c>
      <c r="D1237" s="17">
        <v>45943</v>
      </c>
      <c r="E1237">
        <v>248.75</v>
      </c>
      <c r="F1237" s="20">
        <f t="shared" si="76"/>
        <v>2.9253589616345987</v>
      </c>
      <c r="G1237" s="20">
        <f t="shared" si="77"/>
        <v>2.9253589616345987</v>
      </c>
      <c r="I1237" s="17">
        <v>45943</v>
      </c>
      <c r="J1237">
        <v>6654.72021484375</v>
      </c>
      <c r="K1237">
        <f t="shared" si="78"/>
        <v>1.5598671787557548</v>
      </c>
      <c r="L1237">
        <f t="shared" si="79"/>
        <v>1.5598671787557548</v>
      </c>
    </row>
    <row r="1238" spans="1:12" x14ac:dyDescent="0.2">
      <c r="A1238" s="414">
        <v>45944</v>
      </c>
      <c r="B1238" s="319">
        <v>4.03</v>
      </c>
      <c r="D1238" s="17">
        <v>45944</v>
      </c>
      <c r="E1238">
        <v>239.77000427246091</v>
      </c>
      <c r="F1238" s="20">
        <f t="shared" si="76"/>
        <v>-3.6100485336840564</v>
      </c>
      <c r="G1238" s="20">
        <f t="shared" si="77"/>
        <v>-7.6400485336840571</v>
      </c>
      <c r="I1238" s="17">
        <v>45944</v>
      </c>
      <c r="J1238">
        <v>6644.31005859375</v>
      </c>
      <c r="K1238">
        <f t="shared" si="78"/>
        <v>-0.15643266604626782</v>
      </c>
      <c r="L1238">
        <f t="shared" si="79"/>
        <v>-4.1864326660462678</v>
      </c>
    </row>
    <row r="1239" spans="1:12" x14ac:dyDescent="0.2">
      <c r="A1239" s="414">
        <v>45945</v>
      </c>
      <c r="B1239" s="319">
        <v>4.05</v>
      </c>
      <c r="D1239" s="17">
        <v>45945</v>
      </c>
      <c r="E1239">
        <v>236.58000183105469</v>
      </c>
      <c r="F1239" s="20">
        <f t="shared" si="76"/>
        <v>-1.330442667791458</v>
      </c>
      <c r="G1239" s="20">
        <f t="shared" si="77"/>
        <v>-5.3804426677914581</v>
      </c>
      <c r="I1239" s="17">
        <v>45945</v>
      </c>
      <c r="J1239">
        <v>6671.06005859375</v>
      </c>
      <c r="K1239">
        <f t="shared" si="78"/>
        <v>0.40260011595036199</v>
      </c>
      <c r="L1239">
        <f t="shared" si="79"/>
        <v>-3.647399884049638</v>
      </c>
    </row>
    <row r="1240" spans="1:12" x14ac:dyDescent="0.2">
      <c r="A1240" s="414">
        <v>45946</v>
      </c>
      <c r="B1240" s="319">
        <v>3.99</v>
      </c>
      <c r="D1240" s="17">
        <v>45946</v>
      </c>
      <c r="E1240">
        <v>246</v>
      </c>
      <c r="F1240" s="20">
        <f t="shared" si="76"/>
        <v>3.9817389872506102</v>
      </c>
      <c r="G1240" s="20">
        <f t="shared" si="77"/>
        <v>-8.261012749390062E-3</v>
      </c>
      <c r="I1240" s="17">
        <v>45946</v>
      </c>
      <c r="J1240">
        <v>6629.06982421875</v>
      </c>
      <c r="K1240">
        <f t="shared" si="78"/>
        <v>-0.62943870998294504</v>
      </c>
      <c r="L1240">
        <f t="shared" si="79"/>
        <v>-4.619438709982945</v>
      </c>
    </row>
    <row r="1241" spans="1:12" x14ac:dyDescent="0.2">
      <c r="A1241" s="414">
        <v>45947</v>
      </c>
      <c r="B1241" s="319">
        <v>4.0199999999999996</v>
      </c>
      <c r="D1241" s="17">
        <v>45947</v>
      </c>
      <c r="E1241">
        <v>243.08000183105469</v>
      </c>
      <c r="F1241" s="20">
        <f t="shared" si="76"/>
        <v>-1.1869911255875254</v>
      </c>
      <c r="G1241" s="20">
        <f t="shared" si="77"/>
        <v>-5.2069911255875247</v>
      </c>
      <c r="I1241" s="17">
        <v>45947</v>
      </c>
      <c r="J1241">
        <v>6664.009765625</v>
      </c>
      <c r="K1241">
        <f t="shared" si="78"/>
        <v>0.52707155502571201</v>
      </c>
      <c r="L1241">
        <f t="shared" si="79"/>
        <v>-3.4929284449742877</v>
      </c>
    </row>
    <row r="1242" spans="1:12" x14ac:dyDescent="0.2">
      <c r="A1242" s="414">
        <v>45950</v>
      </c>
      <c r="B1242" s="319">
        <v>4</v>
      </c>
      <c r="D1242" s="17">
        <v>45950</v>
      </c>
      <c r="E1242">
        <v>254.2799987792969</v>
      </c>
      <c r="F1242" s="20">
        <f t="shared" si="76"/>
        <v>4.6075353232992118</v>
      </c>
      <c r="G1242" s="20">
        <f t="shared" si="77"/>
        <v>0.60753532329921178</v>
      </c>
      <c r="I1242" s="17">
        <v>45950</v>
      </c>
      <c r="J1242">
        <v>6735.1298828125</v>
      </c>
      <c r="K1242">
        <f t="shared" si="78"/>
        <v>1.0672270853257046</v>
      </c>
      <c r="L1242">
        <f t="shared" si="79"/>
        <v>-2.9327729146742954</v>
      </c>
    </row>
    <row r="1243" spans="1:12" x14ac:dyDescent="0.2">
      <c r="A1243" s="414">
        <v>45951</v>
      </c>
      <c r="B1243" s="319">
        <v>3.98</v>
      </c>
      <c r="D1243" s="17">
        <v>45951</v>
      </c>
      <c r="E1243">
        <v>263.41000366210938</v>
      </c>
      <c r="F1243" s="20">
        <f t="shared" si="76"/>
        <v>3.5905320617595597</v>
      </c>
      <c r="G1243" s="20">
        <f t="shared" si="77"/>
        <v>-0.38946793824044024</v>
      </c>
      <c r="I1243" s="17">
        <v>45951</v>
      </c>
      <c r="J1243">
        <v>6735.35009765625</v>
      </c>
      <c r="K1243">
        <f t="shared" si="78"/>
        <v>3.2696450934371771E-3</v>
      </c>
      <c r="L1243">
        <f t="shared" si="79"/>
        <v>-3.9767303549065627</v>
      </c>
    </row>
    <row r="1244" spans="1:12" x14ac:dyDescent="0.2">
      <c r="A1244" s="414">
        <v>45952</v>
      </c>
      <c r="B1244" s="319">
        <v>3.97</v>
      </c>
      <c r="D1244" s="17">
        <v>45952</v>
      </c>
      <c r="E1244">
        <v>256.6400146484375</v>
      </c>
      <c r="F1244" s="20">
        <f t="shared" si="76"/>
        <v>-2.5701336014391147</v>
      </c>
      <c r="G1244" s="20">
        <f t="shared" si="77"/>
        <v>-6.5401336014391145</v>
      </c>
      <c r="I1244" s="17">
        <v>45952</v>
      </c>
      <c r="J1244">
        <v>6699.39990234375</v>
      </c>
      <c r="K1244">
        <f t="shared" si="78"/>
        <v>-0.53375392208654249</v>
      </c>
      <c r="L1244">
        <f t="shared" si="79"/>
        <v>-4.5037539220865428</v>
      </c>
    </row>
    <row r="1245" spans="1:12" x14ac:dyDescent="0.2">
      <c r="A1245" s="414">
        <v>45953</v>
      </c>
      <c r="B1245" s="319">
        <v>4.01</v>
      </c>
      <c r="D1245" s="17">
        <v>45953</v>
      </c>
      <c r="E1245">
        <v>255.05000305175781</v>
      </c>
      <c r="F1245" s="20">
        <f t="shared" si="76"/>
        <v>-0.61954937107441754</v>
      </c>
      <c r="G1245" s="20">
        <f t="shared" si="77"/>
        <v>-4.6295493710744173</v>
      </c>
      <c r="I1245" s="17">
        <v>45953</v>
      </c>
      <c r="J1245">
        <v>6738.43994140625</v>
      </c>
      <c r="K1245">
        <f t="shared" si="78"/>
        <v>0.58273934429324104</v>
      </c>
      <c r="L1245">
        <f t="shared" si="79"/>
        <v>-3.4272606557067586</v>
      </c>
    </row>
    <row r="1246" spans="1:12" x14ac:dyDescent="0.2">
      <c r="A1246" s="414">
        <v>45954</v>
      </c>
      <c r="B1246" s="319">
        <v>4.0199999999999996</v>
      </c>
      <c r="D1246" s="17">
        <v>45954</v>
      </c>
      <c r="E1246">
        <v>254.83000183105469</v>
      </c>
      <c r="F1246" s="20">
        <f t="shared" si="76"/>
        <v>-8.6258074130851792E-2</v>
      </c>
      <c r="G1246" s="20">
        <f t="shared" si="77"/>
        <v>-4.1062580741308512</v>
      </c>
      <c r="I1246" s="17">
        <v>45954</v>
      </c>
      <c r="J1246">
        <v>6791.68994140625</v>
      </c>
      <c r="K1246">
        <f t="shared" si="78"/>
        <v>0.79024225878738352</v>
      </c>
      <c r="L1246">
        <f t="shared" si="79"/>
        <v>-3.2297577412126159</v>
      </c>
    </row>
    <row r="1247" spans="1:12" x14ac:dyDescent="0.2">
      <c r="A1247" s="414">
        <v>45957</v>
      </c>
      <c r="B1247" s="319">
        <v>4.01</v>
      </c>
      <c r="D1247" s="17">
        <v>45957</v>
      </c>
      <c r="E1247">
        <v>255.4700012207031</v>
      </c>
      <c r="F1247" s="20">
        <f t="shared" si="76"/>
        <v>0.25114758272172016</v>
      </c>
      <c r="G1247" s="20">
        <f t="shared" si="77"/>
        <v>-3.7588524172782796</v>
      </c>
      <c r="I1247" s="17">
        <v>45957</v>
      </c>
      <c r="J1247">
        <v>6875.16015625</v>
      </c>
      <c r="K1247">
        <f t="shared" si="78"/>
        <v>1.2290050865671163</v>
      </c>
      <c r="L1247">
        <f t="shared" si="79"/>
        <v>-2.7809949134328837</v>
      </c>
    </row>
    <row r="1248" spans="1:12" x14ac:dyDescent="0.2">
      <c r="A1248" s="414">
        <v>45958</v>
      </c>
      <c r="B1248" s="319">
        <v>3.99</v>
      </c>
      <c r="D1248" s="17">
        <v>45958</v>
      </c>
      <c r="E1248">
        <v>254.25999450683591</v>
      </c>
      <c r="F1248" s="20">
        <f t="shared" si="76"/>
        <v>-0.47363945202389945</v>
      </c>
      <c r="G1248" s="20">
        <f t="shared" si="77"/>
        <v>-4.4636394520238998</v>
      </c>
      <c r="I1248" s="17">
        <v>45958</v>
      </c>
      <c r="J1248">
        <v>6890.89013671875</v>
      </c>
      <c r="K1248">
        <f t="shared" si="78"/>
        <v>0.22879438603987065</v>
      </c>
      <c r="L1248">
        <f t="shared" si="79"/>
        <v>-3.7612056139601298</v>
      </c>
    </row>
    <row r="1249" spans="1:12" x14ac:dyDescent="0.2">
      <c r="A1249" s="414">
        <v>45959</v>
      </c>
      <c r="B1249" s="319">
        <v>4.08</v>
      </c>
      <c r="D1249" s="17">
        <v>45959</v>
      </c>
      <c r="E1249">
        <v>251.46000671386719</v>
      </c>
      <c r="F1249" s="20">
        <f t="shared" si="76"/>
        <v>-1.1012301791320311</v>
      </c>
      <c r="G1249" s="20">
        <f t="shared" si="77"/>
        <v>-5.1812301791320312</v>
      </c>
      <c r="I1249" s="17">
        <v>45959</v>
      </c>
      <c r="J1249">
        <v>6890.58984375</v>
      </c>
      <c r="K1249">
        <f t="shared" si="78"/>
        <v>-4.3578255173429767E-3</v>
      </c>
      <c r="L1249">
        <f t="shared" si="79"/>
        <v>-4.0843578255173432</v>
      </c>
    </row>
    <row r="1250" spans="1:12" x14ac:dyDescent="0.2">
      <c r="A1250" s="414">
        <v>45960</v>
      </c>
      <c r="B1250" s="319">
        <v>4.1100000000000003</v>
      </c>
      <c r="D1250" s="17">
        <v>45960</v>
      </c>
      <c r="E1250">
        <v>256.64999389648438</v>
      </c>
      <c r="F1250" s="20">
        <f t="shared" si="76"/>
        <v>2.063941399843674</v>
      </c>
      <c r="G1250" s="20">
        <f t="shared" si="77"/>
        <v>-2.0460586001563263</v>
      </c>
      <c r="I1250" s="17">
        <v>45960</v>
      </c>
      <c r="J1250">
        <v>6822.33984375</v>
      </c>
      <c r="K1250">
        <f t="shared" si="78"/>
        <v>-0.99048124395192494</v>
      </c>
      <c r="L1250">
        <f t="shared" si="79"/>
        <v>-5.1004812439519256</v>
      </c>
    </row>
    <row r="1251" spans="1:12" x14ac:dyDescent="0.2">
      <c r="A1251" s="414">
        <v>45961</v>
      </c>
      <c r="B1251" s="319">
        <v>4.1100000000000003</v>
      </c>
      <c r="D1251" s="17">
        <v>45961</v>
      </c>
      <c r="E1251">
        <v>260.41000366210938</v>
      </c>
      <c r="F1251" s="20">
        <f t="shared" si="76"/>
        <v>1.4650340366427359</v>
      </c>
      <c r="G1251" s="20">
        <f t="shared" si="77"/>
        <v>-2.6449659633572642</v>
      </c>
      <c r="I1251" s="17">
        <v>45961</v>
      </c>
      <c r="J1251">
        <v>6840.2001953125</v>
      </c>
      <c r="K1251">
        <f t="shared" si="78"/>
        <v>0.26179217059762877</v>
      </c>
      <c r="L1251">
        <f t="shared" si="79"/>
        <v>-3.8482078294023716</v>
      </c>
    </row>
    <row r="1252" spans="1:12" x14ac:dyDescent="0.2">
      <c r="A1252" s="414">
        <v>45964</v>
      </c>
      <c r="B1252" s="319">
        <v>4.13</v>
      </c>
      <c r="D1252" s="17">
        <v>45964</v>
      </c>
      <c r="E1252">
        <v>261.33999633789062</v>
      </c>
      <c r="F1252" s="20">
        <f t="shared" si="76"/>
        <v>0.35712632491182877</v>
      </c>
      <c r="G1252" s="20">
        <f t="shared" si="77"/>
        <v>-3.7728736750881713</v>
      </c>
      <c r="I1252" s="17">
        <v>45964</v>
      </c>
      <c r="J1252">
        <v>6851.97021484375</v>
      </c>
      <c r="K1252">
        <f t="shared" si="78"/>
        <v>0.17207127269923828</v>
      </c>
      <c r="L1252">
        <f t="shared" si="79"/>
        <v>-3.9579287273007617</v>
      </c>
    </row>
    <row r="1253" spans="1:12" x14ac:dyDescent="0.2">
      <c r="A1253" s="414">
        <v>45965</v>
      </c>
      <c r="B1253" s="319">
        <v>4.0999999999999996</v>
      </c>
      <c r="D1253" s="17">
        <v>45965</v>
      </c>
      <c r="E1253">
        <v>254.44000244140619</v>
      </c>
      <c r="F1253" s="20">
        <f t="shared" si="76"/>
        <v>-2.6402364709469577</v>
      </c>
      <c r="G1253" s="20">
        <f t="shared" si="77"/>
        <v>-6.7402364709469573</v>
      </c>
      <c r="I1253" s="17">
        <v>45965</v>
      </c>
      <c r="J1253">
        <v>6771.5498046875</v>
      </c>
      <c r="K1253">
        <f t="shared" si="78"/>
        <v>-1.1736830084583765</v>
      </c>
      <c r="L1253">
        <f t="shared" si="79"/>
        <v>-5.2736830084583763</v>
      </c>
    </row>
    <row r="1254" spans="1:12" x14ac:dyDescent="0.2">
      <c r="A1254" s="414">
        <v>45966</v>
      </c>
      <c r="B1254" s="319">
        <v>4.17</v>
      </c>
      <c r="D1254" s="17">
        <v>45966</v>
      </c>
      <c r="E1254">
        <v>252.67999267578119</v>
      </c>
      <c r="F1254" s="20">
        <f t="shared" si="76"/>
        <v>-0.69171897057747611</v>
      </c>
      <c r="G1254" s="20">
        <f t="shared" si="77"/>
        <v>-4.8617189705774759</v>
      </c>
      <c r="I1254" s="17">
        <v>45966</v>
      </c>
      <c r="J1254">
        <v>6796.2900390625</v>
      </c>
      <c r="K1254">
        <f t="shared" si="78"/>
        <v>0.36535556982648132</v>
      </c>
      <c r="L1254">
        <f t="shared" si="79"/>
        <v>-3.8046444301735187</v>
      </c>
    </row>
    <row r="1255" spans="1:12" x14ac:dyDescent="0.2">
      <c r="A1255" s="414">
        <v>45967</v>
      </c>
      <c r="B1255" s="319">
        <v>4.1100000000000003</v>
      </c>
      <c r="D1255" s="17">
        <v>45967</v>
      </c>
      <c r="E1255">
        <v>239.27000427246091</v>
      </c>
      <c r="F1255" s="20">
        <f t="shared" si="76"/>
        <v>-5.3071033686972244</v>
      </c>
      <c r="G1255" s="20">
        <f t="shared" si="77"/>
        <v>-9.4171033686972248</v>
      </c>
      <c r="I1255" s="17">
        <v>45967</v>
      </c>
      <c r="J1255">
        <v>6720.31982421875</v>
      </c>
      <c r="K1255">
        <f t="shared" si="78"/>
        <v>-1.1178189042419024</v>
      </c>
      <c r="L1255">
        <f t="shared" si="79"/>
        <v>-5.2278189042419028</v>
      </c>
    </row>
    <row r="1256" spans="1:12" x14ac:dyDescent="0.2">
      <c r="A1256" s="414">
        <v>45968</v>
      </c>
      <c r="B1256" s="319">
        <v>4.1100000000000003</v>
      </c>
      <c r="D1256" s="17">
        <v>45968</v>
      </c>
      <c r="E1256">
        <v>239.8800048828125</v>
      </c>
      <c r="F1256" s="20">
        <f t="shared" si="76"/>
        <v>0.25494236613837001</v>
      </c>
      <c r="G1256" s="20">
        <f t="shared" si="77"/>
        <v>-3.8550576338616303</v>
      </c>
      <c r="I1256" s="17">
        <v>45968</v>
      </c>
      <c r="J1256">
        <v>6728.7998046875</v>
      </c>
      <c r="K1256">
        <f t="shared" si="78"/>
        <v>0.12618418007711132</v>
      </c>
      <c r="L1256">
        <f t="shared" si="79"/>
        <v>-3.983815819922889</v>
      </c>
    </row>
    <row r="1257" spans="1:12" x14ac:dyDescent="0.2">
      <c r="A1257" s="414">
        <v>45971</v>
      </c>
      <c r="B1257" s="319">
        <v>4.13</v>
      </c>
      <c r="D1257" s="17">
        <v>45971</v>
      </c>
      <c r="E1257">
        <v>241.71000671386719</v>
      </c>
      <c r="F1257" s="20">
        <f t="shared" si="76"/>
        <v>0.76288218851283174</v>
      </c>
      <c r="G1257" s="20">
        <f t="shared" si="77"/>
        <v>-3.367117811487168</v>
      </c>
      <c r="I1257" s="17">
        <v>45971</v>
      </c>
      <c r="J1257">
        <v>6832.43017578125</v>
      </c>
      <c r="K1257">
        <f t="shared" si="78"/>
        <v>1.5401018621709883</v>
      </c>
      <c r="L1257">
        <f t="shared" si="79"/>
        <v>-2.5898981378290116</v>
      </c>
    </row>
    <row r="1258" spans="1:12" x14ac:dyDescent="0.2">
      <c r="A1258" s="414">
        <v>45972</v>
      </c>
      <c r="B1258" s="319"/>
      <c r="D1258" s="17">
        <v>45972</v>
      </c>
      <c r="E1258">
        <v>244.5</v>
      </c>
      <c r="F1258" s="20">
        <f t="shared" si="76"/>
        <v>1.1542729753160639</v>
      </c>
      <c r="G1258" s="20">
        <f t="shared" si="77"/>
        <v>1.1542729753160639</v>
      </c>
      <c r="I1258" s="17">
        <v>45972</v>
      </c>
      <c r="J1258">
        <v>6846.60986328125</v>
      </c>
      <c r="K1258">
        <f t="shared" si="78"/>
        <v>0.20753505173404327</v>
      </c>
      <c r="L1258">
        <f t="shared" si="79"/>
        <v>0.20753505173404327</v>
      </c>
    </row>
    <row r="1259" spans="1:12" x14ac:dyDescent="0.2">
      <c r="A1259" s="415">
        <v>45973</v>
      </c>
      <c r="B1259" s="416"/>
      <c r="D1259" s="17">
        <v>45973</v>
      </c>
      <c r="E1259">
        <v>246.35499572753909</v>
      </c>
      <c r="F1259" s="20">
        <f t="shared" si="76"/>
        <v>0.75868945911619257</v>
      </c>
      <c r="G1259" s="20">
        <f t="shared" si="77"/>
        <v>0.75868945911619257</v>
      </c>
      <c r="I1259" s="17">
        <v>45973</v>
      </c>
      <c r="J1259">
        <v>6855.5</v>
      </c>
      <c r="K1259">
        <f t="shared" si="78"/>
        <v>0.12984728057061201</v>
      </c>
      <c r="L1259">
        <f t="shared" si="79"/>
        <v>0.12984728057061201</v>
      </c>
    </row>
    <row r="1260" spans="1:12" x14ac:dyDescent="0.2">
      <c r="K1260">
        <f t="shared" si="78"/>
        <v>-100</v>
      </c>
      <c r="L1260">
        <f t="shared" si="79"/>
        <v>-100</v>
      </c>
    </row>
    <row r="1261" spans="1:12" x14ac:dyDescent="0.2">
      <c r="K1261" t="e">
        <f t="shared" si="78"/>
        <v>#DIV/0!</v>
      </c>
      <c r="L1261" t="e">
        <f t="shared" si="79"/>
        <v>#DIV/0!</v>
      </c>
    </row>
    <row r="1262" spans="1:12" x14ac:dyDescent="0.2">
      <c r="K1262" t="e">
        <f t="shared" si="78"/>
        <v>#DIV/0!</v>
      </c>
      <c r="L1262" t="e">
        <f t="shared" si="79"/>
        <v>#DIV/0!</v>
      </c>
    </row>
    <row r="1263" spans="1:12" x14ac:dyDescent="0.2">
      <c r="K1263" t="e">
        <f t="shared" si="78"/>
        <v>#DIV/0!</v>
      </c>
      <c r="L1263" t="e">
        <f t="shared" si="79"/>
        <v>#DIV/0!</v>
      </c>
    </row>
    <row r="1264" spans="1:12" x14ac:dyDescent="0.2">
      <c r="K1264" t="e">
        <f t="shared" si="78"/>
        <v>#DIV/0!</v>
      </c>
      <c r="L1264" t="e">
        <f t="shared" si="79"/>
        <v>#DIV/0!</v>
      </c>
    </row>
    <row r="1265" spans="11:12" x14ac:dyDescent="0.2">
      <c r="K1265" t="e">
        <f t="shared" si="78"/>
        <v>#DIV/0!</v>
      </c>
      <c r="L1265" t="e">
        <f t="shared" si="79"/>
        <v>#DIV/0!</v>
      </c>
    </row>
    <row r="1266" spans="11:12" x14ac:dyDescent="0.2">
      <c r="K1266" t="e">
        <f t="shared" si="78"/>
        <v>#DIV/0!</v>
      </c>
      <c r="L1266" t="e">
        <f t="shared" si="79"/>
        <v>#DIV/0!</v>
      </c>
    </row>
    <row r="1267" spans="11:12" x14ac:dyDescent="0.2">
      <c r="K1267" t="e">
        <f t="shared" si="78"/>
        <v>#DIV/0!</v>
      </c>
      <c r="L1267" t="e">
        <f t="shared" si="79"/>
        <v>#DIV/0!</v>
      </c>
    </row>
    <row r="1268" spans="11:12" x14ac:dyDescent="0.2">
      <c r="K1268" t="e">
        <f t="shared" si="78"/>
        <v>#DIV/0!</v>
      </c>
      <c r="L1268" t="e">
        <f t="shared" si="79"/>
        <v>#DIV/0!</v>
      </c>
    </row>
    <row r="1269" spans="11:12" x14ac:dyDescent="0.2">
      <c r="K1269" t="e">
        <f t="shared" si="78"/>
        <v>#DIV/0!</v>
      </c>
      <c r="L1269" t="e">
        <f t="shared" si="79"/>
        <v>#DIV/0!</v>
      </c>
    </row>
    <row r="1270" spans="11:12" x14ac:dyDescent="0.2">
      <c r="K1270" t="e">
        <f t="shared" si="78"/>
        <v>#DIV/0!</v>
      </c>
      <c r="L1270" t="e">
        <f t="shared" si="79"/>
        <v>#DIV/0!</v>
      </c>
    </row>
    <row r="1271" spans="11:12" x14ac:dyDescent="0.2">
      <c r="K1271" t="e">
        <f t="shared" si="78"/>
        <v>#DIV/0!</v>
      </c>
      <c r="L1271" t="e">
        <f t="shared" si="79"/>
        <v>#DIV/0!</v>
      </c>
    </row>
    <row r="1272" spans="11:12" x14ac:dyDescent="0.2">
      <c r="K1272" t="e">
        <f t="shared" si="78"/>
        <v>#DIV/0!</v>
      </c>
      <c r="L1272" t="e">
        <f t="shared" si="79"/>
        <v>#DIV/0!</v>
      </c>
    </row>
    <row r="1273" spans="11:12" x14ac:dyDescent="0.2">
      <c r="K1273" t="e">
        <f t="shared" si="78"/>
        <v>#DIV/0!</v>
      </c>
      <c r="L1273" t="e">
        <f t="shared" si="79"/>
        <v>#DIV/0!</v>
      </c>
    </row>
    <row r="1274" spans="11:12" x14ac:dyDescent="0.2">
      <c r="K1274" t="e">
        <f t="shared" si="78"/>
        <v>#DIV/0!</v>
      </c>
      <c r="L1274" t="e">
        <f t="shared" si="79"/>
        <v>#DIV/0!</v>
      </c>
    </row>
    <row r="1275" spans="11:12" x14ac:dyDescent="0.2">
      <c r="K1275" t="e">
        <f t="shared" si="78"/>
        <v>#DIV/0!</v>
      </c>
      <c r="L1275" t="e">
        <f t="shared" si="79"/>
        <v>#DIV/0!</v>
      </c>
    </row>
    <row r="1276" spans="11:12" x14ac:dyDescent="0.2">
      <c r="K1276" t="e">
        <f t="shared" si="78"/>
        <v>#DIV/0!</v>
      </c>
      <c r="L1276" t="e">
        <f t="shared" si="79"/>
        <v>#DIV/0!</v>
      </c>
    </row>
    <row r="1277" spans="11:12" x14ac:dyDescent="0.2">
      <c r="K1277" t="e">
        <f t="shared" si="78"/>
        <v>#DIV/0!</v>
      </c>
      <c r="L1277" t="e">
        <f t="shared" si="79"/>
        <v>#DIV/0!</v>
      </c>
    </row>
    <row r="1278" spans="11:12" x14ac:dyDescent="0.2">
      <c r="K1278" t="e">
        <f t="shared" si="78"/>
        <v>#DIV/0!</v>
      </c>
      <c r="L1278" t="e">
        <f t="shared" si="79"/>
        <v>#DIV/0!</v>
      </c>
    </row>
    <row r="1279" spans="11:12" x14ac:dyDescent="0.2">
      <c r="K1279" t="e">
        <f t="shared" si="78"/>
        <v>#DIV/0!</v>
      </c>
      <c r="L1279" t="e">
        <f t="shared" si="79"/>
        <v>#DIV/0!</v>
      </c>
    </row>
    <row r="1280" spans="11:12" x14ac:dyDescent="0.2">
      <c r="K1280" t="e">
        <f t="shared" si="78"/>
        <v>#DIV/0!</v>
      </c>
      <c r="L1280" t="e">
        <f t="shared" si="79"/>
        <v>#DIV/0!</v>
      </c>
    </row>
    <row r="1281" spans="11:12" x14ac:dyDescent="0.2">
      <c r="K1281" t="e">
        <f t="shared" si="78"/>
        <v>#DIV/0!</v>
      </c>
      <c r="L1281" t="e">
        <f t="shared" si="79"/>
        <v>#DIV/0!</v>
      </c>
    </row>
    <row r="1282" spans="11:12" x14ac:dyDescent="0.2">
      <c r="K1282" t="e">
        <f t="shared" si="78"/>
        <v>#DIV/0!</v>
      </c>
      <c r="L1282" t="e">
        <f t="shared" si="79"/>
        <v>#DIV/0!</v>
      </c>
    </row>
    <row r="1283" spans="11:12" x14ac:dyDescent="0.2">
      <c r="K1283" t="e">
        <f t="shared" si="78"/>
        <v>#DIV/0!</v>
      </c>
      <c r="L1283" t="e">
        <f t="shared" si="79"/>
        <v>#DIV/0!</v>
      </c>
    </row>
    <row r="1284" spans="11:12" x14ac:dyDescent="0.2">
      <c r="K1284" t="e">
        <f t="shared" si="78"/>
        <v>#DIV/0!</v>
      </c>
      <c r="L1284" t="e">
        <f t="shared" si="79"/>
        <v>#DIV/0!</v>
      </c>
    </row>
    <row r="1285" spans="11:12" x14ac:dyDescent="0.2">
      <c r="K1285" t="e">
        <f t="shared" ref="K1285:K1305" si="80">+(J1285-J1284)/J1284*100</f>
        <v>#DIV/0!</v>
      </c>
      <c r="L1285" t="e">
        <f t="shared" ref="L1285:L1305" si="81">+K1285-B1285</f>
        <v>#DIV/0!</v>
      </c>
    </row>
    <row r="1286" spans="11:12" x14ac:dyDescent="0.2">
      <c r="K1286" t="e">
        <f t="shared" si="80"/>
        <v>#DIV/0!</v>
      </c>
      <c r="L1286" t="e">
        <f t="shared" si="81"/>
        <v>#DIV/0!</v>
      </c>
    </row>
    <row r="1287" spans="11:12" x14ac:dyDescent="0.2">
      <c r="K1287" t="e">
        <f t="shared" si="80"/>
        <v>#DIV/0!</v>
      </c>
      <c r="L1287" t="e">
        <f t="shared" si="81"/>
        <v>#DIV/0!</v>
      </c>
    </row>
    <row r="1288" spans="11:12" x14ac:dyDescent="0.2">
      <c r="K1288" t="e">
        <f t="shared" si="80"/>
        <v>#DIV/0!</v>
      </c>
      <c r="L1288" t="e">
        <f t="shared" si="81"/>
        <v>#DIV/0!</v>
      </c>
    </row>
    <row r="1289" spans="11:12" x14ac:dyDescent="0.2">
      <c r="K1289" t="e">
        <f t="shared" si="80"/>
        <v>#DIV/0!</v>
      </c>
      <c r="L1289" t="e">
        <f t="shared" si="81"/>
        <v>#DIV/0!</v>
      </c>
    </row>
    <row r="1290" spans="11:12" x14ac:dyDescent="0.2">
      <c r="K1290" t="e">
        <f t="shared" si="80"/>
        <v>#DIV/0!</v>
      </c>
      <c r="L1290" t="e">
        <f t="shared" si="81"/>
        <v>#DIV/0!</v>
      </c>
    </row>
    <row r="1291" spans="11:12" x14ac:dyDescent="0.2">
      <c r="K1291" t="e">
        <f t="shared" si="80"/>
        <v>#DIV/0!</v>
      </c>
      <c r="L1291" t="e">
        <f t="shared" si="81"/>
        <v>#DIV/0!</v>
      </c>
    </row>
    <row r="1292" spans="11:12" x14ac:dyDescent="0.2">
      <c r="K1292" t="e">
        <f t="shared" si="80"/>
        <v>#DIV/0!</v>
      </c>
      <c r="L1292" t="e">
        <f t="shared" si="81"/>
        <v>#DIV/0!</v>
      </c>
    </row>
    <row r="1293" spans="11:12" x14ac:dyDescent="0.2">
      <c r="K1293" t="e">
        <f t="shared" si="80"/>
        <v>#DIV/0!</v>
      </c>
      <c r="L1293" t="e">
        <f t="shared" si="81"/>
        <v>#DIV/0!</v>
      </c>
    </row>
    <row r="1294" spans="11:12" x14ac:dyDescent="0.2">
      <c r="K1294" t="e">
        <f t="shared" si="80"/>
        <v>#DIV/0!</v>
      </c>
      <c r="L1294" t="e">
        <f t="shared" si="81"/>
        <v>#DIV/0!</v>
      </c>
    </row>
    <row r="1295" spans="11:12" x14ac:dyDescent="0.2">
      <c r="K1295" t="e">
        <f t="shared" si="80"/>
        <v>#DIV/0!</v>
      </c>
      <c r="L1295" t="e">
        <f t="shared" si="81"/>
        <v>#DIV/0!</v>
      </c>
    </row>
    <row r="1296" spans="11:12" x14ac:dyDescent="0.2">
      <c r="K1296" t="e">
        <f t="shared" si="80"/>
        <v>#DIV/0!</v>
      </c>
      <c r="L1296" t="e">
        <f t="shared" si="81"/>
        <v>#DIV/0!</v>
      </c>
    </row>
    <row r="1297" spans="11:12" x14ac:dyDescent="0.2">
      <c r="K1297" t="e">
        <f t="shared" si="80"/>
        <v>#DIV/0!</v>
      </c>
      <c r="L1297" t="e">
        <f t="shared" si="81"/>
        <v>#DIV/0!</v>
      </c>
    </row>
    <row r="1298" spans="11:12" x14ac:dyDescent="0.2">
      <c r="K1298" t="e">
        <f t="shared" si="80"/>
        <v>#DIV/0!</v>
      </c>
      <c r="L1298" t="e">
        <f t="shared" si="81"/>
        <v>#DIV/0!</v>
      </c>
    </row>
    <row r="1299" spans="11:12" x14ac:dyDescent="0.2">
      <c r="K1299" t="e">
        <f t="shared" si="80"/>
        <v>#DIV/0!</v>
      </c>
      <c r="L1299" t="e">
        <f t="shared" si="81"/>
        <v>#DIV/0!</v>
      </c>
    </row>
    <row r="1300" spans="11:12" x14ac:dyDescent="0.2">
      <c r="K1300" t="e">
        <f t="shared" si="80"/>
        <v>#DIV/0!</v>
      </c>
      <c r="L1300" t="e">
        <f t="shared" si="81"/>
        <v>#DIV/0!</v>
      </c>
    </row>
    <row r="1301" spans="11:12" x14ac:dyDescent="0.2">
      <c r="K1301" t="e">
        <f t="shared" si="80"/>
        <v>#DIV/0!</v>
      </c>
      <c r="L1301" t="e">
        <f t="shared" si="81"/>
        <v>#DIV/0!</v>
      </c>
    </row>
    <row r="1302" spans="11:12" x14ac:dyDescent="0.2">
      <c r="K1302" t="e">
        <f t="shared" si="80"/>
        <v>#DIV/0!</v>
      </c>
      <c r="L1302" t="e">
        <f t="shared" si="81"/>
        <v>#DIV/0!</v>
      </c>
    </row>
    <row r="1303" spans="11:12" x14ac:dyDescent="0.2">
      <c r="K1303" t="e">
        <f t="shared" si="80"/>
        <v>#DIV/0!</v>
      </c>
      <c r="L1303" t="e">
        <f t="shared" si="81"/>
        <v>#DIV/0!</v>
      </c>
    </row>
    <row r="1304" spans="11:12" x14ac:dyDescent="0.2">
      <c r="K1304" t="e">
        <f t="shared" si="80"/>
        <v>#DIV/0!</v>
      </c>
      <c r="L1304" t="e">
        <f t="shared" si="81"/>
        <v>#DIV/0!</v>
      </c>
    </row>
    <row r="1305" spans="11:12" x14ac:dyDescent="0.2">
      <c r="K1305" t="e">
        <f t="shared" si="80"/>
        <v>#DIV/0!</v>
      </c>
      <c r="L1305" t="e">
        <f t="shared" si="81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364E-9281-DA4B-BBB6-301FEA49D342}">
  <dimension ref="A1:Y1259"/>
  <sheetViews>
    <sheetView topLeftCell="O30" zoomScale="125" workbookViewId="0">
      <selection activeCell="R19" sqref="R19"/>
    </sheetView>
  </sheetViews>
  <sheetFormatPr baseColWidth="10" defaultColWidth="11" defaultRowHeight="16" x14ac:dyDescent="0.2"/>
  <cols>
    <col min="4" max="4" width="11" style="16" bestFit="1" customWidth="1"/>
    <col min="5" max="5" width="11" bestFit="1" customWidth="1"/>
    <col min="6" max="6" width="11" customWidth="1"/>
    <col min="10" max="10" width="11" style="16" bestFit="1" customWidth="1"/>
    <col min="11" max="11" width="11" bestFit="1" customWidth="1"/>
    <col min="16" max="16" width="13" bestFit="1" customWidth="1"/>
    <col min="17" max="17" width="14" bestFit="1" customWidth="1"/>
    <col min="18" max="18" width="12.1640625" bestFit="1" customWidth="1"/>
    <col min="19" max="19" width="13.5" bestFit="1" customWidth="1"/>
    <col min="20" max="20" width="12.5" bestFit="1" customWidth="1"/>
    <col min="21" max="21" width="12.1640625" bestFit="1" customWidth="1"/>
    <col min="22" max="22" width="13" bestFit="1" customWidth="1"/>
    <col min="23" max="23" width="11" bestFit="1" customWidth="1"/>
    <col min="25" max="25" width="12" bestFit="1" customWidth="1"/>
    <col min="26" max="26" width="11" bestFit="1" customWidth="1"/>
  </cols>
  <sheetData>
    <row r="1" spans="1:25" x14ac:dyDescent="0.2">
      <c r="A1" t="s">
        <v>265</v>
      </c>
      <c r="D1" s="17" t="s">
        <v>265</v>
      </c>
      <c r="E1" s="18" t="s">
        <v>266</v>
      </c>
      <c r="F1" s="25" t="s">
        <v>267</v>
      </c>
      <c r="G1" s="14" t="s">
        <v>268</v>
      </c>
      <c r="H1" s="14" t="s">
        <v>302</v>
      </c>
      <c r="J1" s="17" t="s">
        <v>265</v>
      </c>
      <c r="K1" s="18" t="s">
        <v>266</v>
      </c>
      <c r="L1" s="14" t="s">
        <v>267</v>
      </c>
      <c r="M1" s="14" t="s">
        <v>268</v>
      </c>
      <c r="N1" s="14" t="s">
        <v>302</v>
      </c>
      <c r="Q1" t="s">
        <v>269</v>
      </c>
    </row>
    <row r="2" spans="1:25" ht="17" thickBot="1" x14ac:dyDescent="0.25">
      <c r="A2" t="s">
        <v>270</v>
      </c>
      <c r="B2" t="s">
        <v>271</v>
      </c>
      <c r="D2" s="17" t="s">
        <v>270</v>
      </c>
      <c r="E2" s="18" t="s">
        <v>272</v>
      </c>
      <c r="F2" s="25"/>
      <c r="J2" s="17" t="s">
        <v>270</v>
      </c>
      <c r="K2" s="18" t="s">
        <v>273</v>
      </c>
    </row>
    <row r="3" spans="1:25" x14ac:dyDescent="0.2">
      <c r="A3" t="s">
        <v>274</v>
      </c>
      <c r="D3" s="17" t="s">
        <v>274</v>
      </c>
      <c r="E3" s="14" t="s">
        <v>275</v>
      </c>
      <c r="F3" s="14"/>
      <c r="J3" s="17" t="s">
        <v>274</v>
      </c>
      <c r="K3" s="19" t="s">
        <v>276</v>
      </c>
      <c r="Q3" s="26" t="s">
        <v>277</v>
      </c>
      <c r="R3" s="26"/>
    </row>
    <row r="4" spans="1:25" x14ac:dyDescent="0.2">
      <c r="A4" s="16">
        <v>44147</v>
      </c>
      <c r="B4">
        <v>0.88</v>
      </c>
      <c r="D4" s="17">
        <v>44147</v>
      </c>
      <c r="E4">
        <v>246.82362365722659</v>
      </c>
      <c r="J4" s="17">
        <v>44147</v>
      </c>
      <c r="K4">
        <v>3537.010009765625</v>
      </c>
      <c r="Q4" t="s">
        <v>278</v>
      </c>
      <c r="R4">
        <v>0.5954813697979886</v>
      </c>
    </row>
    <row r="5" spans="1:25" x14ac:dyDescent="0.2">
      <c r="A5" s="16">
        <v>44148</v>
      </c>
      <c r="B5">
        <v>0.89</v>
      </c>
      <c r="D5" s="17">
        <v>44148</v>
      </c>
      <c r="E5">
        <v>246.91267395019531</v>
      </c>
      <c r="F5" s="20">
        <f t="shared" ref="F5:F68" si="0">+(E5-E4)/E4*100</f>
        <v>3.6078512927267097E-2</v>
      </c>
      <c r="G5" s="20">
        <f t="shared" ref="G5:G68" si="1">+F5-B5</f>
        <v>-0.85392148707273297</v>
      </c>
      <c r="H5">
        <f t="shared" ref="H5:H68" si="2">+LOG(1+G5/100)</f>
        <v>-3.7244586031741139E-3</v>
      </c>
      <c r="J5" s="17">
        <v>44148</v>
      </c>
      <c r="K5">
        <v>3585.14990234375</v>
      </c>
      <c r="L5">
        <f t="shared" ref="L5:L68" si="3">+(K5-K4)/K4*100</f>
        <v>1.3610335409063465</v>
      </c>
      <c r="M5">
        <f t="shared" ref="M5:M68" si="4">+L5-B5</f>
        <v>0.47103354090634653</v>
      </c>
      <c r="N5">
        <f>+LOG(1+M5/100)</f>
        <v>2.0408698498918911E-3</v>
      </c>
      <c r="Q5" t="s">
        <v>279</v>
      </c>
      <c r="R5">
        <v>0.35459806177648889</v>
      </c>
    </row>
    <row r="6" spans="1:25" x14ac:dyDescent="0.2">
      <c r="A6" s="16">
        <v>44151</v>
      </c>
      <c r="B6">
        <v>0.91</v>
      </c>
      <c r="D6" s="17">
        <v>44151</v>
      </c>
      <c r="E6">
        <v>247.2887268066406</v>
      </c>
      <c r="F6" s="20">
        <f t="shared" si="0"/>
        <v>0.15230196588496611</v>
      </c>
      <c r="G6" s="20">
        <f t="shared" si="1"/>
        <v>-0.75769803411503389</v>
      </c>
      <c r="H6">
        <f t="shared" si="2"/>
        <v>-3.3031706444204322E-3</v>
      </c>
      <c r="J6" s="17">
        <v>44151</v>
      </c>
      <c r="K6">
        <v>3626.909912109375</v>
      </c>
      <c r="L6">
        <f t="shared" si="3"/>
        <v>1.1648051240012274</v>
      </c>
      <c r="M6">
        <f t="shared" si="4"/>
        <v>0.25480512400122735</v>
      </c>
      <c r="N6">
        <f t="shared" ref="N6:N68" si="5">+LOG(1+M6/100)</f>
        <v>1.1051971408745241E-3</v>
      </c>
      <c r="Q6" t="s">
        <v>280</v>
      </c>
      <c r="R6">
        <v>0.35332758552014337</v>
      </c>
    </row>
    <row r="7" spans="1:25" x14ac:dyDescent="0.2">
      <c r="A7" s="16">
        <v>44152</v>
      </c>
      <c r="B7">
        <v>0.87</v>
      </c>
      <c r="D7" s="17">
        <v>44152</v>
      </c>
      <c r="E7">
        <v>253.5033874511719</v>
      </c>
      <c r="F7" s="20">
        <f t="shared" si="0"/>
        <v>2.5131192694403168</v>
      </c>
      <c r="G7" s="20">
        <f t="shared" si="1"/>
        <v>1.6431192694403167</v>
      </c>
      <c r="H7">
        <f t="shared" si="2"/>
        <v>7.0779844058676666E-3</v>
      </c>
      <c r="J7" s="17">
        <v>44152</v>
      </c>
      <c r="K7">
        <v>3609.530029296875</v>
      </c>
      <c r="L7">
        <f t="shared" si="3"/>
        <v>-0.47919256980915836</v>
      </c>
      <c r="M7">
        <f t="shared" si="4"/>
        <v>-1.3491925698091585</v>
      </c>
      <c r="N7">
        <f t="shared" si="5"/>
        <v>-5.8993558143103971E-3</v>
      </c>
      <c r="Q7" t="s">
        <v>281</v>
      </c>
      <c r="R7">
        <v>8.3326631083333619E-3</v>
      </c>
    </row>
    <row r="8" spans="1:25" ht="17" thickBot="1" x14ac:dyDescent="0.25">
      <c r="A8" s="16">
        <v>44153</v>
      </c>
      <c r="B8">
        <v>0.88</v>
      </c>
      <c r="D8" s="17">
        <v>44153</v>
      </c>
      <c r="E8">
        <v>254.48304748535159</v>
      </c>
      <c r="F8" s="20">
        <f t="shared" si="0"/>
        <v>0.38644849839270212</v>
      </c>
      <c r="G8" s="20">
        <f t="shared" si="1"/>
        <v>-0.49355150160729788</v>
      </c>
      <c r="H8">
        <f t="shared" si="2"/>
        <v>-2.148773962595588E-3</v>
      </c>
      <c r="J8" s="17">
        <v>44153</v>
      </c>
      <c r="K8">
        <v>3567.7900390625</v>
      </c>
      <c r="L8">
        <f t="shared" si="3"/>
        <v>-1.1563829610944063</v>
      </c>
      <c r="M8">
        <f t="shared" si="4"/>
        <v>-2.0363829610944064</v>
      </c>
      <c r="N8">
        <f t="shared" si="5"/>
        <v>-8.9351881141128669E-3</v>
      </c>
      <c r="Q8" s="12" t="s">
        <v>282</v>
      </c>
      <c r="R8" s="12">
        <v>510</v>
      </c>
    </row>
    <row r="9" spans="1:25" x14ac:dyDescent="0.2">
      <c r="A9" s="16">
        <v>44154</v>
      </c>
      <c r="B9">
        <v>0.86</v>
      </c>
      <c r="D9" s="17">
        <v>44154</v>
      </c>
      <c r="E9">
        <v>261.89508056640619</v>
      </c>
      <c r="F9" s="20">
        <f t="shared" si="0"/>
        <v>2.91258421898663</v>
      </c>
      <c r="G9" s="20">
        <f t="shared" si="1"/>
        <v>2.0525842189866301</v>
      </c>
      <c r="H9">
        <f t="shared" si="2"/>
        <v>8.824006581104174E-3</v>
      </c>
      <c r="J9" s="17">
        <v>44154</v>
      </c>
      <c r="K9">
        <v>3581.8701171875</v>
      </c>
      <c r="L9">
        <f t="shared" si="3"/>
        <v>0.39464424674215948</v>
      </c>
      <c r="M9">
        <f t="shared" si="4"/>
        <v>-0.46535575325784051</v>
      </c>
      <c r="N9">
        <f t="shared" si="5"/>
        <v>-2.0257314507772847E-3</v>
      </c>
    </row>
    <row r="10" spans="1:25" ht="17" thickBot="1" x14ac:dyDescent="0.25">
      <c r="A10" s="16">
        <v>44155</v>
      </c>
      <c r="B10">
        <v>0.83</v>
      </c>
      <c r="D10" s="17">
        <v>44155</v>
      </c>
      <c r="E10">
        <v>255.35394287109381</v>
      </c>
      <c r="F10" s="20">
        <f t="shared" si="0"/>
        <v>-2.4976176265570644</v>
      </c>
      <c r="G10" s="20">
        <f t="shared" si="1"/>
        <v>-3.3276176265570645</v>
      </c>
      <c r="H10">
        <f t="shared" si="2"/>
        <v>-1.4697578615230975E-2</v>
      </c>
      <c r="J10" s="17">
        <v>44155</v>
      </c>
      <c r="K10">
        <v>3557.5400390625</v>
      </c>
      <c r="L10">
        <f t="shared" si="3"/>
        <v>-0.67925629151802092</v>
      </c>
      <c r="M10">
        <f t="shared" si="4"/>
        <v>-1.509256291518021</v>
      </c>
      <c r="N10">
        <f t="shared" si="5"/>
        <v>-6.6045831594814487E-3</v>
      </c>
      <c r="Q10" t="s">
        <v>283</v>
      </c>
    </row>
    <row r="11" spans="1:25" x14ac:dyDescent="0.2">
      <c r="A11" s="16">
        <v>44158</v>
      </c>
      <c r="B11">
        <v>0.86</v>
      </c>
      <c r="D11" s="17">
        <v>44158</v>
      </c>
      <c r="E11">
        <v>254.95806884765619</v>
      </c>
      <c r="F11" s="20">
        <f t="shared" si="0"/>
        <v>-0.15502953233718281</v>
      </c>
      <c r="G11" s="20">
        <f t="shared" si="1"/>
        <v>-1.0150295323371827</v>
      </c>
      <c r="H11">
        <f t="shared" si="2"/>
        <v>-4.4307421546868481E-3</v>
      </c>
      <c r="J11" s="17">
        <v>44158</v>
      </c>
      <c r="K11">
        <v>3577.590087890625</v>
      </c>
      <c r="L11">
        <f t="shared" si="3"/>
        <v>0.56359306172162393</v>
      </c>
      <c r="M11">
        <f t="shared" si="4"/>
        <v>-0.29640693827837605</v>
      </c>
      <c r="N11">
        <f t="shared" si="5"/>
        <v>-1.2891905473086493E-3</v>
      </c>
      <c r="Q11" s="26"/>
      <c r="R11" s="26" t="s">
        <v>284</v>
      </c>
      <c r="S11" s="26" t="s">
        <v>285</v>
      </c>
      <c r="T11" s="26" t="s">
        <v>286</v>
      </c>
      <c r="U11" s="26" t="s">
        <v>287</v>
      </c>
      <c r="V11" s="26" t="s">
        <v>288</v>
      </c>
    </row>
    <row r="12" spans="1:25" x14ac:dyDescent="0.2">
      <c r="A12" s="16">
        <v>44159</v>
      </c>
      <c r="B12">
        <v>0.88</v>
      </c>
      <c r="D12" s="17">
        <v>44159</v>
      </c>
      <c r="E12">
        <v>258.12472534179688</v>
      </c>
      <c r="F12" s="20">
        <f t="shared" si="0"/>
        <v>1.2420303104950321</v>
      </c>
      <c r="G12" s="20">
        <f t="shared" si="1"/>
        <v>0.36203031049503209</v>
      </c>
      <c r="H12">
        <f t="shared" si="2"/>
        <v>1.5694384509190541E-3</v>
      </c>
      <c r="J12" s="17">
        <v>44159</v>
      </c>
      <c r="K12">
        <v>3635.409912109375</v>
      </c>
      <c r="L12">
        <f t="shared" si="3"/>
        <v>1.6161668273416148</v>
      </c>
      <c r="M12">
        <f t="shared" si="4"/>
        <v>0.73616682734161476</v>
      </c>
      <c r="N12">
        <f t="shared" si="5"/>
        <v>3.1854212347551423E-3</v>
      </c>
      <c r="Q12" t="s">
        <v>289</v>
      </c>
      <c r="R12">
        <v>1</v>
      </c>
      <c r="S12">
        <v>1.9379271693871443E-2</v>
      </c>
      <c r="T12">
        <v>1.9379271693871443E-2</v>
      </c>
      <c r="U12">
        <v>279.106405968172</v>
      </c>
      <c r="V12">
        <v>2.9463022796298552E-50</v>
      </c>
    </row>
    <row r="13" spans="1:25" x14ac:dyDescent="0.2">
      <c r="A13" s="16">
        <v>44160</v>
      </c>
      <c r="B13">
        <v>0.88</v>
      </c>
      <c r="D13" s="17">
        <v>44160</v>
      </c>
      <c r="E13">
        <v>244.2507019042969</v>
      </c>
      <c r="F13" s="20">
        <f t="shared" si="0"/>
        <v>-5.3749300533409299</v>
      </c>
      <c r="G13" s="20">
        <f t="shared" si="1"/>
        <v>-6.2549300533409298</v>
      </c>
      <c r="H13">
        <f t="shared" si="2"/>
        <v>-2.8051562547022825E-2</v>
      </c>
      <c r="J13" s="17">
        <v>44160</v>
      </c>
      <c r="K13">
        <v>3629.64990234375</v>
      </c>
      <c r="L13">
        <f t="shared" si="3"/>
        <v>-0.15844182375249311</v>
      </c>
      <c r="M13">
        <f t="shared" si="4"/>
        <v>-1.0384418237524931</v>
      </c>
      <c r="N13">
        <f t="shared" si="5"/>
        <v>-4.5334752421266524E-3</v>
      </c>
      <c r="Q13" t="s">
        <v>290</v>
      </c>
      <c r="R13">
        <v>508</v>
      </c>
      <c r="S13">
        <v>3.5272103434305743E-2</v>
      </c>
      <c r="T13">
        <v>6.9433274476979811E-5</v>
      </c>
    </row>
    <row r="14" spans="1:25" ht="17" thickBot="1" x14ac:dyDescent="0.25">
      <c r="A14" s="16">
        <v>44162</v>
      </c>
      <c r="B14">
        <v>0.84</v>
      </c>
      <c r="D14" s="17">
        <v>44162</v>
      </c>
      <c r="E14">
        <v>245.0522766113281</v>
      </c>
      <c r="F14" s="20">
        <f t="shared" si="0"/>
        <v>0.32817703318014158</v>
      </c>
      <c r="G14" s="20">
        <f t="shared" si="1"/>
        <v>-0.51182296681985839</v>
      </c>
      <c r="H14">
        <f t="shared" si="2"/>
        <v>-2.2285268355106704E-3</v>
      </c>
      <c r="J14" s="17">
        <v>44162</v>
      </c>
      <c r="K14">
        <v>3638.35009765625</v>
      </c>
      <c r="L14">
        <f t="shared" si="3"/>
        <v>0.23969791981540922</v>
      </c>
      <c r="M14">
        <f t="shared" si="4"/>
        <v>-0.60030208018459075</v>
      </c>
      <c r="N14">
        <f t="shared" si="5"/>
        <v>-2.6149354412843551E-3</v>
      </c>
      <c r="Q14" s="12" t="s">
        <v>291</v>
      </c>
      <c r="R14" s="12">
        <v>509</v>
      </c>
      <c r="S14" s="12">
        <v>5.4651375128177186E-2</v>
      </c>
      <c r="T14" s="12"/>
      <c r="U14" s="12"/>
      <c r="V14" s="12"/>
    </row>
    <row r="15" spans="1:25" ht="17" thickBot="1" x14ac:dyDescent="0.25">
      <c r="A15" s="16">
        <v>44165</v>
      </c>
      <c r="B15">
        <v>0.84</v>
      </c>
      <c r="D15" s="17">
        <v>44165</v>
      </c>
      <c r="E15">
        <v>243.24131774902341</v>
      </c>
      <c r="F15" s="20">
        <f t="shared" si="0"/>
        <v>-0.7390091972812024</v>
      </c>
      <c r="G15" s="20">
        <f t="shared" si="1"/>
        <v>-1.5790091972812024</v>
      </c>
      <c r="H15">
        <f t="shared" si="2"/>
        <v>-6.9122672435402372E-3</v>
      </c>
      <c r="J15" s="17">
        <v>44165</v>
      </c>
      <c r="K15">
        <v>3621.6298828125</v>
      </c>
      <c r="L15">
        <f t="shared" si="3"/>
        <v>-0.45955486401709439</v>
      </c>
      <c r="M15">
        <f t="shared" si="4"/>
        <v>-1.2995548640170944</v>
      </c>
      <c r="N15">
        <f t="shared" si="5"/>
        <v>-5.6808886711420094E-3</v>
      </c>
    </row>
    <row r="16" spans="1:25" x14ac:dyDescent="0.2">
      <c r="A16" s="16">
        <v>44166</v>
      </c>
      <c r="B16">
        <v>0.92</v>
      </c>
      <c r="D16" s="17">
        <v>44166</v>
      </c>
      <c r="E16">
        <v>238.837646484375</v>
      </c>
      <c r="F16" s="20">
        <f t="shared" si="0"/>
        <v>-1.8104125176595698</v>
      </c>
      <c r="G16" s="20">
        <f t="shared" si="1"/>
        <v>-2.7304125176595697</v>
      </c>
      <c r="H16">
        <f t="shared" si="2"/>
        <v>-1.2022925951629434E-2</v>
      </c>
      <c r="J16" s="17">
        <v>44166</v>
      </c>
      <c r="K16">
        <v>3662.449951171875</v>
      </c>
      <c r="L16">
        <f t="shared" si="3"/>
        <v>1.1271187194776178</v>
      </c>
      <c r="M16">
        <f t="shared" si="4"/>
        <v>0.20711871947761773</v>
      </c>
      <c r="N16">
        <f t="shared" si="5"/>
        <v>8.9857493212809397E-4</v>
      </c>
      <c r="Q16" s="26"/>
      <c r="R16" s="26" t="s">
        <v>292</v>
      </c>
      <c r="S16" s="26" t="s">
        <v>281</v>
      </c>
      <c r="T16" s="26" t="s">
        <v>293</v>
      </c>
      <c r="U16" s="26" t="s">
        <v>294</v>
      </c>
      <c r="V16" s="26" t="s">
        <v>295</v>
      </c>
      <c r="W16" s="26" t="s">
        <v>296</v>
      </c>
      <c r="X16" s="26" t="s">
        <v>297</v>
      </c>
      <c r="Y16" s="26" t="s">
        <v>298</v>
      </c>
    </row>
    <row r="17" spans="1:25" x14ac:dyDescent="0.2">
      <c r="A17" s="16">
        <v>44167</v>
      </c>
      <c r="B17">
        <v>0.95</v>
      </c>
      <c r="D17" s="17">
        <v>44167</v>
      </c>
      <c r="E17">
        <v>218.48176574707031</v>
      </c>
      <c r="F17" s="20">
        <f t="shared" si="0"/>
        <v>-8.5228945423544804</v>
      </c>
      <c r="G17" s="20">
        <f t="shared" si="1"/>
        <v>-9.4728945423544797</v>
      </c>
      <c r="H17">
        <f t="shared" si="2"/>
        <v>-4.3221365676883554E-2</v>
      </c>
      <c r="J17" s="17">
        <v>44167</v>
      </c>
      <c r="K17">
        <v>3669.010009765625</v>
      </c>
      <c r="L17">
        <f t="shared" si="3"/>
        <v>0.17911667548251345</v>
      </c>
      <c r="M17">
        <f t="shared" si="4"/>
        <v>-0.77088332451748653</v>
      </c>
      <c r="N17">
        <f t="shared" si="5"/>
        <v>-3.3608746595547505E-3</v>
      </c>
      <c r="Q17" t="s">
        <v>299</v>
      </c>
      <c r="R17">
        <v>3.8620410774581407E-3</v>
      </c>
      <c r="S17">
        <v>1.3908046407052907E-3</v>
      </c>
      <c r="T17">
        <v>2.7768393665264601</v>
      </c>
      <c r="U17">
        <v>5.6917826081244911E-3</v>
      </c>
      <c r="V17">
        <v>1.1296040188442237E-3</v>
      </c>
      <c r="W17">
        <v>6.5944781360720572E-3</v>
      </c>
      <c r="X17">
        <v>1.1296040188442237E-3</v>
      </c>
      <c r="Y17">
        <v>6.5944781360720572E-3</v>
      </c>
    </row>
    <row r="18" spans="1:25" ht="17" thickBot="1" x14ac:dyDescent="0.25">
      <c r="A18" s="16">
        <v>44168</v>
      </c>
      <c r="B18">
        <v>0.92</v>
      </c>
      <c r="D18" s="17">
        <v>44168</v>
      </c>
      <c r="E18">
        <v>218.66978454589841</v>
      </c>
      <c r="F18" s="20">
        <f t="shared" si="0"/>
        <v>8.6056975137119782E-2</v>
      </c>
      <c r="G18" s="20">
        <f t="shared" si="1"/>
        <v>-0.8339430248628803</v>
      </c>
      <c r="H18">
        <f t="shared" si="2"/>
        <v>-3.6369547708680564E-3</v>
      </c>
      <c r="J18" s="17">
        <v>44168</v>
      </c>
      <c r="K18">
        <v>3666.719970703125</v>
      </c>
      <c r="L18">
        <f t="shared" si="3"/>
        <v>-6.2415721309146466E-2</v>
      </c>
      <c r="M18">
        <f t="shared" si="4"/>
        <v>-0.98241572130914645</v>
      </c>
      <c r="N18">
        <f t="shared" si="5"/>
        <v>-4.2876733108575382E-3</v>
      </c>
      <c r="Q18" s="12" t="s">
        <v>300</v>
      </c>
      <c r="R18" s="27">
        <v>1.2251306912061199</v>
      </c>
      <c r="S18" s="12">
        <v>7.3332673339749258E-2</v>
      </c>
      <c r="T18" s="12">
        <v>16.706477964196203</v>
      </c>
      <c r="U18" s="12">
        <v>2.9463022796287219E-50</v>
      </c>
      <c r="V18" s="12">
        <v>1.0810580383142319</v>
      </c>
      <c r="W18" s="12">
        <v>1.3692033440980067</v>
      </c>
      <c r="X18" s="12">
        <v>1.0810580383142319</v>
      </c>
      <c r="Y18" s="12">
        <v>1.3692033440980067</v>
      </c>
    </row>
    <row r="19" spans="1:25" x14ac:dyDescent="0.2">
      <c r="A19" s="16">
        <v>44169</v>
      </c>
      <c r="B19">
        <v>0.97</v>
      </c>
      <c r="D19" s="17">
        <v>44169</v>
      </c>
      <c r="E19">
        <v>223.5088806152344</v>
      </c>
      <c r="F19" s="20">
        <f t="shared" si="0"/>
        <v>2.2129696973841746</v>
      </c>
      <c r="G19" s="20">
        <f t="shared" si="1"/>
        <v>1.2429696973841746</v>
      </c>
      <c r="H19">
        <f t="shared" si="2"/>
        <v>5.3648755643612312E-3</v>
      </c>
      <c r="J19" s="17">
        <v>44169</v>
      </c>
      <c r="K19">
        <v>3699.1201171875</v>
      </c>
      <c r="L19">
        <f t="shared" si="3"/>
        <v>0.88362751296118192</v>
      </c>
      <c r="M19">
        <f t="shared" si="4"/>
        <v>-8.6372487038818058E-2</v>
      </c>
      <c r="N19">
        <f t="shared" si="5"/>
        <v>-3.752730347590578E-4</v>
      </c>
    </row>
    <row r="20" spans="1:25" x14ac:dyDescent="0.2">
      <c r="A20" s="16">
        <v>44172</v>
      </c>
      <c r="B20">
        <v>0.94</v>
      </c>
      <c r="D20" s="17">
        <v>44172</v>
      </c>
      <c r="E20">
        <v>225.32972717285159</v>
      </c>
      <c r="F20" s="20">
        <f t="shared" si="0"/>
        <v>0.81466407625732529</v>
      </c>
      <c r="G20" s="20">
        <f t="shared" si="1"/>
        <v>-0.12533592374267466</v>
      </c>
      <c r="H20">
        <f t="shared" si="2"/>
        <v>-5.4466840459179962E-4</v>
      </c>
      <c r="J20" s="17">
        <v>44172</v>
      </c>
      <c r="K20">
        <v>3691.9599609375</v>
      </c>
      <c r="L20">
        <f t="shared" si="3"/>
        <v>-0.19356376714373852</v>
      </c>
      <c r="M20">
        <f t="shared" si="4"/>
        <v>-1.1335637671437384</v>
      </c>
      <c r="N20">
        <f t="shared" si="5"/>
        <v>-4.9511202617792986E-3</v>
      </c>
    </row>
    <row r="21" spans="1:25" x14ac:dyDescent="0.2">
      <c r="A21" s="16">
        <v>44173</v>
      </c>
      <c r="B21">
        <v>0.92</v>
      </c>
      <c r="D21" s="17">
        <v>44173</v>
      </c>
      <c r="E21">
        <v>225.4880676269531</v>
      </c>
      <c r="F21" s="20">
        <f t="shared" si="0"/>
        <v>7.0270556880425231E-2</v>
      </c>
      <c r="G21" s="20">
        <f t="shared" si="1"/>
        <v>-0.84972944311957477</v>
      </c>
      <c r="H21">
        <f t="shared" si="2"/>
        <v>-3.706096373455185E-3</v>
      </c>
      <c r="J21" s="17">
        <v>44173</v>
      </c>
      <c r="K21">
        <v>3702.25</v>
      </c>
      <c r="L21">
        <f t="shared" si="3"/>
        <v>0.27871480653563341</v>
      </c>
      <c r="M21">
        <f t="shared" si="4"/>
        <v>-0.64128519346436663</v>
      </c>
      <c r="N21">
        <f t="shared" si="5"/>
        <v>-2.7940346799704375E-3</v>
      </c>
    </row>
    <row r="22" spans="1:25" x14ac:dyDescent="0.2">
      <c r="A22" s="16">
        <v>44174</v>
      </c>
      <c r="B22">
        <v>0.95</v>
      </c>
      <c r="D22" s="17">
        <v>44174</v>
      </c>
      <c r="E22">
        <v>218.27394104003909</v>
      </c>
      <c r="F22" s="20">
        <f t="shared" si="0"/>
        <v>-3.1993385117163</v>
      </c>
      <c r="G22" s="20">
        <f t="shared" si="1"/>
        <v>-4.1493385117162997</v>
      </c>
      <c r="H22">
        <f t="shared" si="2"/>
        <v>-1.8404885605739635E-2</v>
      </c>
      <c r="J22" s="17">
        <v>44174</v>
      </c>
      <c r="K22">
        <v>3672.820068359375</v>
      </c>
      <c r="L22">
        <f t="shared" si="3"/>
        <v>-0.79492016045985547</v>
      </c>
      <c r="M22">
        <f t="shared" si="4"/>
        <v>-1.7449201604598554</v>
      </c>
      <c r="N22">
        <f t="shared" si="5"/>
        <v>-7.6449871179220157E-3</v>
      </c>
    </row>
    <row r="23" spans="1:25" x14ac:dyDescent="0.2">
      <c r="A23" s="16">
        <v>44175</v>
      </c>
      <c r="B23">
        <v>0.92</v>
      </c>
      <c r="D23" s="17">
        <v>44175</v>
      </c>
      <c r="E23">
        <v>220.5994873046875</v>
      </c>
      <c r="F23" s="20">
        <f t="shared" si="0"/>
        <v>1.0654255169295828</v>
      </c>
      <c r="G23" s="20">
        <f t="shared" si="1"/>
        <v>0.14542551692958272</v>
      </c>
      <c r="H23">
        <f t="shared" si="2"/>
        <v>6.3111620444902079E-4</v>
      </c>
      <c r="J23" s="17">
        <v>44175</v>
      </c>
      <c r="K23">
        <v>3668.10009765625</v>
      </c>
      <c r="L23">
        <f t="shared" si="3"/>
        <v>-0.12851080682624838</v>
      </c>
      <c r="M23">
        <f t="shared" si="4"/>
        <v>-1.0485108068262483</v>
      </c>
      <c r="N23">
        <f t="shared" si="5"/>
        <v>-4.5776653938039502E-3</v>
      </c>
      <c r="Q23" t="s">
        <v>301</v>
      </c>
    </row>
    <row r="24" spans="1:25" ht="17" thickBot="1" x14ac:dyDescent="0.25">
      <c r="A24" s="16">
        <v>44176</v>
      </c>
      <c r="B24">
        <v>0.9</v>
      </c>
      <c r="D24" s="17">
        <v>44176</v>
      </c>
      <c r="E24">
        <v>220.10467529296881</v>
      </c>
      <c r="F24" s="20">
        <f t="shared" si="0"/>
        <v>-0.22430333713118245</v>
      </c>
      <c r="G24" s="20">
        <f t="shared" si="1"/>
        <v>-1.1243033371311824</v>
      </c>
      <c r="H24">
        <f t="shared" si="2"/>
        <v>-4.9104435117255669E-3</v>
      </c>
      <c r="J24" s="17">
        <v>44176</v>
      </c>
      <c r="K24">
        <v>3663.4599609375</v>
      </c>
      <c r="L24">
        <f t="shared" si="3"/>
        <v>-0.12649972997505812</v>
      </c>
      <c r="M24">
        <f t="shared" si="4"/>
        <v>-1.0264997299750582</v>
      </c>
      <c r="N24">
        <f t="shared" si="5"/>
        <v>-4.4810703222816E-3</v>
      </c>
    </row>
    <row r="25" spans="1:25" x14ac:dyDescent="0.2">
      <c r="A25" s="16">
        <v>44179</v>
      </c>
      <c r="B25">
        <v>0.9</v>
      </c>
      <c r="D25" s="17">
        <v>44179</v>
      </c>
      <c r="E25">
        <v>218.9666442871094</v>
      </c>
      <c r="F25" s="20">
        <f t="shared" si="0"/>
        <v>-0.51704081448730477</v>
      </c>
      <c r="G25" s="20">
        <f t="shared" si="1"/>
        <v>-1.4170408144873048</v>
      </c>
      <c r="H25">
        <f t="shared" si="2"/>
        <v>-6.1981496764207241E-3</v>
      </c>
      <c r="J25" s="17">
        <v>44179</v>
      </c>
      <c r="K25">
        <v>3647.489990234375</v>
      </c>
      <c r="L25">
        <f t="shared" si="3"/>
        <v>-0.4359258971957809</v>
      </c>
      <c r="M25">
        <f t="shared" si="4"/>
        <v>-1.3359258971957808</v>
      </c>
      <c r="N25">
        <f t="shared" si="5"/>
        <v>-5.840955325983061E-3</v>
      </c>
      <c r="Q25" s="26" t="s">
        <v>277</v>
      </c>
      <c r="R25" s="26"/>
    </row>
    <row r="26" spans="1:25" x14ac:dyDescent="0.2">
      <c r="A26" s="16">
        <v>44180</v>
      </c>
      <c r="B26">
        <v>0.92</v>
      </c>
      <c r="D26" s="17">
        <v>44180</v>
      </c>
      <c r="E26">
        <v>217.85832214355469</v>
      </c>
      <c r="F26" s="20">
        <f t="shared" si="0"/>
        <v>-0.50616026343331189</v>
      </c>
      <c r="G26" s="20">
        <f t="shared" si="1"/>
        <v>-1.4261602634333119</v>
      </c>
      <c r="H26">
        <f t="shared" si="2"/>
        <v>-6.2383260880862221E-3</v>
      </c>
      <c r="J26" s="17">
        <v>44180</v>
      </c>
      <c r="K26">
        <v>3694.6201171875</v>
      </c>
      <c r="L26">
        <f t="shared" si="3"/>
        <v>1.2921249154708876</v>
      </c>
      <c r="M26">
        <f t="shared" si="4"/>
        <v>0.37212491547088755</v>
      </c>
      <c r="N26">
        <f t="shared" si="5"/>
        <v>1.6131184239337733E-3</v>
      </c>
      <c r="Q26" t="s">
        <v>278</v>
      </c>
      <c r="R26">
        <v>0.71729336503514529</v>
      </c>
    </row>
    <row r="27" spans="1:25" x14ac:dyDescent="0.2">
      <c r="A27" s="16">
        <v>44181</v>
      </c>
      <c r="B27">
        <v>0.92</v>
      </c>
      <c r="D27" s="17">
        <v>44181</v>
      </c>
      <c r="E27">
        <v>221.29219055175781</v>
      </c>
      <c r="F27" s="20">
        <f t="shared" si="0"/>
        <v>1.5761933601693792</v>
      </c>
      <c r="G27" s="20">
        <f t="shared" si="1"/>
        <v>0.65619336016937913</v>
      </c>
      <c r="H27">
        <f t="shared" si="2"/>
        <v>2.8405021198009005E-3</v>
      </c>
      <c r="J27" s="17">
        <v>44181</v>
      </c>
      <c r="K27">
        <v>3701.169921875</v>
      </c>
      <c r="L27">
        <f t="shared" si="3"/>
        <v>0.17727951669591369</v>
      </c>
      <c r="M27">
        <f t="shared" si="4"/>
        <v>-0.74272048330408635</v>
      </c>
      <c r="N27">
        <f t="shared" si="5"/>
        <v>-3.2376322928190752E-3</v>
      </c>
      <c r="Q27" t="s">
        <v>279</v>
      </c>
      <c r="R27">
        <v>0.51450977152344224</v>
      </c>
    </row>
    <row r="28" spans="1:25" x14ac:dyDescent="0.2">
      <c r="A28" s="16">
        <v>44182</v>
      </c>
      <c r="B28">
        <v>0.94</v>
      </c>
      <c r="D28" s="17">
        <v>44182</v>
      </c>
      <c r="E28">
        <v>223.56825256347659</v>
      </c>
      <c r="F28" s="20">
        <f t="shared" si="0"/>
        <v>1.0285324602028523</v>
      </c>
      <c r="G28" s="20">
        <f t="shared" si="1"/>
        <v>8.8532460202852326E-2</v>
      </c>
      <c r="H28">
        <f t="shared" si="2"/>
        <v>3.8432148981069252E-4</v>
      </c>
      <c r="J28" s="17">
        <v>44182</v>
      </c>
      <c r="K28">
        <v>3722.47998046875</v>
      </c>
      <c r="L28">
        <f t="shared" si="3"/>
        <v>0.57576547533798172</v>
      </c>
      <c r="M28">
        <f t="shared" si="4"/>
        <v>-0.36423452466201822</v>
      </c>
      <c r="N28">
        <f t="shared" si="5"/>
        <v>-1.5847382789784155E-3</v>
      </c>
      <c r="Q28" t="s">
        <v>280</v>
      </c>
      <c r="R28">
        <v>0.51412230925011693</v>
      </c>
    </row>
    <row r="29" spans="1:25" x14ac:dyDescent="0.2">
      <c r="A29" s="16">
        <v>44183</v>
      </c>
      <c r="B29">
        <v>0.95</v>
      </c>
      <c r="D29" s="17">
        <v>44183</v>
      </c>
      <c r="E29">
        <v>225.06251525878909</v>
      </c>
      <c r="F29" s="20">
        <f t="shared" si="0"/>
        <v>0.66836980572107019</v>
      </c>
      <c r="G29" s="20">
        <f t="shared" si="1"/>
        <v>-0.28163019427892977</v>
      </c>
      <c r="H29">
        <f t="shared" si="2"/>
        <v>-1.2248299493190814E-3</v>
      </c>
      <c r="J29" s="17">
        <v>44183</v>
      </c>
      <c r="K29">
        <v>3709.409912109375</v>
      </c>
      <c r="L29">
        <f t="shared" si="3"/>
        <v>-0.35111185091529123</v>
      </c>
      <c r="M29">
        <f t="shared" si="4"/>
        <v>-1.3011118509152912</v>
      </c>
      <c r="N29">
        <f t="shared" si="5"/>
        <v>-5.6877396650845376E-3</v>
      </c>
      <c r="Q29" t="s">
        <v>281</v>
      </c>
      <c r="R29">
        <v>8.022765860576252E-3</v>
      </c>
    </row>
    <row r="30" spans="1:25" ht="17" thickBot="1" x14ac:dyDescent="0.25">
      <c r="A30" s="16">
        <v>44186</v>
      </c>
      <c r="B30">
        <v>0.95</v>
      </c>
      <c r="D30" s="17">
        <v>44186</v>
      </c>
      <c r="E30">
        <v>224.11253356933591</v>
      </c>
      <c r="F30" s="20">
        <f t="shared" si="0"/>
        <v>-0.42209680646323594</v>
      </c>
      <c r="G30" s="20">
        <f t="shared" si="1"/>
        <v>-1.372096806463236</v>
      </c>
      <c r="H30">
        <f t="shared" si="2"/>
        <v>-6.0001997787130484E-3</v>
      </c>
      <c r="J30" s="17">
        <v>44186</v>
      </c>
      <c r="K30">
        <v>3694.919921875</v>
      </c>
      <c r="L30">
        <f t="shared" si="3"/>
        <v>-0.39062790518439072</v>
      </c>
      <c r="M30">
        <f t="shared" si="4"/>
        <v>-1.3406279051843906</v>
      </c>
      <c r="N30">
        <f t="shared" si="5"/>
        <v>-5.861652877774853E-3</v>
      </c>
      <c r="Q30" s="12" t="s">
        <v>282</v>
      </c>
      <c r="R30" s="12">
        <v>1255</v>
      </c>
    </row>
    <row r="31" spans="1:25" x14ac:dyDescent="0.2">
      <c r="A31" s="16">
        <v>44187</v>
      </c>
      <c r="B31">
        <v>0.93</v>
      </c>
      <c r="D31" s="17">
        <v>44187</v>
      </c>
      <c r="E31">
        <v>228.76361083984381</v>
      </c>
      <c r="F31" s="20">
        <f t="shared" si="0"/>
        <v>2.0753311724392907</v>
      </c>
      <c r="G31" s="20">
        <f t="shared" si="1"/>
        <v>1.1453311724392905</v>
      </c>
      <c r="H31">
        <f t="shared" si="2"/>
        <v>4.9458407119296255E-3</v>
      </c>
      <c r="J31" s="17">
        <v>44187</v>
      </c>
      <c r="K31">
        <v>3687.260009765625</v>
      </c>
      <c r="L31">
        <f t="shared" si="3"/>
        <v>-0.20730928602880117</v>
      </c>
      <c r="M31">
        <f t="shared" si="4"/>
        <v>-1.1373092860288012</v>
      </c>
      <c r="N31">
        <f t="shared" si="5"/>
        <v>-4.9675736615283047E-3</v>
      </c>
    </row>
    <row r="32" spans="1:25" ht="17" thickBot="1" x14ac:dyDescent="0.25">
      <c r="A32" s="16">
        <v>44188</v>
      </c>
      <c r="B32">
        <v>0.96</v>
      </c>
      <c r="D32" s="17">
        <v>44188</v>
      </c>
      <c r="E32">
        <v>225.06251525878909</v>
      </c>
      <c r="F32" s="20">
        <f t="shared" si="0"/>
        <v>-1.6178690166093912</v>
      </c>
      <c r="G32" s="20">
        <f t="shared" si="1"/>
        <v>-2.5778690166093909</v>
      </c>
      <c r="H32">
        <f t="shared" si="2"/>
        <v>-1.134237502902288E-2</v>
      </c>
      <c r="J32" s="17">
        <v>44188</v>
      </c>
      <c r="K32">
        <v>3690.010009765625</v>
      </c>
      <c r="L32">
        <f t="shared" si="3"/>
        <v>7.4581125082491803E-2</v>
      </c>
      <c r="M32">
        <f t="shared" si="4"/>
        <v>-0.88541887491750815</v>
      </c>
      <c r="N32">
        <f t="shared" si="5"/>
        <v>-3.8624500925135965E-3</v>
      </c>
      <c r="Q32" t="s">
        <v>283</v>
      </c>
    </row>
    <row r="33" spans="1:25" x14ac:dyDescent="0.2">
      <c r="A33" s="16">
        <v>44189</v>
      </c>
      <c r="B33">
        <v>0.94</v>
      </c>
      <c r="D33" s="17">
        <v>44189</v>
      </c>
      <c r="E33">
        <v>223.4297180175781</v>
      </c>
      <c r="F33" s="20">
        <f t="shared" si="0"/>
        <v>-0.72548608964647687</v>
      </c>
      <c r="G33" s="20">
        <f t="shared" si="1"/>
        <v>-1.6654860896464769</v>
      </c>
      <c r="H33">
        <f t="shared" si="2"/>
        <v>-7.2940246905752685E-3</v>
      </c>
      <c r="J33" s="17">
        <v>44189</v>
      </c>
      <c r="K33">
        <v>3703.06005859375</v>
      </c>
      <c r="L33">
        <f t="shared" si="3"/>
        <v>0.35365890047961923</v>
      </c>
      <c r="M33">
        <f t="shared" si="4"/>
        <v>-0.58634109952038072</v>
      </c>
      <c r="N33">
        <f t="shared" si="5"/>
        <v>-2.5539417840033749E-3</v>
      </c>
      <c r="Q33" s="26"/>
      <c r="R33" s="26" t="s">
        <v>284</v>
      </c>
      <c r="S33" s="26" t="s">
        <v>285</v>
      </c>
      <c r="T33" s="26" t="s">
        <v>286</v>
      </c>
      <c r="U33" s="26" t="s">
        <v>287</v>
      </c>
      <c r="V33" s="26" t="s">
        <v>288</v>
      </c>
    </row>
    <row r="34" spans="1:25" x14ac:dyDescent="0.2">
      <c r="A34" s="16">
        <v>44193</v>
      </c>
      <c r="B34">
        <v>0.94</v>
      </c>
      <c r="D34" s="17">
        <v>44193</v>
      </c>
      <c r="E34">
        <v>222.30157470703119</v>
      </c>
      <c r="F34" s="20">
        <f t="shared" si="0"/>
        <v>-0.5049208854384124</v>
      </c>
      <c r="G34" s="20">
        <f t="shared" si="1"/>
        <v>-1.4449208854384124</v>
      </c>
      <c r="H34">
        <f t="shared" si="2"/>
        <v>-6.3209890954823433E-3</v>
      </c>
      <c r="J34" s="17">
        <v>44193</v>
      </c>
      <c r="K34">
        <v>3735.360107421875</v>
      </c>
      <c r="L34">
        <f t="shared" si="3"/>
        <v>0.87225290211444906</v>
      </c>
      <c r="M34">
        <f t="shared" si="4"/>
        <v>-6.7747097885550889E-2</v>
      </c>
      <c r="N34">
        <f t="shared" si="5"/>
        <v>-2.9432161620406206E-4</v>
      </c>
      <c r="Q34" t="s">
        <v>289</v>
      </c>
      <c r="R34">
        <v>1</v>
      </c>
      <c r="S34">
        <v>8.5469751362528448E-2</v>
      </c>
      <c r="T34">
        <v>8.5469751362528448E-2</v>
      </c>
      <c r="U34">
        <v>1327.8964352008622</v>
      </c>
      <c r="V34">
        <v>7.7434437563873433E-199</v>
      </c>
    </row>
    <row r="35" spans="1:25" x14ac:dyDescent="0.2">
      <c r="A35" s="16">
        <v>44194</v>
      </c>
      <c r="B35">
        <v>0.94</v>
      </c>
      <c r="D35" s="17">
        <v>44194</v>
      </c>
      <c r="E35">
        <v>220.144287109375</v>
      </c>
      <c r="F35" s="20">
        <f t="shared" si="0"/>
        <v>-0.97043289076978367</v>
      </c>
      <c r="G35" s="20">
        <f t="shared" si="1"/>
        <v>-1.9104328907697836</v>
      </c>
      <c r="H35">
        <f t="shared" si="2"/>
        <v>-8.3771820985507825E-3</v>
      </c>
      <c r="J35" s="17">
        <v>44194</v>
      </c>
      <c r="K35">
        <v>3727.0400390625</v>
      </c>
      <c r="L35">
        <f t="shared" si="3"/>
        <v>-0.22273805256001047</v>
      </c>
      <c r="M35">
        <f t="shared" si="4"/>
        <v>-1.1627380525600104</v>
      </c>
      <c r="N35">
        <f t="shared" si="5"/>
        <v>-5.0792942046882271E-3</v>
      </c>
      <c r="Q35" t="s">
        <v>290</v>
      </c>
      <c r="R35">
        <v>1253</v>
      </c>
      <c r="S35">
        <v>8.0649059383195651E-2</v>
      </c>
      <c r="T35">
        <v>6.4364772053627812E-5</v>
      </c>
    </row>
    <row r="36" spans="1:25" ht="17" thickBot="1" x14ac:dyDescent="0.25">
      <c r="A36" s="16">
        <v>44195</v>
      </c>
      <c r="B36">
        <v>0.93</v>
      </c>
      <c r="D36" s="17">
        <v>44195</v>
      </c>
      <c r="E36">
        <v>220.0848693847656</v>
      </c>
      <c r="F36" s="20">
        <f t="shared" si="0"/>
        <v>-2.6990355002890772E-2</v>
      </c>
      <c r="G36" s="20">
        <f t="shared" si="1"/>
        <v>-0.95699035500289087</v>
      </c>
      <c r="H36">
        <f t="shared" si="2"/>
        <v>-4.1761711071220051E-3</v>
      </c>
      <c r="J36" s="17">
        <v>44195</v>
      </c>
      <c r="K36">
        <v>3732.0400390625</v>
      </c>
      <c r="L36">
        <f t="shared" si="3"/>
        <v>0.1341547165470672</v>
      </c>
      <c r="M36">
        <f t="shared" si="4"/>
        <v>-0.79584528345293282</v>
      </c>
      <c r="N36">
        <f t="shared" si="5"/>
        <v>-3.4701390082629321E-3</v>
      </c>
      <c r="Q36" s="12" t="s">
        <v>291</v>
      </c>
      <c r="R36" s="12">
        <v>1254</v>
      </c>
      <c r="S36" s="12">
        <v>0.1661188107457241</v>
      </c>
      <c r="T36" s="12"/>
      <c r="U36" s="12"/>
      <c r="V36" s="12"/>
    </row>
    <row r="37" spans="1:25" ht="17" thickBot="1" x14ac:dyDescent="0.25">
      <c r="A37" s="16">
        <v>44196</v>
      </c>
      <c r="B37">
        <v>0.93</v>
      </c>
      <c r="D37" s="17">
        <v>44196</v>
      </c>
      <c r="E37">
        <v>220.21354675292969</v>
      </c>
      <c r="F37" s="20">
        <f t="shared" si="0"/>
        <v>5.8467157930393393E-2</v>
      </c>
      <c r="G37" s="20">
        <f t="shared" si="1"/>
        <v>-0.87153284206960668</v>
      </c>
      <c r="H37">
        <f t="shared" si="2"/>
        <v>-3.8016093467375016E-3</v>
      </c>
      <c r="J37" s="17">
        <v>44196</v>
      </c>
      <c r="K37">
        <v>3756.070068359375</v>
      </c>
      <c r="L37">
        <f t="shared" si="3"/>
        <v>0.64388455229197961</v>
      </c>
      <c r="M37">
        <f t="shared" si="4"/>
        <v>-0.28611544770802044</v>
      </c>
      <c r="N37">
        <f t="shared" si="5"/>
        <v>-1.2443646110596712E-3</v>
      </c>
    </row>
    <row r="38" spans="1:25" x14ac:dyDescent="0.2">
      <c r="A38" s="16">
        <v>44200</v>
      </c>
      <c r="B38">
        <v>0.93</v>
      </c>
      <c r="D38" s="17">
        <v>44200</v>
      </c>
      <c r="E38">
        <v>218.01664733886719</v>
      </c>
      <c r="F38" s="20">
        <f t="shared" si="0"/>
        <v>-0.99762228366782923</v>
      </c>
      <c r="G38" s="20">
        <f t="shared" si="1"/>
        <v>-1.9276222836678292</v>
      </c>
      <c r="H38">
        <f t="shared" si="2"/>
        <v>-8.453295317234797E-3</v>
      </c>
      <c r="J38" s="17">
        <v>44200</v>
      </c>
      <c r="K38">
        <v>3700.64990234375</v>
      </c>
      <c r="L38">
        <f t="shared" si="3"/>
        <v>-1.475482752105105</v>
      </c>
      <c r="M38">
        <f t="shared" si="4"/>
        <v>-2.405482752105105</v>
      </c>
      <c r="N38">
        <f t="shared" si="5"/>
        <v>-1.0574579831958131E-2</v>
      </c>
      <c r="Q38" s="419"/>
      <c r="R38" s="26" t="s">
        <v>292</v>
      </c>
      <c r="S38" s="26" t="s">
        <v>281</v>
      </c>
      <c r="T38" s="26" t="s">
        <v>293</v>
      </c>
      <c r="U38" s="26" t="s">
        <v>294</v>
      </c>
      <c r="V38" s="26" t="s">
        <v>295</v>
      </c>
      <c r="W38" s="26" t="s">
        <v>296</v>
      </c>
      <c r="X38" s="26" t="s">
        <v>297</v>
      </c>
      <c r="Y38" s="420" t="s">
        <v>298</v>
      </c>
    </row>
    <row r="39" spans="1:25" x14ac:dyDescent="0.2">
      <c r="A39" s="16">
        <v>44201</v>
      </c>
      <c r="B39">
        <v>0.96</v>
      </c>
      <c r="D39" s="17">
        <v>44201</v>
      </c>
      <c r="E39">
        <v>219.21406555175781</v>
      </c>
      <c r="F39" s="20">
        <f t="shared" si="0"/>
        <v>0.54923246802775405</v>
      </c>
      <c r="G39" s="20">
        <f t="shared" si="1"/>
        <v>-0.41076753197224591</v>
      </c>
      <c r="H39">
        <f t="shared" si="2"/>
        <v>-1.7876147139370417E-3</v>
      </c>
      <c r="J39" s="17">
        <v>44201</v>
      </c>
      <c r="K39">
        <v>3726.860107421875</v>
      </c>
      <c r="L39">
        <f t="shared" si="3"/>
        <v>0.70825951575492641</v>
      </c>
      <c r="M39">
        <f t="shared" si="4"/>
        <v>-0.25174048424507356</v>
      </c>
      <c r="N39">
        <f t="shared" si="5"/>
        <v>-1.094673478788591E-3</v>
      </c>
      <c r="Q39" s="8" t="s">
        <v>299</v>
      </c>
      <c r="R39">
        <v>1.5174769030114818E-3</v>
      </c>
      <c r="S39">
        <v>4.9262905577272895E-4</v>
      </c>
      <c r="T39">
        <v>3.0803641913309301</v>
      </c>
      <c r="U39">
        <v>2.1124957797972175E-3</v>
      </c>
      <c r="V39">
        <v>5.510081283363168E-4</v>
      </c>
      <c r="W39">
        <v>2.4839456776866468E-3</v>
      </c>
      <c r="X39">
        <v>5.510081283363168E-4</v>
      </c>
      <c r="Y39" s="9">
        <v>2.4839456776866468E-3</v>
      </c>
    </row>
    <row r="40" spans="1:25" ht="17" thickBot="1" x14ac:dyDescent="0.25">
      <c r="A40" s="16">
        <v>44202</v>
      </c>
      <c r="B40">
        <v>1.04</v>
      </c>
      <c r="D40" s="17">
        <v>44202</v>
      </c>
      <c r="E40">
        <v>213.89994812011719</v>
      </c>
      <c r="F40" s="20">
        <f t="shared" si="0"/>
        <v>-2.4241680926199183</v>
      </c>
      <c r="G40" s="20">
        <f t="shared" si="1"/>
        <v>-3.4641680926199183</v>
      </c>
      <c r="H40">
        <f t="shared" si="2"/>
        <v>-1.5311456487940677E-2</v>
      </c>
      <c r="J40" s="17">
        <v>44202</v>
      </c>
      <c r="K40">
        <v>3748.139892578125</v>
      </c>
      <c r="L40">
        <f t="shared" si="3"/>
        <v>0.57098427477522595</v>
      </c>
      <c r="M40">
        <f t="shared" si="4"/>
        <v>-0.46901572522477408</v>
      </c>
      <c r="N40">
        <f t="shared" si="5"/>
        <v>-2.0417011150648122E-3</v>
      </c>
      <c r="Q40" s="124" t="s">
        <v>300</v>
      </c>
      <c r="R40" s="12">
        <v>1.1238870533558494</v>
      </c>
      <c r="S40" s="12">
        <v>3.0841860313936133E-2</v>
      </c>
      <c r="T40" s="12">
        <v>36.440313324680105</v>
      </c>
      <c r="U40" s="12">
        <v>7.7434437563948289E-199</v>
      </c>
      <c r="V40" s="12">
        <v>1.0633796703726093</v>
      </c>
      <c r="W40" s="12">
        <v>1.1843944363390895</v>
      </c>
      <c r="X40" s="12">
        <v>1.0633796703726093</v>
      </c>
      <c r="Y40" s="13">
        <v>1.1843944363390895</v>
      </c>
    </row>
    <row r="41" spans="1:25" x14ac:dyDescent="0.2">
      <c r="A41" s="16">
        <v>44203</v>
      </c>
      <c r="B41">
        <v>1.08</v>
      </c>
      <c r="D41" s="17">
        <v>44203</v>
      </c>
      <c r="E41">
        <v>215.71092224121091</v>
      </c>
      <c r="F41" s="20">
        <f t="shared" si="0"/>
        <v>0.84664542325029213</v>
      </c>
      <c r="G41" s="20">
        <f t="shared" si="1"/>
        <v>-0.23335457674970794</v>
      </c>
      <c r="H41">
        <f t="shared" si="2"/>
        <v>-1.0146303542404235E-3</v>
      </c>
      <c r="J41" s="17">
        <v>44203</v>
      </c>
      <c r="K41">
        <v>3803.7900390625</v>
      </c>
      <c r="L41">
        <f t="shared" si="3"/>
        <v>1.4847403800101104</v>
      </c>
      <c r="M41">
        <f t="shared" si="4"/>
        <v>0.40474038001011037</v>
      </c>
      <c r="N41">
        <f t="shared" si="5"/>
        <v>1.7542175129930684E-3</v>
      </c>
    </row>
    <row r="42" spans="1:25" x14ac:dyDescent="0.2">
      <c r="A42" s="16">
        <v>44204</v>
      </c>
      <c r="B42">
        <v>1.1299999999999999</v>
      </c>
      <c r="D42" s="17">
        <v>44204</v>
      </c>
      <c r="E42">
        <v>219.72865295410159</v>
      </c>
      <c r="F42" s="20">
        <f t="shared" si="0"/>
        <v>1.8625532129513591</v>
      </c>
      <c r="G42" s="20">
        <f t="shared" si="1"/>
        <v>0.73255321295135922</v>
      </c>
      <c r="H42">
        <f t="shared" si="2"/>
        <v>3.169841915153895E-3</v>
      </c>
      <c r="J42" s="17">
        <v>44204</v>
      </c>
      <c r="K42">
        <v>3824.679931640625</v>
      </c>
      <c r="L42">
        <f t="shared" si="3"/>
        <v>0.54918626852689334</v>
      </c>
      <c r="M42">
        <f t="shared" si="4"/>
        <v>-0.58081373147310655</v>
      </c>
      <c r="N42">
        <f t="shared" si="5"/>
        <v>-2.5297958191759029E-3</v>
      </c>
    </row>
    <row r="43" spans="1:25" x14ac:dyDescent="0.2">
      <c r="A43" s="16">
        <v>44207</v>
      </c>
      <c r="B43">
        <v>1.1499999999999999</v>
      </c>
      <c r="D43" s="17">
        <v>44207</v>
      </c>
      <c r="E43">
        <v>215.97810363769531</v>
      </c>
      <c r="F43" s="20">
        <f t="shared" si="0"/>
        <v>-1.7069004274056685</v>
      </c>
      <c r="G43" s="20">
        <f t="shared" si="1"/>
        <v>-2.8569004274056686</v>
      </c>
      <c r="H43">
        <f t="shared" si="2"/>
        <v>-1.2588043483961498E-2</v>
      </c>
      <c r="J43" s="17">
        <v>44207</v>
      </c>
      <c r="K43">
        <v>3799.610107421875</v>
      </c>
      <c r="L43">
        <f t="shared" si="3"/>
        <v>-0.65547508985924774</v>
      </c>
      <c r="M43">
        <f t="shared" si="4"/>
        <v>-1.8054750898592475</v>
      </c>
      <c r="N43">
        <f t="shared" si="5"/>
        <v>-7.9127267507569984E-3</v>
      </c>
    </row>
    <row r="44" spans="1:25" x14ac:dyDescent="0.2">
      <c r="A44" s="16">
        <v>44208</v>
      </c>
      <c r="B44">
        <v>1.1499999999999999</v>
      </c>
      <c r="D44" s="17">
        <v>44208</v>
      </c>
      <c r="E44">
        <v>213.27650451660159</v>
      </c>
      <c r="F44" s="20">
        <f t="shared" si="0"/>
        <v>-1.2508671368027529</v>
      </c>
      <c r="G44" s="20">
        <f t="shared" si="1"/>
        <v>-2.400867136802753</v>
      </c>
      <c r="H44">
        <f t="shared" si="2"/>
        <v>-1.0554040882503252E-2</v>
      </c>
      <c r="J44" s="17">
        <v>44208</v>
      </c>
      <c r="K44">
        <v>3801.18994140625</v>
      </c>
      <c r="L44">
        <f t="shared" si="3"/>
        <v>4.1578844663274009E-2</v>
      </c>
      <c r="M44">
        <f t="shared" si="4"/>
        <v>-1.1084211553367258</v>
      </c>
      <c r="N44">
        <f t="shared" si="5"/>
        <v>-4.8406893634617143E-3</v>
      </c>
    </row>
    <row r="45" spans="1:25" x14ac:dyDescent="0.2">
      <c r="A45" s="16">
        <v>44209</v>
      </c>
      <c r="B45">
        <v>1.1000000000000001</v>
      </c>
      <c r="D45" s="17">
        <v>44209</v>
      </c>
      <c r="E45">
        <v>215.90882873535159</v>
      </c>
      <c r="F45" s="20">
        <f t="shared" si="0"/>
        <v>1.2342307581963854</v>
      </c>
      <c r="G45" s="20">
        <f t="shared" si="1"/>
        <v>0.1342307581963853</v>
      </c>
      <c r="H45">
        <f t="shared" si="2"/>
        <v>5.8256587198342574E-4</v>
      </c>
      <c r="J45" s="17">
        <v>44209</v>
      </c>
      <c r="K45">
        <v>3809.840087890625</v>
      </c>
      <c r="L45">
        <f t="shared" si="3"/>
        <v>0.22756417379066513</v>
      </c>
      <c r="M45">
        <f t="shared" si="4"/>
        <v>-0.87243582620933502</v>
      </c>
      <c r="N45">
        <f t="shared" si="5"/>
        <v>-3.8055654536614473E-3</v>
      </c>
    </row>
    <row r="46" spans="1:25" x14ac:dyDescent="0.2">
      <c r="A46" s="16">
        <v>44210</v>
      </c>
      <c r="B46">
        <v>1.1499999999999999</v>
      </c>
      <c r="D46" s="17">
        <v>44210</v>
      </c>
      <c r="E46">
        <v>213.35569763183591</v>
      </c>
      <c r="F46" s="20">
        <f t="shared" si="0"/>
        <v>-1.1825042627808242</v>
      </c>
      <c r="G46" s="20">
        <f t="shared" si="1"/>
        <v>-2.3325042627808239</v>
      </c>
      <c r="H46">
        <f t="shared" si="2"/>
        <v>-1.0249947752196306E-2</v>
      </c>
      <c r="J46" s="17">
        <v>44210</v>
      </c>
      <c r="K46">
        <v>3795.5400390625</v>
      </c>
      <c r="L46">
        <f t="shared" si="3"/>
        <v>-0.37534511943367255</v>
      </c>
      <c r="M46">
        <f t="shared" si="4"/>
        <v>-1.5253451194336725</v>
      </c>
      <c r="N46">
        <f t="shared" si="5"/>
        <v>-6.6755325673434496E-3</v>
      </c>
    </row>
    <row r="47" spans="1:25" x14ac:dyDescent="0.2">
      <c r="A47" s="16">
        <v>44211</v>
      </c>
      <c r="B47">
        <v>1.1100000000000001</v>
      </c>
      <c r="D47" s="17">
        <v>44211</v>
      </c>
      <c r="E47">
        <v>210.92131042480469</v>
      </c>
      <c r="F47" s="20">
        <f t="shared" si="0"/>
        <v>-1.1409993893071333</v>
      </c>
      <c r="G47" s="20">
        <f t="shared" si="1"/>
        <v>-2.2509993893071334</v>
      </c>
      <c r="H47">
        <f t="shared" si="2"/>
        <v>-9.8876741518410267E-3</v>
      </c>
      <c r="J47" s="17">
        <v>44211</v>
      </c>
      <c r="K47">
        <v>3768.25</v>
      </c>
      <c r="L47">
        <f t="shared" si="3"/>
        <v>-0.71900279753709706</v>
      </c>
      <c r="M47">
        <f t="shared" si="4"/>
        <v>-1.8290027975370973</v>
      </c>
      <c r="N47">
        <f t="shared" si="5"/>
        <v>-8.0167975016229246E-3</v>
      </c>
    </row>
    <row r="48" spans="1:25" x14ac:dyDescent="0.2">
      <c r="A48" s="16">
        <v>44215</v>
      </c>
      <c r="B48">
        <v>1.1000000000000001</v>
      </c>
      <c r="D48" s="17">
        <v>44215</v>
      </c>
      <c r="E48">
        <v>214.50358581542969</v>
      </c>
      <c r="F48" s="20">
        <f t="shared" si="0"/>
        <v>1.6983942416298012</v>
      </c>
      <c r="G48" s="20">
        <f t="shared" si="1"/>
        <v>0.59839424162980115</v>
      </c>
      <c r="H48">
        <f t="shared" si="2"/>
        <v>2.5910485373522364E-3</v>
      </c>
      <c r="J48" s="17">
        <v>44215</v>
      </c>
      <c r="K48">
        <v>3798.909912109375</v>
      </c>
      <c r="L48">
        <f t="shared" si="3"/>
        <v>0.81363795155244467</v>
      </c>
      <c r="M48">
        <f t="shared" si="4"/>
        <v>-0.28636204844755542</v>
      </c>
      <c r="N48">
        <f t="shared" si="5"/>
        <v>-1.2454386588045957E-3</v>
      </c>
    </row>
    <row r="49" spans="1:14" x14ac:dyDescent="0.2">
      <c r="A49" s="16">
        <v>44216</v>
      </c>
      <c r="B49">
        <v>1.1000000000000001</v>
      </c>
      <c r="D49" s="17">
        <v>44216</v>
      </c>
      <c r="E49">
        <v>221.11405944824219</v>
      </c>
      <c r="F49" s="20">
        <f t="shared" si="0"/>
        <v>3.0817543714632833</v>
      </c>
      <c r="G49" s="20">
        <f t="shared" si="1"/>
        <v>1.9817543714632833</v>
      </c>
      <c r="H49">
        <f t="shared" si="2"/>
        <v>8.5224787757198373E-3</v>
      </c>
      <c r="J49" s="17">
        <v>44216</v>
      </c>
      <c r="K49">
        <v>3851.85009765625</v>
      </c>
      <c r="L49">
        <f t="shared" si="3"/>
        <v>1.3935625421946252</v>
      </c>
      <c r="M49">
        <f t="shared" si="4"/>
        <v>0.29356254219462508</v>
      </c>
      <c r="N49">
        <f t="shared" si="5"/>
        <v>1.2730582235613078E-3</v>
      </c>
    </row>
    <row r="50" spans="1:14" x14ac:dyDescent="0.2">
      <c r="A50" s="16">
        <v>44217</v>
      </c>
      <c r="B50">
        <v>1.1200000000000001</v>
      </c>
      <c r="D50" s="17">
        <v>44217</v>
      </c>
      <c r="E50">
        <v>219.85728454589841</v>
      </c>
      <c r="F50" s="20">
        <f t="shared" si="0"/>
        <v>-0.56838308042459018</v>
      </c>
      <c r="G50" s="20">
        <f t="shared" si="1"/>
        <v>-1.6883830804245903</v>
      </c>
      <c r="H50">
        <f t="shared" si="2"/>
        <v>-7.3951610490695738E-3</v>
      </c>
      <c r="J50" s="17">
        <v>44217</v>
      </c>
      <c r="K50">
        <v>3853.070068359375</v>
      </c>
      <c r="L50">
        <f t="shared" si="3"/>
        <v>3.1672330755221245E-2</v>
      </c>
      <c r="M50">
        <f t="shared" si="4"/>
        <v>-1.0883276692447788</v>
      </c>
      <c r="N50">
        <f t="shared" si="5"/>
        <v>-4.7524553217046517E-3</v>
      </c>
    </row>
    <row r="51" spans="1:14" x14ac:dyDescent="0.2">
      <c r="A51" s="16">
        <v>44218</v>
      </c>
      <c r="B51">
        <v>1.1000000000000001</v>
      </c>
      <c r="D51" s="17">
        <v>44218</v>
      </c>
      <c r="E51">
        <v>223.41981506347659</v>
      </c>
      <c r="F51" s="20">
        <f t="shared" si="0"/>
        <v>1.620383206740849</v>
      </c>
      <c r="G51" s="20">
        <f t="shared" si="1"/>
        <v>0.52038320674084892</v>
      </c>
      <c r="H51">
        <f t="shared" si="2"/>
        <v>2.2541355538029813E-3</v>
      </c>
      <c r="J51" s="17">
        <v>44218</v>
      </c>
      <c r="K51">
        <v>3841.469970703125</v>
      </c>
      <c r="L51">
        <f t="shared" si="3"/>
        <v>-0.30106116552376333</v>
      </c>
      <c r="M51">
        <f t="shared" si="4"/>
        <v>-1.4010611655237635</v>
      </c>
      <c r="N51">
        <f t="shared" si="5"/>
        <v>-6.1277591035284341E-3</v>
      </c>
    </row>
    <row r="52" spans="1:14" x14ac:dyDescent="0.2">
      <c r="A52" s="16">
        <v>44221</v>
      </c>
      <c r="B52">
        <v>1.05</v>
      </c>
      <c r="D52" s="17">
        <v>44221</v>
      </c>
      <c r="E52">
        <v>223.56825256347659</v>
      </c>
      <c r="F52" s="20">
        <f t="shared" si="0"/>
        <v>6.6438825024462078E-2</v>
      </c>
      <c r="G52" s="20">
        <f t="shared" si="1"/>
        <v>-0.98356117497553797</v>
      </c>
      <c r="H52">
        <f t="shared" si="2"/>
        <v>-4.2926973385351633E-3</v>
      </c>
      <c r="J52" s="17">
        <v>44221</v>
      </c>
      <c r="K52">
        <v>3855.360107421875</v>
      </c>
      <c r="L52">
        <f t="shared" si="3"/>
        <v>0.36158389430824089</v>
      </c>
      <c r="M52">
        <f t="shared" si="4"/>
        <v>-0.68841610569175915</v>
      </c>
      <c r="N52">
        <f t="shared" si="5"/>
        <v>-3.0000916056936778E-3</v>
      </c>
    </row>
    <row r="53" spans="1:14" x14ac:dyDescent="0.2">
      <c r="A53" s="16">
        <v>44222</v>
      </c>
      <c r="B53">
        <v>1.05</v>
      </c>
      <c r="D53" s="17">
        <v>44222</v>
      </c>
      <c r="E53">
        <v>223.90470886230469</v>
      </c>
      <c r="F53" s="20">
        <f t="shared" si="0"/>
        <v>0.15049377314096432</v>
      </c>
      <c r="G53" s="20">
        <f t="shared" si="1"/>
        <v>-0.8995062268590357</v>
      </c>
      <c r="H53">
        <f t="shared" si="2"/>
        <v>-3.9241816154694242E-3</v>
      </c>
      <c r="J53" s="17">
        <v>44222</v>
      </c>
      <c r="K53">
        <v>3849.6201171875</v>
      </c>
      <c r="L53">
        <f t="shared" si="3"/>
        <v>-0.14888337468982629</v>
      </c>
      <c r="M53">
        <f t="shared" si="4"/>
        <v>-1.1988833746898264</v>
      </c>
      <c r="N53">
        <f t="shared" si="5"/>
        <v>-5.2381470978962565E-3</v>
      </c>
    </row>
    <row r="54" spans="1:14" x14ac:dyDescent="0.2">
      <c r="A54" s="16">
        <v>44223</v>
      </c>
      <c r="B54">
        <v>1.04</v>
      </c>
      <c r="D54" s="17">
        <v>44223</v>
      </c>
      <c r="E54">
        <v>222.44012451171881</v>
      </c>
      <c r="F54" s="20">
        <f t="shared" si="0"/>
        <v>-0.65411056249226107</v>
      </c>
      <c r="G54" s="20">
        <f t="shared" si="1"/>
        <v>-1.694110562492261</v>
      </c>
      <c r="H54">
        <f t="shared" si="2"/>
        <v>-7.4204631079144477E-3</v>
      </c>
      <c r="J54" s="17">
        <v>44223</v>
      </c>
      <c r="K54">
        <v>3750.77001953125</v>
      </c>
      <c r="L54">
        <f t="shared" si="3"/>
        <v>-2.5677883699462023</v>
      </c>
      <c r="M54">
        <f t="shared" si="4"/>
        <v>-3.6077883699462023</v>
      </c>
      <c r="N54">
        <f t="shared" si="5"/>
        <v>-1.5958055129697002E-2</v>
      </c>
    </row>
    <row r="55" spans="1:14" x14ac:dyDescent="0.2">
      <c r="A55" s="16">
        <v>44224</v>
      </c>
      <c r="B55">
        <v>1.07</v>
      </c>
      <c r="D55" s="17">
        <v>44224</v>
      </c>
      <c r="E55">
        <v>224.1422119140625</v>
      </c>
      <c r="F55" s="20">
        <f t="shared" si="0"/>
        <v>0.76518901708042431</v>
      </c>
      <c r="G55" s="20">
        <f t="shared" si="1"/>
        <v>-0.30481098291957576</v>
      </c>
      <c r="H55">
        <f t="shared" si="2"/>
        <v>-1.3257988974445494E-3</v>
      </c>
      <c r="J55" s="17">
        <v>44224</v>
      </c>
      <c r="K55">
        <v>3787.3798828125</v>
      </c>
      <c r="L55">
        <f t="shared" si="3"/>
        <v>0.97606259756297442</v>
      </c>
      <c r="M55">
        <f t="shared" si="4"/>
        <v>-9.3937402437025641E-2</v>
      </c>
      <c r="N55">
        <f t="shared" si="5"/>
        <v>-4.0815669115206127E-4</v>
      </c>
    </row>
    <row r="56" spans="1:14" x14ac:dyDescent="0.2">
      <c r="A56" s="16">
        <v>44225</v>
      </c>
      <c r="B56">
        <v>1.1100000000000001</v>
      </c>
      <c r="D56" s="17">
        <v>44225</v>
      </c>
      <c r="E56">
        <v>223.21199035644531</v>
      </c>
      <c r="F56" s="20">
        <f t="shared" si="0"/>
        <v>-0.41501399922556315</v>
      </c>
      <c r="G56" s="20">
        <f t="shared" si="1"/>
        <v>-1.5250139992255631</v>
      </c>
      <c r="H56">
        <f t="shared" si="2"/>
        <v>-6.6740722582148363E-3</v>
      </c>
      <c r="J56" s="17">
        <v>44225</v>
      </c>
      <c r="K56">
        <v>3714.239990234375</v>
      </c>
      <c r="L56">
        <f t="shared" si="3"/>
        <v>-1.9311475173124562</v>
      </c>
      <c r="M56">
        <f t="shared" si="4"/>
        <v>-3.0411475173124565</v>
      </c>
      <c r="N56">
        <f t="shared" si="5"/>
        <v>-1.3412533064193195E-2</v>
      </c>
    </row>
    <row r="57" spans="1:14" x14ac:dyDescent="0.2">
      <c r="A57" s="16">
        <v>44228</v>
      </c>
      <c r="B57">
        <v>1.0900000000000001</v>
      </c>
      <c r="D57" s="17">
        <v>44228</v>
      </c>
      <c r="E57">
        <v>226.0818176269531</v>
      </c>
      <c r="F57" s="20">
        <f t="shared" si="0"/>
        <v>1.2856958382589492</v>
      </c>
      <c r="G57" s="20">
        <f t="shared" si="1"/>
        <v>0.1956958382589491</v>
      </c>
      <c r="H57">
        <f t="shared" si="2"/>
        <v>8.4906570445556515E-4</v>
      </c>
      <c r="J57" s="17">
        <v>44228</v>
      </c>
      <c r="K57">
        <v>3773.860107421875</v>
      </c>
      <c r="L57">
        <f t="shared" si="3"/>
        <v>1.6051767614439438</v>
      </c>
      <c r="M57">
        <f t="shared" si="4"/>
        <v>0.51517676144394375</v>
      </c>
      <c r="N57">
        <f t="shared" si="5"/>
        <v>2.2316407229019844E-3</v>
      </c>
    </row>
    <row r="58" spans="1:14" x14ac:dyDescent="0.2">
      <c r="A58" s="16">
        <v>44229</v>
      </c>
      <c r="B58">
        <v>1.1200000000000001</v>
      </c>
      <c r="D58" s="17">
        <v>44229</v>
      </c>
      <c r="E58">
        <v>231.76206970214841</v>
      </c>
      <c r="F58" s="20">
        <f t="shared" si="0"/>
        <v>2.5124762950057433</v>
      </c>
      <c r="G58" s="20">
        <f t="shared" si="1"/>
        <v>1.3924762950057432</v>
      </c>
      <c r="H58">
        <f t="shared" si="2"/>
        <v>6.0057299007685114E-3</v>
      </c>
      <c r="J58" s="17">
        <v>44229</v>
      </c>
      <c r="K58">
        <v>3826.31005859375</v>
      </c>
      <c r="L58">
        <f t="shared" si="3"/>
        <v>1.3898223484416956</v>
      </c>
      <c r="M58">
        <f t="shared" si="4"/>
        <v>0.2698223484416955</v>
      </c>
      <c r="N58">
        <f t="shared" si="5"/>
        <v>1.1702454873285621E-3</v>
      </c>
    </row>
    <row r="59" spans="1:14" x14ac:dyDescent="0.2">
      <c r="A59" s="16">
        <v>44230</v>
      </c>
      <c r="B59">
        <v>1.1499999999999999</v>
      </c>
      <c r="D59" s="17">
        <v>44230</v>
      </c>
      <c r="E59">
        <v>232.3756103515625</v>
      </c>
      <c r="F59" s="20">
        <f t="shared" si="0"/>
        <v>0.26472867203964368</v>
      </c>
      <c r="G59" s="20">
        <f t="shared" si="1"/>
        <v>-0.88527132796035624</v>
      </c>
      <c r="H59">
        <f t="shared" si="2"/>
        <v>-3.8618035803567575E-3</v>
      </c>
      <c r="J59" s="17">
        <v>44230</v>
      </c>
      <c r="K59">
        <v>3830.169921875</v>
      </c>
      <c r="L59">
        <f t="shared" si="3"/>
        <v>0.1008769080953304</v>
      </c>
      <c r="M59">
        <f t="shared" si="4"/>
        <v>-1.0491230919046695</v>
      </c>
      <c r="N59">
        <f t="shared" si="5"/>
        <v>-4.5803526990256848E-3</v>
      </c>
    </row>
    <row r="60" spans="1:14" x14ac:dyDescent="0.2">
      <c r="A60" s="16">
        <v>44231</v>
      </c>
      <c r="B60">
        <v>1.1499999999999999</v>
      </c>
      <c r="D60" s="17">
        <v>44231</v>
      </c>
      <c r="E60">
        <v>235.5027160644531</v>
      </c>
      <c r="F60" s="20">
        <f t="shared" si="0"/>
        <v>1.3457116726491127</v>
      </c>
      <c r="G60" s="20">
        <f t="shared" si="1"/>
        <v>0.19571167264911282</v>
      </c>
      <c r="H60">
        <f t="shared" si="2"/>
        <v>8.4913433801978705E-4</v>
      </c>
      <c r="J60" s="17">
        <v>44231</v>
      </c>
      <c r="K60">
        <v>3871.739990234375</v>
      </c>
      <c r="L60">
        <f t="shared" si="3"/>
        <v>1.085332223042079</v>
      </c>
      <c r="M60">
        <f t="shared" si="4"/>
        <v>-6.4667776957920919E-2</v>
      </c>
      <c r="N60">
        <f t="shared" si="5"/>
        <v>-2.8093943533516978E-4</v>
      </c>
    </row>
    <row r="61" spans="1:14" x14ac:dyDescent="0.2">
      <c r="A61" s="16">
        <v>44232</v>
      </c>
      <c r="B61">
        <v>1.19</v>
      </c>
      <c r="D61" s="17">
        <v>44232</v>
      </c>
      <c r="E61">
        <v>236.40324401855469</v>
      </c>
      <c r="F61" s="20">
        <f t="shared" si="0"/>
        <v>0.38238537930710392</v>
      </c>
      <c r="G61" s="20">
        <f t="shared" si="1"/>
        <v>-0.80761462069289602</v>
      </c>
      <c r="H61">
        <f t="shared" si="2"/>
        <v>-3.5216656953967014E-3</v>
      </c>
      <c r="J61" s="17">
        <v>44232</v>
      </c>
      <c r="K61">
        <v>3886.830078125</v>
      </c>
      <c r="L61">
        <f t="shared" si="3"/>
        <v>0.38974951646253303</v>
      </c>
      <c r="M61">
        <f t="shared" si="4"/>
        <v>-0.80025048353746686</v>
      </c>
      <c r="N61">
        <f t="shared" si="5"/>
        <v>-3.4894244562595645E-3</v>
      </c>
    </row>
    <row r="62" spans="1:14" x14ac:dyDescent="0.2">
      <c r="A62" s="16">
        <v>44235</v>
      </c>
      <c r="B62">
        <v>1.19</v>
      </c>
      <c r="D62" s="17">
        <v>44235</v>
      </c>
      <c r="E62">
        <v>236.44282531738281</v>
      </c>
      <c r="F62" s="20">
        <f t="shared" si="0"/>
        <v>1.6743128459361736E-2</v>
      </c>
      <c r="G62" s="20">
        <f t="shared" si="1"/>
        <v>-1.1732568715406382</v>
      </c>
      <c r="H62">
        <f t="shared" si="2"/>
        <v>-5.1255167330841855E-3</v>
      </c>
      <c r="J62" s="17">
        <v>44235</v>
      </c>
      <c r="K62">
        <v>3915.590087890625</v>
      </c>
      <c r="L62">
        <f t="shared" si="3"/>
        <v>0.73993483603735977</v>
      </c>
      <c r="M62">
        <f t="shared" si="4"/>
        <v>-0.45006516396264018</v>
      </c>
      <c r="N62">
        <f t="shared" si="5"/>
        <v>-1.9590199194310844E-3</v>
      </c>
    </row>
    <row r="63" spans="1:14" x14ac:dyDescent="0.2">
      <c r="A63" s="16">
        <v>44236</v>
      </c>
      <c r="B63">
        <v>1.18</v>
      </c>
      <c r="D63" s="17">
        <v>44236</v>
      </c>
      <c r="E63">
        <v>234.23603820800781</v>
      </c>
      <c r="F63" s="20">
        <f t="shared" si="0"/>
        <v>-0.93332800706165542</v>
      </c>
      <c r="G63" s="20">
        <f t="shared" si="1"/>
        <v>-2.1133280070616554</v>
      </c>
      <c r="H63">
        <f t="shared" si="2"/>
        <v>-9.2764366336619379E-3</v>
      </c>
      <c r="J63" s="17">
        <v>44236</v>
      </c>
      <c r="K63">
        <v>3911.22998046875</v>
      </c>
      <c r="L63">
        <f t="shared" si="3"/>
        <v>-0.11135249921484611</v>
      </c>
      <c r="M63">
        <f t="shared" si="4"/>
        <v>-1.291352499214846</v>
      </c>
      <c r="N63">
        <f t="shared" si="5"/>
        <v>-5.6447987248620058E-3</v>
      </c>
    </row>
    <row r="64" spans="1:14" x14ac:dyDescent="0.2">
      <c r="A64" s="16">
        <v>44237</v>
      </c>
      <c r="B64">
        <v>1.1499999999999999</v>
      </c>
      <c r="D64" s="17">
        <v>44237</v>
      </c>
      <c r="E64">
        <v>234.25584411621091</v>
      </c>
      <c r="F64" s="20">
        <f t="shared" si="0"/>
        <v>8.4555341503464165E-3</v>
      </c>
      <c r="G64" s="20">
        <f t="shared" si="1"/>
        <v>-1.1415444658496534</v>
      </c>
      <c r="H64">
        <f t="shared" si="2"/>
        <v>-4.9861788058059783E-3</v>
      </c>
      <c r="J64" s="17">
        <v>44237</v>
      </c>
      <c r="K64">
        <v>3909.8798828125</v>
      </c>
      <c r="L64">
        <f t="shared" si="3"/>
        <v>-3.4518493235935838E-2</v>
      </c>
      <c r="M64">
        <f t="shared" si="4"/>
        <v>-1.1845184932359358</v>
      </c>
      <c r="N64">
        <f t="shared" si="5"/>
        <v>-5.175008790501234E-3</v>
      </c>
    </row>
    <row r="65" spans="1:14" x14ac:dyDescent="0.2">
      <c r="A65" s="16">
        <v>44238</v>
      </c>
      <c r="B65">
        <v>1.1599999999999999</v>
      </c>
      <c r="D65" s="17">
        <v>44238</v>
      </c>
      <c r="E65">
        <v>238.72877502441409</v>
      </c>
      <c r="F65" s="20">
        <f t="shared" si="0"/>
        <v>1.9094212676223461</v>
      </c>
      <c r="G65" s="20">
        <f t="shared" si="1"/>
        <v>0.74942126762234618</v>
      </c>
      <c r="H65">
        <f t="shared" si="2"/>
        <v>3.2425601133952127E-3</v>
      </c>
      <c r="J65" s="17">
        <v>44238</v>
      </c>
      <c r="K65">
        <v>3916.3798828125</v>
      </c>
      <c r="L65">
        <f t="shared" si="3"/>
        <v>0.16624551635392809</v>
      </c>
      <c r="M65">
        <f t="shared" si="4"/>
        <v>-0.99375448364607188</v>
      </c>
      <c r="N65">
        <f t="shared" si="5"/>
        <v>-4.3374083546148046E-3</v>
      </c>
    </row>
    <row r="66" spans="1:14" x14ac:dyDescent="0.2">
      <c r="A66" s="16">
        <v>44239</v>
      </c>
      <c r="B66">
        <v>1.2</v>
      </c>
      <c r="D66" s="17">
        <v>44239</v>
      </c>
      <c r="E66">
        <v>237.86781311035159</v>
      </c>
      <c r="F66" s="20">
        <f t="shared" si="0"/>
        <v>-0.36064438146363043</v>
      </c>
      <c r="G66" s="20">
        <f t="shared" si="1"/>
        <v>-1.5606443814636304</v>
      </c>
      <c r="H66">
        <f t="shared" si="2"/>
        <v>-6.8312378403224709E-3</v>
      </c>
      <c r="J66" s="17">
        <v>44239</v>
      </c>
      <c r="K66">
        <v>3934.830078125</v>
      </c>
      <c r="L66">
        <f t="shared" si="3"/>
        <v>0.47110331133787309</v>
      </c>
      <c r="M66">
        <f t="shared" si="4"/>
        <v>-0.72889668866212687</v>
      </c>
      <c r="N66">
        <f t="shared" si="5"/>
        <v>-3.1771512909981158E-3</v>
      </c>
    </row>
    <row r="67" spans="1:14" x14ac:dyDescent="0.2">
      <c r="A67" s="16">
        <v>44243</v>
      </c>
      <c r="B67">
        <v>1.3</v>
      </c>
      <c r="D67" s="17">
        <v>44243</v>
      </c>
      <c r="E67">
        <v>246.00227355957031</v>
      </c>
      <c r="F67" s="20">
        <f t="shared" si="0"/>
        <v>3.4197398726850801</v>
      </c>
      <c r="G67" s="20">
        <f t="shared" si="1"/>
        <v>2.1197398726850798</v>
      </c>
      <c r="H67">
        <f t="shared" si="2"/>
        <v>9.1096998650627998E-3</v>
      </c>
      <c r="J67" s="17">
        <v>44243</v>
      </c>
      <c r="K67">
        <v>3932.590087890625</v>
      </c>
      <c r="L67">
        <f t="shared" si="3"/>
        <v>-5.6927241835113392E-2</v>
      </c>
      <c r="M67">
        <f t="shared" si="4"/>
        <v>-1.3569272418351135</v>
      </c>
      <c r="N67">
        <f t="shared" si="5"/>
        <v>-5.9334078120583267E-3</v>
      </c>
    </row>
    <row r="68" spans="1:14" x14ac:dyDescent="0.2">
      <c r="A68" s="16">
        <v>44244</v>
      </c>
      <c r="B68">
        <v>1.29</v>
      </c>
      <c r="D68" s="17">
        <v>44244</v>
      </c>
      <c r="E68">
        <v>245.0819396972656</v>
      </c>
      <c r="F68" s="20">
        <f t="shared" si="0"/>
        <v>-0.37411599859944134</v>
      </c>
      <c r="G68" s="20">
        <f t="shared" si="1"/>
        <v>-1.6641159985994414</v>
      </c>
      <c r="H68">
        <f t="shared" si="2"/>
        <v>-7.2879737242096043E-3</v>
      </c>
      <c r="J68" s="17">
        <v>44244</v>
      </c>
      <c r="K68">
        <v>3931.330078125</v>
      </c>
      <c r="L68">
        <f t="shared" si="3"/>
        <v>-3.2040200922665907E-2</v>
      </c>
      <c r="M68">
        <f t="shared" si="4"/>
        <v>-1.3220402009226659</v>
      </c>
      <c r="N68">
        <f t="shared" si="5"/>
        <v>-5.7798382779876379E-3</v>
      </c>
    </row>
    <row r="69" spans="1:14" x14ac:dyDescent="0.2">
      <c r="A69" s="16">
        <v>44245</v>
      </c>
      <c r="B69">
        <v>1.29</v>
      </c>
      <c r="D69" s="17">
        <v>44245</v>
      </c>
      <c r="E69">
        <v>244.438720703125</v>
      </c>
      <c r="F69" s="20">
        <f t="shared" ref="F69:F132" si="6">+(E69-E68)/E68*100</f>
        <v>-0.26245058894797585</v>
      </c>
      <c r="G69" s="20">
        <f t="shared" ref="G69:G132" si="7">+F69-B69</f>
        <v>-1.5524505889479758</v>
      </c>
      <c r="H69">
        <f t="shared" ref="H69:H132" si="8">+LOG(1+G69/100)</f>
        <v>-6.7950899931415905E-3</v>
      </c>
      <c r="J69" s="17">
        <v>44245</v>
      </c>
      <c r="K69">
        <v>3913.969970703125</v>
      </c>
      <c r="L69">
        <f t="shared" ref="L69:L132" si="9">+(K69-K68)/K68*100</f>
        <v>-0.44158356273545701</v>
      </c>
      <c r="M69">
        <f t="shared" ref="M69:M132" si="10">+L69-B69</f>
        <v>-1.731583562735457</v>
      </c>
      <c r="N69">
        <f t="shared" ref="N69:N132" si="11">+LOG(1+M69/100)</f>
        <v>-7.5860424022245188E-3</v>
      </c>
    </row>
    <row r="70" spans="1:14" x14ac:dyDescent="0.2">
      <c r="A70" s="16">
        <v>44246</v>
      </c>
      <c r="B70">
        <v>1.34</v>
      </c>
      <c r="D70" s="17">
        <v>44246</v>
      </c>
      <c r="E70">
        <v>243.99342346191409</v>
      </c>
      <c r="F70" s="20">
        <f t="shared" si="6"/>
        <v>-0.18217131881970949</v>
      </c>
      <c r="G70" s="20">
        <f t="shared" si="7"/>
        <v>-1.5221713188197095</v>
      </c>
      <c r="H70">
        <f t="shared" si="8"/>
        <v>-6.6615356471879019E-3</v>
      </c>
      <c r="J70" s="17">
        <v>44246</v>
      </c>
      <c r="K70">
        <v>3906.7099609375</v>
      </c>
      <c r="L70">
        <f t="shared" si="9"/>
        <v>-0.1854896644575118</v>
      </c>
      <c r="M70">
        <f t="shared" si="10"/>
        <v>-1.525489664457512</v>
      </c>
      <c r="N70">
        <f t="shared" si="11"/>
        <v>-6.676170042563729E-3</v>
      </c>
    </row>
    <row r="71" spans="1:14" x14ac:dyDescent="0.2">
      <c r="A71" s="16">
        <v>44249</v>
      </c>
      <c r="B71">
        <v>1.37</v>
      </c>
      <c r="D71" s="17">
        <v>44249</v>
      </c>
      <c r="E71">
        <v>238.44178771972659</v>
      </c>
      <c r="F71" s="20">
        <f t="shared" si="6"/>
        <v>-2.2753218768841439</v>
      </c>
      <c r="G71" s="20">
        <f t="shared" si="7"/>
        <v>-3.645321876884144</v>
      </c>
      <c r="H71">
        <f t="shared" si="8"/>
        <v>-1.6127195033085739E-2</v>
      </c>
      <c r="J71" s="17">
        <v>44249</v>
      </c>
      <c r="K71">
        <v>3876.5</v>
      </c>
      <c r="L71">
        <f t="shared" si="9"/>
        <v>-0.77328394581538018</v>
      </c>
      <c r="M71">
        <f t="shared" si="10"/>
        <v>-2.1432839458153801</v>
      </c>
      <c r="N71">
        <f t="shared" si="11"/>
        <v>-9.409362697038395E-3</v>
      </c>
    </row>
    <row r="72" spans="1:14" x14ac:dyDescent="0.2">
      <c r="A72" s="16">
        <v>44250</v>
      </c>
      <c r="B72">
        <v>1.37</v>
      </c>
      <c r="D72" s="17">
        <v>44250</v>
      </c>
      <c r="E72">
        <v>233.18708801269531</v>
      </c>
      <c r="F72" s="20">
        <f t="shared" si="6"/>
        <v>-2.2037662765755845</v>
      </c>
      <c r="G72" s="20">
        <f t="shared" si="7"/>
        <v>-3.5737662765755847</v>
      </c>
      <c r="H72">
        <f t="shared" si="8"/>
        <v>-1.580479585473599E-2</v>
      </c>
      <c r="J72" s="17">
        <v>44250</v>
      </c>
      <c r="K72">
        <v>3881.3701171875</v>
      </c>
      <c r="L72">
        <f t="shared" si="9"/>
        <v>0.12563181187927255</v>
      </c>
      <c r="M72">
        <f t="shared" si="10"/>
        <v>-1.2443681881207276</v>
      </c>
      <c r="N72">
        <f t="shared" si="11"/>
        <v>-5.4381281563895354E-3</v>
      </c>
    </row>
    <row r="73" spans="1:14" x14ac:dyDescent="0.2">
      <c r="A73" s="16">
        <v>44251</v>
      </c>
      <c r="B73">
        <v>1.38</v>
      </c>
      <c r="D73" s="17">
        <v>44251</v>
      </c>
      <c r="E73">
        <v>237.966796875</v>
      </c>
      <c r="F73" s="20">
        <f t="shared" si="6"/>
        <v>2.0497313564996649</v>
      </c>
      <c r="G73" s="20">
        <f t="shared" si="7"/>
        <v>0.66973135649966498</v>
      </c>
      <c r="H73">
        <f t="shared" si="8"/>
        <v>2.8989096708344209E-3</v>
      </c>
      <c r="J73" s="17">
        <v>44251</v>
      </c>
      <c r="K73">
        <v>3925.429931640625</v>
      </c>
      <c r="L73">
        <f t="shared" si="9"/>
        <v>1.1351613765978961</v>
      </c>
      <c r="M73">
        <f t="shared" si="10"/>
        <v>-0.24483862340210383</v>
      </c>
      <c r="N73">
        <f t="shared" si="11"/>
        <v>-1.0646244694356864E-3</v>
      </c>
    </row>
    <row r="74" spans="1:14" x14ac:dyDescent="0.2">
      <c r="A74" s="16">
        <v>44252</v>
      </c>
      <c r="B74">
        <v>1.54</v>
      </c>
      <c r="D74" s="17">
        <v>44252</v>
      </c>
      <c r="E74">
        <v>228.67454528808591</v>
      </c>
      <c r="F74" s="20">
        <f t="shared" si="6"/>
        <v>-3.9048521511995458</v>
      </c>
      <c r="G74" s="20">
        <f t="shared" si="7"/>
        <v>-5.4448521511995462</v>
      </c>
      <c r="H74">
        <f t="shared" si="8"/>
        <v>-2.4314821959415488E-2</v>
      </c>
      <c r="J74" s="17">
        <v>44252</v>
      </c>
      <c r="K74">
        <v>3829.340087890625</v>
      </c>
      <c r="L74">
        <f t="shared" si="9"/>
        <v>-2.4478807525126158</v>
      </c>
      <c r="M74">
        <f t="shared" si="10"/>
        <v>-3.9878807525126159</v>
      </c>
      <c r="N74">
        <f t="shared" si="11"/>
        <v>-1.7673944146786212E-2</v>
      </c>
    </row>
    <row r="75" spans="1:14" x14ac:dyDescent="0.2">
      <c r="A75" s="16">
        <v>44253</v>
      </c>
      <c r="B75">
        <v>1.44</v>
      </c>
      <c r="D75" s="17">
        <v>44253</v>
      </c>
      <c r="E75">
        <v>214.24632263183591</v>
      </c>
      <c r="F75" s="20">
        <f t="shared" si="6"/>
        <v>-6.3095009713797472</v>
      </c>
      <c r="G75" s="20">
        <f t="shared" si="7"/>
        <v>-7.7495009713797476</v>
      </c>
      <c r="H75">
        <f t="shared" si="8"/>
        <v>-3.5031275848686289E-2</v>
      </c>
      <c r="J75" s="17">
        <v>44253</v>
      </c>
      <c r="K75">
        <v>3811.14990234375</v>
      </c>
      <c r="L75">
        <f t="shared" si="9"/>
        <v>-0.47502141699028316</v>
      </c>
      <c r="M75">
        <f t="shared" si="10"/>
        <v>-1.9150214169902831</v>
      </c>
      <c r="N75">
        <f t="shared" si="11"/>
        <v>-8.3974984103430267E-3</v>
      </c>
    </row>
    <row r="76" spans="1:14" x14ac:dyDescent="0.2">
      <c r="A76" s="16">
        <v>44256</v>
      </c>
      <c r="B76">
        <v>1.45</v>
      </c>
      <c r="D76" s="17">
        <v>44256</v>
      </c>
      <c r="E76">
        <v>215.27546691894531</v>
      </c>
      <c r="F76" s="20">
        <f t="shared" si="6"/>
        <v>0.48035563666495246</v>
      </c>
      <c r="G76" s="20">
        <f t="shared" si="7"/>
        <v>-0.96964436333504755</v>
      </c>
      <c r="H76">
        <f t="shared" si="8"/>
        <v>-4.2316613139175624E-3</v>
      </c>
      <c r="J76" s="17">
        <v>44256</v>
      </c>
      <c r="K76">
        <v>3901.820068359375</v>
      </c>
      <c r="L76">
        <f t="shared" si="9"/>
        <v>2.3790763506800245</v>
      </c>
      <c r="M76">
        <f t="shared" si="10"/>
        <v>0.92907635068002459</v>
      </c>
      <c r="N76">
        <f t="shared" si="11"/>
        <v>4.0162988389112206E-3</v>
      </c>
    </row>
    <row r="77" spans="1:14" x14ac:dyDescent="0.2">
      <c r="A77" s="16">
        <v>44257</v>
      </c>
      <c r="B77">
        <v>1.42</v>
      </c>
      <c r="D77" s="17">
        <v>44257</v>
      </c>
      <c r="E77">
        <v>211.24784851074219</v>
      </c>
      <c r="F77" s="20">
        <f t="shared" si="6"/>
        <v>-1.8709137951699755</v>
      </c>
      <c r="G77" s="20">
        <f t="shared" si="7"/>
        <v>-3.2909137951699754</v>
      </c>
      <c r="H77">
        <f t="shared" si="8"/>
        <v>-1.453272029923279E-2</v>
      </c>
      <c r="J77" s="17">
        <v>44257</v>
      </c>
      <c r="K77">
        <v>3870.2900390625</v>
      </c>
      <c r="L77">
        <f t="shared" si="9"/>
        <v>-0.80808516908706784</v>
      </c>
      <c r="M77">
        <f t="shared" si="10"/>
        <v>-2.228085169087068</v>
      </c>
      <c r="N77">
        <f t="shared" si="11"/>
        <v>-9.7858792167899861E-3</v>
      </c>
    </row>
    <row r="78" spans="1:14" x14ac:dyDescent="0.2">
      <c r="A78" s="16">
        <v>44258</v>
      </c>
      <c r="B78">
        <v>1.47</v>
      </c>
      <c r="D78" s="17">
        <v>44258</v>
      </c>
      <c r="E78">
        <v>203.85563659667969</v>
      </c>
      <c r="F78" s="20">
        <f t="shared" si="6"/>
        <v>-3.4993075509058253</v>
      </c>
      <c r="G78" s="20">
        <f t="shared" si="7"/>
        <v>-4.9693075509058255</v>
      </c>
      <c r="H78">
        <f t="shared" si="8"/>
        <v>-2.2136106200682525E-2</v>
      </c>
      <c r="J78" s="17">
        <v>44258</v>
      </c>
      <c r="K78">
        <v>3819.719970703125</v>
      </c>
      <c r="L78">
        <f t="shared" si="9"/>
        <v>-1.3066221871998147</v>
      </c>
      <c r="M78">
        <f t="shared" si="10"/>
        <v>-2.7766221871998145</v>
      </c>
      <c r="N78">
        <f t="shared" si="11"/>
        <v>-1.222929439111582E-2</v>
      </c>
    </row>
    <row r="79" spans="1:14" x14ac:dyDescent="0.2">
      <c r="A79" s="16">
        <v>44259</v>
      </c>
      <c r="B79">
        <v>1.54</v>
      </c>
      <c r="D79" s="17">
        <v>44259</v>
      </c>
      <c r="E79">
        <v>203.19258117675781</v>
      </c>
      <c r="F79" s="20">
        <f t="shared" si="6"/>
        <v>-0.32525733945424518</v>
      </c>
      <c r="G79" s="20">
        <f t="shared" si="7"/>
        <v>-1.8652573394542453</v>
      </c>
      <c r="H79">
        <f t="shared" si="8"/>
        <v>-8.1772120436383287E-3</v>
      </c>
      <c r="J79" s="17">
        <v>44259</v>
      </c>
      <c r="K79">
        <v>3768.469970703125</v>
      </c>
      <c r="L79">
        <f t="shared" si="9"/>
        <v>-1.3417213930100227</v>
      </c>
      <c r="M79">
        <f t="shared" si="10"/>
        <v>-2.8817213930100225</v>
      </c>
      <c r="N79">
        <f t="shared" si="11"/>
        <v>-1.2699023942940559E-2</v>
      </c>
    </row>
    <row r="80" spans="1:14" x14ac:dyDescent="0.2">
      <c r="A80" s="16">
        <v>44260</v>
      </c>
      <c r="B80">
        <v>1.56</v>
      </c>
      <c r="D80" s="17">
        <v>44260</v>
      </c>
      <c r="E80">
        <v>208.56605529785159</v>
      </c>
      <c r="F80" s="20">
        <f t="shared" si="6"/>
        <v>2.6445227921089196</v>
      </c>
      <c r="G80" s="20">
        <f t="shared" si="7"/>
        <v>1.0845227921089196</v>
      </c>
      <c r="H80">
        <f t="shared" si="8"/>
        <v>4.6846651801360304E-3</v>
      </c>
      <c r="J80" s="17">
        <v>44260</v>
      </c>
      <c r="K80">
        <v>3841.93994140625</v>
      </c>
      <c r="L80">
        <f t="shared" si="9"/>
        <v>1.949596819778211</v>
      </c>
      <c r="M80">
        <f t="shared" si="10"/>
        <v>0.38959681977821092</v>
      </c>
      <c r="N80">
        <f t="shared" si="11"/>
        <v>1.6887100415248402E-3</v>
      </c>
    </row>
    <row r="81" spans="1:14" x14ac:dyDescent="0.2">
      <c r="A81" s="16">
        <v>44263</v>
      </c>
      <c r="B81">
        <v>1.59</v>
      </c>
      <c r="D81" s="17">
        <v>44263</v>
      </c>
      <c r="E81">
        <v>205.55772399902341</v>
      </c>
      <c r="F81" s="20">
        <f t="shared" si="6"/>
        <v>-1.4423877819101516</v>
      </c>
      <c r="G81" s="20">
        <f t="shared" si="7"/>
        <v>-3.0323877819101517</v>
      </c>
      <c r="H81">
        <f t="shared" si="8"/>
        <v>-1.3373298555828261E-2</v>
      </c>
      <c r="J81" s="17">
        <v>44263</v>
      </c>
      <c r="K81">
        <v>3821.35009765625</v>
      </c>
      <c r="L81">
        <f t="shared" si="9"/>
        <v>-0.53592310301611801</v>
      </c>
      <c r="M81">
        <f t="shared" si="10"/>
        <v>-2.1259231030161181</v>
      </c>
      <c r="N81">
        <f t="shared" si="11"/>
        <v>-9.3323209793301012E-3</v>
      </c>
    </row>
    <row r="82" spans="1:14" x14ac:dyDescent="0.2">
      <c r="A82" s="16">
        <v>44264</v>
      </c>
      <c r="B82">
        <v>1.55</v>
      </c>
      <c r="D82" s="17">
        <v>44264</v>
      </c>
      <c r="E82">
        <v>209.32804870605469</v>
      </c>
      <c r="F82" s="20">
        <f t="shared" si="6"/>
        <v>1.8341926704000631</v>
      </c>
      <c r="G82" s="20">
        <f t="shared" si="7"/>
        <v>0.28419267040006302</v>
      </c>
      <c r="H82">
        <f t="shared" si="8"/>
        <v>1.2324826012530747E-3</v>
      </c>
      <c r="J82" s="17">
        <v>44264</v>
      </c>
      <c r="K82">
        <v>3875.43994140625</v>
      </c>
      <c r="L82">
        <f t="shared" si="9"/>
        <v>1.4154642303822134</v>
      </c>
      <c r="M82">
        <f t="shared" si="10"/>
        <v>-0.13453576961778668</v>
      </c>
      <c r="N82">
        <f t="shared" si="11"/>
        <v>-5.8467481026118181E-4</v>
      </c>
    </row>
    <row r="83" spans="1:14" x14ac:dyDescent="0.2">
      <c r="A83" s="16">
        <v>44265</v>
      </c>
      <c r="B83">
        <v>1.53</v>
      </c>
      <c r="D83" s="17">
        <v>44265</v>
      </c>
      <c r="E83">
        <v>209.75358581542969</v>
      </c>
      <c r="F83" s="20">
        <f t="shared" si="6"/>
        <v>0.20328719061082595</v>
      </c>
      <c r="G83" s="20">
        <f t="shared" si="7"/>
        <v>-1.326712809389174</v>
      </c>
      <c r="H83">
        <f t="shared" si="8"/>
        <v>-5.8004035199552524E-3</v>
      </c>
      <c r="J83" s="17">
        <v>44265</v>
      </c>
      <c r="K83">
        <v>3898.81005859375</v>
      </c>
      <c r="L83">
        <f t="shared" si="9"/>
        <v>0.603031334270139</v>
      </c>
      <c r="M83">
        <f t="shared" si="10"/>
        <v>-0.92696866572986103</v>
      </c>
      <c r="N83">
        <f t="shared" si="11"/>
        <v>-4.0445487102272982E-3</v>
      </c>
    </row>
    <row r="84" spans="1:14" x14ac:dyDescent="0.2">
      <c r="A84" s="16">
        <v>44266</v>
      </c>
      <c r="B84">
        <v>1.54</v>
      </c>
      <c r="D84" s="17">
        <v>44266</v>
      </c>
      <c r="E84">
        <v>213.70204162597659</v>
      </c>
      <c r="F84" s="20">
        <f t="shared" si="6"/>
        <v>1.8824258928385154</v>
      </c>
      <c r="G84" s="20">
        <f t="shared" si="7"/>
        <v>0.34242589283851532</v>
      </c>
      <c r="H84">
        <f t="shared" si="8"/>
        <v>1.4845963841578344E-3</v>
      </c>
      <c r="J84" s="17">
        <v>44266</v>
      </c>
      <c r="K84">
        <v>3939.340087890625</v>
      </c>
      <c r="L84">
        <f t="shared" si="9"/>
        <v>1.0395487004435824</v>
      </c>
      <c r="M84">
        <f t="shared" si="10"/>
        <v>-0.50045129955641765</v>
      </c>
      <c r="N84">
        <f t="shared" si="11"/>
        <v>-2.1788890769029539E-3</v>
      </c>
    </row>
    <row r="85" spans="1:14" x14ac:dyDescent="0.2">
      <c r="A85" s="16">
        <v>44267</v>
      </c>
      <c r="B85">
        <v>1.64</v>
      </c>
      <c r="D85" s="17">
        <v>44267</v>
      </c>
      <c r="E85">
        <v>210.00096130371091</v>
      </c>
      <c r="F85" s="20">
        <f t="shared" si="6"/>
        <v>-1.73188814393423</v>
      </c>
      <c r="G85" s="20">
        <f t="shared" si="7"/>
        <v>-3.3718881439342301</v>
      </c>
      <c r="H85">
        <f t="shared" si="8"/>
        <v>-1.4896506629571519E-2</v>
      </c>
      <c r="J85" s="17">
        <v>44267</v>
      </c>
      <c r="K85">
        <v>3943.340087890625</v>
      </c>
      <c r="L85">
        <f t="shared" si="9"/>
        <v>0.1015398495879003</v>
      </c>
      <c r="M85">
        <f t="shared" si="10"/>
        <v>-1.5384601504120996</v>
      </c>
      <c r="N85">
        <f t="shared" si="11"/>
        <v>-6.7333765365553671E-3</v>
      </c>
    </row>
    <row r="86" spans="1:14" x14ac:dyDescent="0.2">
      <c r="A86" s="16">
        <v>44270</v>
      </c>
      <c r="B86">
        <v>1.62</v>
      </c>
      <c r="D86" s="17">
        <v>44270</v>
      </c>
      <c r="E86">
        <v>210.58482360839841</v>
      </c>
      <c r="F86" s="20">
        <f t="shared" si="6"/>
        <v>0.27802839618581432</v>
      </c>
      <c r="G86" s="20">
        <f t="shared" si="7"/>
        <v>-1.3419716038141858</v>
      </c>
      <c r="H86">
        <f t="shared" si="8"/>
        <v>-5.8675678239358958E-3</v>
      </c>
      <c r="J86" s="17">
        <v>44270</v>
      </c>
      <c r="K86">
        <v>3968.93994140625</v>
      </c>
      <c r="L86">
        <f t="shared" si="9"/>
        <v>0.64919213014972021</v>
      </c>
      <c r="M86">
        <f t="shared" si="10"/>
        <v>-0.97080786985027989</v>
      </c>
      <c r="N86">
        <f t="shared" si="11"/>
        <v>-4.2367638647910523E-3</v>
      </c>
    </row>
    <row r="87" spans="1:14" x14ac:dyDescent="0.2">
      <c r="A87" s="16">
        <v>44271</v>
      </c>
      <c r="B87">
        <v>1.62</v>
      </c>
      <c r="D87" s="17">
        <v>44271</v>
      </c>
      <c r="E87">
        <v>212.24732971191409</v>
      </c>
      <c r="F87" s="20">
        <f t="shared" si="6"/>
        <v>0.78947099559617973</v>
      </c>
      <c r="G87" s="20">
        <f t="shared" si="7"/>
        <v>-0.83052900440382038</v>
      </c>
      <c r="H87">
        <f t="shared" si="8"/>
        <v>-3.6220034380252688E-3</v>
      </c>
      <c r="J87" s="17">
        <v>44271</v>
      </c>
      <c r="K87">
        <v>3962.7099609375</v>
      </c>
      <c r="L87">
        <f t="shared" si="9"/>
        <v>-0.15696837343783621</v>
      </c>
      <c r="M87">
        <f t="shared" si="10"/>
        <v>-1.7769683734378363</v>
      </c>
      <c r="N87">
        <f t="shared" si="11"/>
        <v>-7.7866656191125996E-3</v>
      </c>
    </row>
    <row r="88" spans="1:14" x14ac:dyDescent="0.2">
      <c r="A88" s="16">
        <v>44272</v>
      </c>
      <c r="B88">
        <v>1.63</v>
      </c>
      <c r="D88" s="17">
        <v>44272</v>
      </c>
      <c r="E88">
        <v>210.90150451660159</v>
      </c>
      <c r="F88" s="20">
        <f t="shared" si="6"/>
        <v>-0.63408345214010708</v>
      </c>
      <c r="G88" s="20">
        <f t="shared" si="7"/>
        <v>-2.264083452140107</v>
      </c>
      <c r="H88">
        <f t="shared" si="8"/>
        <v>-9.9458099546468771E-3</v>
      </c>
      <c r="J88" s="17">
        <v>44272</v>
      </c>
      <c r="K88">
        <v>3974.1201171875</v>
      </c>
      <c r="L88">
        <f t="shared" si="9"/>
        <v>0.28793821305308398</v>
      </c>
      <c r="M88">
        <f t="shared" si="10"/>
        <v>-1.3420617869469158</v>
      </c>
      <c r="N88">
        <f t="shared" si="11"/>
        <v>-5.8679648119503757E-3</v>
      </c>
    </row>
    <row r="89" spans="1:14" x14ac:dyDescent="0.2">
      <c r="A89" s="16">
        <v>44273</v>
      </c>
      <c r="B89">
        <v>1.71</v>
      </c>
      <c r="D89" s="17">
        <v>44273</v>
      </c>
      <c r="E89">
        <v>207.29937744140619</v>
      </c>
      <c r="F89" s="20">
        <f t="shared" si="6"/>
        <v>-1.7079665142511338</v>
      </c>
      <c r="G89" s="20">
        <f t="shared" si="7"/>
        <v>-3.417966514251134</v>
      </c>
      <c r="H89">
        <f t="shared" si="8"/>
        <v>-1.5103654989278206E-2</v>
      </c>
      <c r="J89" s="17">
        <v>44273</v>
      </c>
      <c r="K89">
        <v>3915.4599609375</v>
      </c>
      <c r="L89">
        <f t="shared" si="9"/>
        <v>-1.4760539319459225</v>
      </c>
      <c r="M89">
        <f t="shared" si="10"/>
        <v>-3.1860539319459225</v>
      </c>
      <c r="N89">
        <f t="shared" si="11"/>
        <v>-1.4062077979367267E-2</v>
      </c>
    </row>
    <row r="90" spans="1:14" x14ac:dyDescent="0.2">
      <c r="A90" s="16">
        <v>44274</v>
      </c>
      <c r="B90">
        <v>1.74</v>
      </c>
      <c r="D90" s="17">
        <v>44274</v>
      </c>
      <c r="E90">
        <v>209.9910583496094</v>
      </c>
      <c r="F90" s="20">
        <f t="shared" si="6"/>
        <v>1.2984510331990853</v>
      </c>
      <c r="G90" s="20">
        <f t="shared" si="7"/>
        <v>-0.44154896680091471</v>
      </c>
      <c r="H90">
        <f t="shared" si="8"/>
        <v>-1.9218689233015606E-3</v>
      </c>
      <c r="J90" s="17">
        <v>44274</v>
      </c>
      <c r="K90">
        <v>3913.10009765625</v>
      </c>
      <c r="L90">
        <f t="shared" si="9"/>
        <v>-6.0270397470364244E-2</v>
      </c>
      <c r="M90">
        <f t="shared" si="10"/>
        <v>-1.8002703974703642</v>
      </c>
      <c r="N90">
        <f t="shared" si="11"/>
        <v>-7.8897080612272703E-3</v>
      </c>
    </row>
    <row r="91" spans="1:14" x14ac:dyDescent="0.2">
      <c r="A91" s="16">
        <v>44277</v>
      </c>
      <c r="B91">
        <v>1.69</v>
      </c>
      <c r="D91" s="17">
        <v>44277</v>
      </c>
      <c r="E91">
        <v>212.9301452636719</v>
      </c>
      <c r="F91" s="20">
        <f t="shared" si="6"/>
        <v>1.3996247921991423</v>
      </c>
      <c r="G91" s="20">
        <f t="shared" si="7"/>
        <v>-0.29037520780085768</v>
      </c>
      <c r="H91">
        <f t="shared" si="8"/>
        <v>-1.2629179933455351E-3</v>
      </c>
      <c r="J91" s="17">
        <v>44277</v>
      </c>
      <c r="K91">
        <v>3940.590087890625</v>
      </c>
      <c r="L91">
        <f t="shared" si="9"/>
        <v>0.70251180773116739</v>
      </c>
      <c r="M91">
        <f t="shared" si="10"/>
        <v>-0.98748819226883255</v>
      </c>
      <c r="N91">
        <f t="shared" si="11"/>
        <v>-4.3099219103525117E-3</v>
      </c>
    </row>
    <row r="92" spans="1:14" x14ac:dyDescent="0.2">
      <c r="A92" s="16">
        <v>44278</v>
      </c>
      <c r="B92">
        <v>1.63</v>
      </c>
      <c r="D92" s="17">
        <v>44278</v>
      </c>
      <c r="E92">
        <v>212.76191711425781</v>
      </c>
      <c r="F92" s="20">
        <f t="shared" si="6"/>
        <v>-7.9006262455592474E-2</v>
      </c>
      <c r="G92" s="20">
        <f t="shared" si="7"/>
        <v>-1.7090062624555924</v>
      </c>
      <c r="H92">
        <f t="shared" si="8"/>
        <v>-7.4862741238986841E-3</v>
      </c>
      <c r="J92" s="17">
        <v>44278</v>
      </c>
      <c r="K92">
        <v>3910.52001953125</v>
      </c>
      <c r="L92">
        <f t="shared" si="9"/>
        <v>-0.76308541839405919</v>
      </c>
      <c r="M92">
        <f t="shared" si="10"/>
        <v>-2.3930854183940591</v>
      </c>
      <c r="N92">
        <f t="shared" si="11"/>
        <v>-1.0519415342868094E-2</v>
      </c>
    </row>
    <row r="93" spans="1:14" x14ac:dyDescent="0.2">
      <c r="A93" s="16">
        <v>44279</v>
      </c>
      <c r="B93">
        <v>1.62</v>
      </c>
      <c r="D93" s="17">
        <v>44279</v>
      </c>
      <c r="E93">
        <v>207.3488464355469</v>
      </c>
      <c r="F93" s="20">
        <f t="shared" si="6"/>
        <v>-2.5441915320794801</v>
      </c>
      <c r="G93" s="20">
        <f t="shared" si="7"/>
        <v>-4.1641915320794798</v>
      </c>
      <c r="H93">
        <f t="shared" si="8"/>
        <v>-1.8472189101888373E-2</v>
      </c>
      <c r="J93" s="17">
        <v>44279</v>
      </c>
      <c r="K93">
        <v>3889.139892578125</v>
      </c>
      <c r="L93">
        <f t="shared" si="9"/>
        <v>-0.546733601831498</v>
      </c>
      <c r="M93">
        <f t="shared" si="10"/>
        <v>-2.1667336018314982</v>
      </c>
      <c r="N93">
        <f t="shared" si="11"/>
        <v>-9.5134462697532545E-3</v>
      </c>
    </row>
    <row r="94" spans="1:14" x14ac:dyDescent="0.2">
      <c r="A94" s="16">
        <v>44280</v>
      </c>
      <c r="B94">
        <v>1.63</v>
      </c>
      <c r="D94" s="17">
        <v>44280</v>
      </c>
      <c r="E94">
        <v>203.30143737792969</v>
      </c>
      <c r="F94" s="20">
        <f t="shared" si="6"/>
        <v>-1.9519805039645244</v>
      </c>
      <c r="G94" s="20">
        <f t="shared" si="7"/>
        <v>-3.5819805039645241</v>
      </c>
      <c r="H94">
        <f t="shared" si="8"/>
        <v>-1.5841793520683666E-2</v>
      </c>
      <c r="J94" s="17">
        <v>44280</v>
      </c>
      <c r="K94">
        <v>3909.52001953125</v>
      </c>
      <c r="L94">
        <f t="shared" si="9"/>
        <v>0.52402658469595298</v>
      </c>
      <c r="M94">
        <f t="shared" si="10"/>
        <v>-1.1059734153040468</v>
      </c>
      <c r="N94">
        <f t="shared" si="11"/>
        <v>-4.8299399463130749E-3</v>
      </c>
    </row>
    <row r="95" spans="1:14" x14ac:dyDescent="0.2">
      <c r="A95" s="16">
        <v>44281</v>
      </c>
      <c r="B95">
        <v>1.67</v>
      </c>
      <c r="D95" s="17">
        <v>44281</v>
      </c>
      <c r="E95">
        <v>206.91343688964841</v>
      </c>
      <c r="F95" s="20">
        <f t="shared" si="6"/>
        <v>1.7766719007520595</v>
      </c>
      <c r="G95" s="20">
        <f t="shared" si="7"/>
        <v>0.10667190075205957</v>
      </c>
      <c r="H95">
        <f t="shared" si="8"/>
        <v>4.6302326473119472E-4</v>
      </c>
      <c r="J95" s="17">
        <v>44281</v>
      </c>
      <c r="K95">
        <v>3974.5400390625</v>
      </c>
      <c r="L95">
        <f t="shared" si="9"/>
        <v>1.6631202604519693</v>
      </c>
      <c r="M95">
        <f t="shared" si="10"/>
        <v>-6.8797395480306722E-3</v>
      </c>
      <c r="N95">
        <f t="shared" si="11"/>
        <v>-2.987935704915386E-5</v>
      </c>
    </row>
    <row r="96" spans="1:14" x14ac:dyDescent="0.2">
      <c r="A96" s="16">
        <v>44284</v>
      </c>
      <c r="B96">
        <v>1.73</v>
      </c>
      <c r="D96" s="17">
        <v>44284</v>
      </c>
      <c r="E96">
        <v>208.5759582519531</v>
      </c>
      <c r="F96" s="20">
        <f t="shared" si="6"/>
        <v>0.80348641794169584</v>
      </c>
      <c r="G96" s="20">
        <f t="shared" si="7"/>
        <v>-0.92651358205830414</v>
      </c>
      <c r="H96">
        <f t="shared" si="8"/>
        <v>-4.0425538194807514E-3</v>
      </c>
      <c r="J96" s="17">
        <v>44284</v>
      </c>
      <c r="K96">
        <v>3971.090087890625</v>
      </c>
      <c r="L96">
        <f t="shared" si="9"/>
        <v>-8.6801268523357539E-2</v>
      </c>
      <c r="M96">
        <f t="shared" si="10"/>
        <v>-1.8168012685233574</v>
      </c>
      <c r="N96">
        <f t="shared" si="11"/>
        <v>-7.9628230326479876E-3</v>
      </c>
    </row>
    <row r="97" spans="1:14" x14ac:dyDescent="0.2">
      <c r="A97" s="16">
        <v>44285</v>
      </c>
      <c r="B97">
        <v>1.73</v>
      </c>
      <c r="D97" s="17">
        <v>44285</v>
      </c>
      <c r="E97">
        <v>207.81396484375</v>
      </c>
      <c r="F97" s="20">
        <f t="shared" si="6"/>
        <v>-0.36533137116533482</v>
      </c>
      <c r="G97" s="20">
        <f t="shared" si="7"/>
        <v>-2.0953313711653347</v>
      </c>
      <c r="H97">
        <f t="shared" si="8"/>
        <v>-9.1965981723716103E-3</v>
      </c>
      <c r="J97" s="17">
        <v>44285</v>
      </c>
      <c r="K97">
        <v>3958.550048828125</v>
      </c>
      <c r="L97">
        <f t="shared" si="9"/>
        <v>-0.3157832933767829</v>
      </c>
      <c r="M97">
        <f t="shared" si="10"/>
        <v>-2.045783293376783</v>
      </c>
      <c r="N97">
        <f t="shared" si="11"/>
        <v>-8.976863875460114E-3</v>
      </c>
    </row>
    <row r="98" spans="1:14" x14ac:dyDescent="0.2">
      <c r="A98" s="16">
        <v>44286</v>
      </c>
      <c r="B98">
        <v>1.74</v>
      </c>
      <c r="D98" s="17">
        <v>44286</v>
      </c>
      <c r="E98">
        <v>209.66448974609381</v>
      </c>
      <c r="F98" s="20">
        <f t="shared" si="6"/>
        <v>0.89047187167386432</v>
      </c>
      <c r="G98" s="20">
        <f t="shared" si="7"/>
        <v>-0.84952812832613567</v>
      </c>
      <c r="H98">
        <f t="shared" si="8"/>
        <v>-3.7052145824659653E-3</v>
      </c>
      <c r="J98" s="17">
        <v>44286</v>
      </c>
      <c r="K98">
        <v>3972.889892578125</v>
      </c>
      <c r="L98">
        <f t="shared" si="9"/>
        <v>0.36224990395776646</v>
      </c>
      <c r="M98">
        <f t="shared" si="10"/>
        <v>-1.3777500960422335</v>
      </c>
      <c r="N98">
        <f t="shared" si="11"/>
        <v>-6.0250939796135123E-3</v>
      </c>
    </row>
    <row r="99" spans="1:14" x14ac:dyDescent="0.2">
      <c r="A99" s="16">
        <v>44287</v>
      </c>
      <c r="B99">
        <v>1.69</v>
      </c>
      <c r="D99" s="17">
        <v>44287</v>
      </c>
      <c r="E99">
        <v>216.44322204589841</v>
      </c>
      <c r="F99" s="20">
        <f t="shared" si="6"/>
        <v>3.2331332349191451</v>
      </c>
      <c r="G99" s="20">
        <f t="shared" si="7"/>
        <v>1.5431332349191451</v>
      </c>
      <c r="H99">
        <f t="shared" si="8"/>
        <v>6.6505599514101758E-3</v>
      </c>
      <c r="J99" s="17">
        <v>44287</v>
      </c>
      <c r="K99">
        <v>4019.8701171875</v>
      </c>
      <c r="L99">
        <f t="shared" si="9"/>
        <v>1.1825201774944776</v>
      </c>
      <c r="M99">
        <f t="shared" si="10"/>
        <v>-0.50747982250552237</v>
      </c>
      <c r="N99">
        <f t="shared" si="11"/>
        <v>-2.2095681763384997E-3</v>
      </c>
    </row>
    <row r="100" spans="1:14" x14ac:dyDescent="0.2">
      <c r="A100" s="16">
        <v>44291</v>
      </c>
      <c r="B100">
        <v>1.73</v>
      </c>
      <c r="D100" s="17">
        <v>44291</v>
      </c>
      <c r="E100">
        <v>217.9968566894531</v>
      </c>
      <c r="F100" s="20">
        <f t="shared" si="6"/>
        <v>0.71780240049523358</v>
      </c>
      <c r="G100" s="20">
        <f t="shared" si="7"/>
        <v>-1.0121975995047663</v>
      </c>
      <c r="H100">
        <f t="shared" si="8"/>
        <v>-4.4183172865142816E-3</v>
      </c>
      <c r="J100" s="17">
        <v>44291</v>
      </c>
      <c r="K100">
        <v>4077.909912109375</v>
      </c>
      <c r="L100">
        <f t="shared" si="9"/>
        <v>1.4438226417743694</v>
      </c>
      <c r="M100">
        <f t="shared" si="10"/>
        <v>-0.28617735822563062</v>
      </c>
      <c r="N100">
        <f t="shared" si="11"/>
        <v>-1.244634256602353E-3</v>
      </c>
    </row>
    <row r="101" spans="1:14" x14ac:dyDescent="0.2">
      <c r="A101" s="16">
        <v>44292</v>
      </c>
      <c r="B101">
        <v>1.67</v>
      </c>
      <c r="D101" s="17">
        <v>44292</v>
      </c>
      <c r="E101">
        <v>218.7885437011719</v>
      </c>
      <c r="F101" s="20">
        <f t="shared" si="6"/>
        <v>0.36316441610284439</v>
      </c>
      <c r="G101" s="20">
        <f t="shared" si="7"/>
        <v>-1.3068355838971555</v>
      </c>
      <c r="H101">
        <f t="shared" si="8"/>
        <v>-5.7129259440487105E-3</v>
      </c>
      <c r="J101" s="17">
        <v>44292</v>
      </c>
      <c r="K101">
        <v>4073.93994140625</v>
      </c>
      <c r="L101">
        <f t="shared" si="9"/>
        <v>-9.7353075195117753E-2</v>
      </c>
      <c r="M101">
        <f t="shared" si="10"/>
        <v>-1.7673530751951176</v>
      </c>
      <c r="N101">
        <f t="shared" si="11"/>
        <v>-7.7441535267893631E-3</v>
      </c>
    </row>
    <row r="102" spans="1:14" x14ac:dyDescent="0.2">
      <c r="A102" s="16">
        <v>44293</v>
      </c>
      <c r="B102">
        <v>1.68</v>
      </c>
      <c r="D102" s="17">
        <v>44293</v>
      </c>
      <c r="E102">
        <v>218.49165344238281</v>
      </c>
      <c r="F102" s="20">
        <f t="shared" si="6"/>
        <v>-0.13569735131771465</v>
      </c>
      <c r="G102" s="20">
        <f t="shared" si="7"/>
        <v>-1.8156973513177146</v>
      </c>
      <c r="H102">
        <f t="shared" si="8"/>
        <v>-7.9579400948143232E-3</v>
      </c>
      <c r="J102" s="17">
        <v>44293</v>
      </c>
      <c r="K102">
        <v>4079.949951171875</v>
      </c>
      <c r="L102">
        <f t="shared" si="9"/>
        <v>0.14752327849856456</v>
      </c>
      <c r="M102">
        <f t="shared" si="10"/>
        <v>-1.5324767215014354</v>
      </c>
      <c r="N102">
        <f t="shared" si="11"/>
        <v>-6.7069856106220559E-3</v>
      </c>
    </row>
    <row r="103" spans="1:14" x14ac:dyDescent="0.2">
      <c r="A103" s="16">
        <v>44294</v>
      </c>
      <c r="B103">
        <v>1.64</v>
      </c>
      <c r="D103" s="17">
        <v>44294</v>
      </c>
      <c r="E103">
        <v>222.11357116699219</v>
      </c>
      <c r="F103" s="20">
        <f t="shared" si="6"/>
        <v>1.6576915719869776</v>
      </c>
      <c r="G103" s="20">
        <f t="shared" si="7"/>
        <v>1.7691571986977683E-2</v>
      </c>
      <c r="H103">
        <f t="shared" si="8"/>
        <v>7.6826725174104792E-5</v>
      </c>
      <c r="J103" s="17">
        <v>44294</v>
      </c>
      <c r="K103">
        <v>4097.169921875</v>
      </c>
      <c r="L103">
        <f t="shared" si="9"/>
        <v>0.42206328286402012</v>
      </c>
      <c r="M103">
        <f t="shared" si="10"/>
        <v>-1.2179367171359798</v>
      </c>
      <c r="N103">
        <f t="shared" si="11"/>
        <v>-5.3219068745702786E-3</v>
      </c>
    </row>
    <row r="104" spans="1:14" x14ac:dyDescent="0.2">
      <c r="A104" s="16">
        <v>44295</v>
      </c>
      <c r="B104">
        <v>1.67</v>
      </c>
      <c r="D104" s="17">
        <v>44295</v>
      </c>
      <c r="E104">
        <v>228.87245178222659</v>
      </c>
      <c r="F104" s="20">
        <f t="shared" si="6"/>
        <v>3.0429840822976355</v>
      </c>
      <c r="G104" s="20">
        <f t="shared" si="7"/>
        <v>1.3729840822976356</v>
      </c>
      <c r="H104">
        <f t="shared" si="8"/>
        <v>5.9222308627219465E-3</v>
      </c>
      <c r="J104" s="17">
        <v>44295</v>
      </c>
      <c r="K104">
        <v>4128.7998046875</v>
      </c>
      <c r="L104">
        <f t="shared" si="9"/>
        <v>0.77199343487382444</v>
      </c>
      <c r="M104">
        <f t="shared" si="10"/>
        <v>-0.89800656512617549</v>
      </c>
      <c r="N104">
        <f t="shared" si="11"/>
        <v>-3.9176096009151118E-3</v>
      </c>
    </row>
    <row r="105" spans="1:14" x14ac:dyDescent="0.2">
      <c r="A105" s="16">
        <v>44298</v>
      </c>
      <c r="B105">
        <v>1.69</v>
      </c>
      <c r="D105" s="17">
        <v>44298</v>
      </c>
      <c r="E105">
        <v>226.37867736816409</v>
      </c>
      <c r="F105" s="20">
        <f t="shared" si="6"/>
        <v>-1.0895913399116028</v>
      </c>
      <c r="G105" s="20">
        <f t="shared" si="7"/>
        <v>-2.7795913399116028</v>
      </c>
      <c r="H105">
        <f t="shared" si="8"/>
        <v>-1.2242557727138505E-2</v>
      </c>
      <c r="J105" s="17">
        <v>44298</v>
      </c>
      <c r="K105">
        <v>4127.990234375</v>
      </c>
      <c r="L105">
        <f t="shared" si="9"/>
        <v>-1.9607884876880696E-2</v>
      </c>
      <c r="M105">
        <f t="shared" si="10"/>
        <v>-1.7096078848768805</v>
      </c>
      <c r="N105">
        <f t="shared" si="11"/>
        <v>-7.4889323745425491E-3</v>
      </c>
    </row>
    <row r="106" spans="1:14" x14ac:dyDescent="0.2">
      <c r="A106" s="16">
        <v>44299</v>
      </c>
      <c r="B106">
        <v>1.64</v>
      </c>
      <c r="D106" s="17">
        <v>44299</v>
      </c>
      <c r="E106">
        <v>229.58497619628909</v>
      </c>
      <c r="F106" s="20">
        <f t="shared" si="6"/>
        <v>1.4163431226831196</v>
      </c>
      <c r="G106" s="20">
        <f t="shared" si="7"/>
        <v>-0.22365687731688033</v>
      </c>
      <c r="H106">
        <f t="shared" si="8"/>
        <v>-9.7241732150155308E-4</v>
      </c>
      <c r="J106" s="17">
        <v>44299</v>
      </c>
      <c r="K106">
        <v>4141.58984375</v>
      </c>
      <c r="L106">
        <f t="shared" si="9"/>
        <v>0.32944868090413626</v>
      </c>
      <c r="M106">
        <f t="shared" si="10"/>
        <v>-1.3105513190958638</v>
      </c>
      <c r="N106">
        <f t="shared" si="11"/>
        <v>-5.7292771643297925E-3</v>
      </c>
    </row>
    <row r="107" spans="1:14" x14ac:dyDescent="0.2">
      <c r="A107" s="16">
        <v>44300</v>
      </c>
      <c r="B107">
        <v>1.64</v>
      </c>
      <c r="D107" s="17">
        <v>44300</v>
      </c>
      <c r="E107">
        <v>225.64640808105469</v>
      </c>
      <c r="F107" s="20">
        <f t="shared" si="6"/>
        <v>-1.7155164856549812</v>
      </c>
      <c r="G107" s="20">
        <f t="shared" si="7"/>
        <v>-3.3555164856549808</v>
      </c>
      <c r="H107">
        <f t="shared" si="8"/>
        <v>-1.4822930540280001E-2</v>
      </c>
      <c r="J107" s="17">
        <v>44300</v>
      </c>
      <c r="K107">
        <v>4124.66015625</v>
      </c>
      <c r="L107">
        <f t="shared" si="9"/>
        <v>-0.40877267278285151</v>
      </c>
      <c r="M107">
        <f t="shared" si="10"/>
        <v>-2.0487726727828512</v>
      </c>
      <c r="N107">
        <f t="shared" si="11"/>
        <v>-8.9901179326597521E-3</v>
      </c>
    </row>
    <row r="108" spans="1:14" x14ac:dyDescent="0.2">
      <c r="A108" s="16">
        <v>44301</v>
      </c>
      <c r="B108">
        <v>1.56</v>
      </c>
      <c r="D108" s="17">
        <v>44301</v>
      </c>
      <c r="E108">
        <v>230.57456970214841</v>
      </c>
      <c r="F108" s="20">
        <f t="shared" si="6"/>
        <v>2.184019529937951</v>
      </c>
      <c r="G108" s="20">
        <f t="shared" si="7"/>
        <v>0.62401952993795096</v>
      </c>
      <c r="H108">
        <f t="shared" si="8"/>
        <v>2.7016616759284358E-3</v>
      </c>
      <c r="J108" s="17">
        <v>44301</v>
      </c>
      <c r="K108">
        <v>4170.419921875</v>
      </c>
      <c r="L108">
        <f t="shared" si="9"/>
        <v>1.1094190525166372</v>
      </c>
      <c r="M108">
        <f t="shared" si="10"/>
        <v>-0.45058094748336286</v>
      </c>
      <c r="N108">
        <f t="shared" si="11"/>
        <v>-1.9612700717548275E-3</v>
      </c>
    </row>
    <row r="109" spans="1:14" x14ac:dyDescent="0.2">
      <c r="A109" s="16">
        <v>44302</v>
      </c>
      <c r="B109">
        <v>1.59</v>
      </c>
      <c r="D109" s="17">
        <v>44302</v>
      </c>
      <c r="E109">
        <v>229.49591064453119</v>
      </c>
      <c r="F109" s="20">
        <f t="shared" si="6"/>
        <v>-0.46781354032693456</v>
      </c>
      <c r="G109" s="20">
        <f t="shared" si="7"/>
        <v>-2.0578135403269346</v>
      </c>
      <c r="H109">
        <f t="shared" si="8"/>
        <v>-9.0302050270944199E-3</v>
      </c>
      <c r="J109" s="17">
        <v>44302</v>
      </c>
      <c r="K109">
        <v>4185.47021484375</v>
      </c>
      <c r="L109">
        <f t="shared" si="9"/>
        <v>0.36088195555097635</v>
      </c>
      <c r="M109">
        <f t="shared" si="10"/>
        <v>-1.2291180444490237</v>
      </c>
      <c r="N109">
        <f t="shared" si="11"/>
        <v>-5.3710682652216377E-3</v>
      </c>
    </row>
    <row r="110" spans="1:14" x14ac:dyDescent="0.2">
      <c r="A110" s="16">
        <v>44305</v>
      </c>
      <c r="B110">
        <v>1.61</v>
      </c>
      <c r="D110" s="17">
        <v>44305</v>
      </c>
      <c r="E110">
        <v>228.1005859375</v>
      </c>
      <c r="F110" s="20">
        <f t="shared" si="6"/>
        <v>-0.60799545539285338</v>
      </c>
      <c r="G110" s="20">
        <f t="shared" si="7"/>
        <v>-2.2179954553928534</v>
      </c>
      <c r="H110">
        <f t="shared" si="8"/>
        <v>-9.7410638840238258E-3</v>
      </c>
      <c r="J110" s="17">
        <v>44305</v>
      </c>
      <c r="K110">
        <v>4163.259765625</v>
      </c>
      <c r="L110">
        <f t="shared" si="9"/>
        <v>-0.5306560094486098</v>
      </c>
      <c r="M110">
        <f t="shared" si="10"/>
        <v>-2.1406560094486098</v>
      </c>
      <c r="N110">
        <f t="shared" si="11"/>
        <v>-9.3976999008152356E-3</v>
      </c>
    </row>
    <row r="111" spans="1:14" x14ac:dyDescent="0.2">
      <c r="A111" s="16">
        <v>44306</v>
      </c>
      <c r="B111">
        <v>1.58</v>
      </c>
      <c r="D111" s="17">
        <v>44306</v>
      </c>
      <c r="E111">
        <v>225.5870361328125</v>
      </c>
      <c r="F111" s="20">
        <f t="shared" si="6"/>
        <v>-1.1019479824467515</v>
      </c>
      <c r="G111" s="20">
        <f t="shared" si="7"/>
        <v>-2.6819479824467516</v>
      </c>
      <c r="H111">
        <f t="shared" si="8"/>
        <v>-1.1806592779591937E-2</v>
      </c>
      <c r="J111" s="17">
        <v>44306</v>
      </c>
      <c r="K111">
        <v>4134.93994140625</v>
      </c>
      <c r="L111">
        <f t="shared" si="9"/>
        <v>-0.6802319771775891</v>
      </c>
      <c r="M111">
        <f t="shared" si="10"/>
        <v>-2.2602319771775892</v>
      </c>
      <c r="N111">
        <f t="shared" si="11"/>
        <v>-9.9286960683105489E-3</v>
      </c>
    </row>
    <row r="112" spans="1:14" x14ac:dyDescent="0.2">
      <c r="A112" s="16">
        <v>44307</v>
      </c>
      <c r="B112">
        <v>1.57</v>
      </c>
      <c r="D112" s="17">
        <v>44307</v>
      </c>
      <c r="E112">
        <v>228.1599426269531</v>
      </c>
      <c r="F112" s="20">
        <f t="shared" si="6"/>
        <v>1.1405382765992895</v>
      </c>
      <c r="G112" s="20">
        <f t="shared" si="7"/>
        <v>-0.42946172340071054</v>
      </c>
      <c r="H112">
        <f t="shared" si="8"/>
        <v>-1.869145076966852E-3</v>
      </c>
      <c r="J112" s="17">
        <v>44307</v>
      </c>
      <c r="K112">
        <v>4173.419921875</v>
      </c>
      <c r="L112">
        <f t="shared" si="9"/>
        <v>0.93060554721535715</v>
      </c>
      <c r="M112">
        <f t="shared" si="10"/>
        <v>-0.63939445278464291</v>
      </c>
      <c r="N112">
        <f t="shared" si="11"/>
        <v>-2.7857703779138859E-3</v>
      </c>
    </row>
    <row r="113" spans="1:14" x14ac:dyDescent="0.2">
      <c r="A113" s="16">
        <v>44308</v>
      </c>
      <c r="B113">
        <v>1.57</v>
      </c>
      <c r="D113" s="17">
        <v>44308</v>
      </c>
      <c r="E113">
        <v>228.9417419433594</v>
      </c>
      <c r="F113" s="20">
        <f t="shared" si="6"/>
        <v>0.34265406425200906</v>
      </c>
      <c r="G113" s="20">
        <f t="shared" si="7"/>
        <v>-1.227345935747991</v>
      </c>
      <c r="H113">
        <f t="shared" si="8"/>
        <v>-5.3632763926479221E-3</v>
      </c>
      <c r="J113" s="17">
        <v>44308</v>
      </c>
      <c r="K113">
        <v>4134.97998046875</v>
      </c>
      <c r="L113">
        <f t="shared" si="9"/>
        <v>-0.92106574765618165</v>
      </c>
      <c r="M113">
        <f t="shared" si="10"/>
        <v>-2.4910657476561817</v>
      </c>
      <c r="N113">
        <f t="shared" si="11"/>
        <v>-1.0955590263200875E-2</v>
      </c>
    </row>
    <row r="114" spans="1:14" x14ac:dyDescent="0.2">
      <c r="A114" s="16">
        <v>44309</v>
      </c>
      <c r="B114">
        <v>1.58</v>
      </c>
      <c r="D114" s="17">
        <v>44309</v>
      </c>
      <c r="E114">
        <v>231.0792541503906</v>
      </c>
      <c r="F114" s="20">
        <f t="shared" si="6"/>
        <v>0.9336489662772014</v>
      </c>
      <c r="G114" s="20">
        <f t="shared" si="7"/>
        <v>-0.64635103372279867</v>
      </c>
      <c r="H114">
        <f t="shared" si="8"/>
        <v>-2.8161779067847792E-3</v>
      </c>
      <c r="J114" s="17">
        <v>44309</v>
      </c>
      <c r="K114">
        <v>4180.169921875</v>
      </c>
      <c r="L114">
        <f t="shared" si="9"/>
        <v>1.0928696540177003</v>
      </c>
      <c r="M114">
        <f t="shared" si="10"/>
        <v>-0.48713034598229976</v>
      </c>
      <c r="N114">
        <f t="shared" si="11"/>
        <v>-2.120749824213074E-3</v>
      </c>
    </row>
    <row r="115" spans="1:14" x14ac:dyDescent="0.2">
      <c r="A115" s="16">
        <v>44312</v>
      </c>
      <c r="B115">
        <v>1.58</v>
      </c>
      <c r="D115" s="17">
        <v>44312</v>
      </c>
      <c r="E115">
        <v>233.0089416503906</v>
      </c>
      <c r="F115" s="20">
        <f t="shared" si="6"/>
        <v>0.83507604656890766</v>
      </c>
      <c r="G115" s="20">
        <f t="shared" si="7"/>
        <v>-0.74492395343109241</v>
      </c>
      <c r="H115">
        <f t="shared" si="8"/>
        <v>-3.2472735558479759E-3</v>
      </c>
      <c r="J115" s="17">
        <v>44312</v>
      </c>
      <c r="K115">
        <v>4187.6201171875</v>
      </c>
      <c r="L115">
        <f t="shared" si="9"/>
        <v>0.17822709248044735</v>
      </c>
      <c r="M115">
        <f t="shared" si="10"/>
        <v>-1.4017729075195526</v>
      </c>
      <c r="N115">
        <f t="shared" si="11"/>
        <v>-6.130894094032547E-3</v>
      </c>
    </row>
    <row r="116" spans="1:14" x14ac:dyDescent="0.2">
      <c r="A116" s="16">
        <v>44313</v>
      </c>
      <c r="B116">
        <v>1.63</v>
      </c>
      <c r="D116" s="17">
        <v>44313</v>
      </c>
      <c r="E116">
        <v>231.77195739746091</v>
      </c>
      <c r="F116" s="20">
        <f t="shared" si="6"/>
        <v>-0.53087415623116885</v>
      </c>
      <c r="G116" s="20">
        <f t="shared" si="7"/>
        <v>-2.1608741562311686</v>
      </c>
      <c r="H116">
        <f t="shared" si="8"/>
        <v>-9.4874362142432708E-3</v>
      </c>
      <c r="J116" s="17">
        <v>44313</v>
      </c>
      <c r="K116">
        <v>4186.72021484375</v>
      </c>
      <c r="L116">
        <f t="shared" si="9"/>
        <v>-2.148958880144063E-2</v>
      </c>
      <c r="M116">
        <f t="shared" si="10"/>
        <v>-1.6514895888014405</v>
      </c>
      <c r="N116">
        <f t="shared" si="11"/>
        <v>-7.2322135290458726E-3</v>
      </c>
    </row>
    <row r="117" spans="1:14" x14ac:dyDescent="0.2">
      <c r="A117" s="16">
        <v>44314</v>
      </c>
      <c r="B117">
        <v>1.63</v>
      </c>
      <c r="D117" s="17">
        <v>44314</v>
      </c>
      <c r="E117">
        <v>234.41416931152341</v>
      </c>
      <c r="F117" s="20">
        <f t="shared" si="6"/>
        <v>1.1400050048036767</v>
      </c>
      <c r="G117" s="20">
        <f t="shared" si="7"/>
        <v>-0.48999499519632317</v>
      </c>
      <c r="H117">
        <f t="shared" si="8"/>
        <v>-2.1332519182407608E-3</v>
      </c>
      <c r="J117" s="17">
        <v>44314</v>
      </c>
      <c r="K117">
        <v>4183.18017578125</v>
      </c>
      <c r="L117">
        <f t="shared" si="9"/>
        <v>-8.4553991688984059E-2</v>
      </c>
      <c r="M117">
        <f t="shared" si="10"/>
        <v>-1.714553991688984</v>
      </c>
      <c r="N117">
        <f t="shared" si="11"/>
        <v>-7.51078721607707E-3</v>
      </c>
    </row>
    <row r="118" spans="1:14" x14ac:dyDescent="0.2">
      <c r="A118" s="16">
        <v>44315</v>
      </c>
      <c r="B118">
        <v>1.65</v>
      </c>
      <c r="D118" s="17">
        <v>44315</v>
      </c>
      <c r="E118">
        <v>231.92039489746091</v>
      </c>
      <c r="F118" s="20">
        <f t="shared" si="6"/>
        <v>-1.0638326264093756</v>
      </c>
      <c r="G118" s="20">
        <f t="shared" si="7"/>
        <v>-2.7138326264093755</v>
      </c>
      <c r="H118">
        <f t="shared" si="8"/>
        <v>-1.1948905470423094E-2</v>
      </c>
      <c r="J118" s="17">
        <v>44315</v>
      </c>
      <c r="K118">
        <v>4211.47021484375</v>
      </c>
      <c r="L118">
        <f t="shared" si="9"/>
        <v>0.6762806734045721</v>
      </c>
      <c r="M118">
        <f t="shared" si="10"/>
        <v>-0.97371932659542781</v>
      </c>
      <c r="N118">
        <f t="shared" si="11"/>
        <v>-4.2495323036623438E-3</v>
      </c>
    </row>
    <row r="119" spans="1:14" x14ac:dyDescent="0.2">
      <c r="A119" s="16">
        <v>44316</v>
      </c>
      <c r="B119">
        <v>1.65</v>
      </c>
      <c r="D119" s="17">
        <v>44316</v>
      </c>
      <c r="E119">
        <v>227.92247009277341</v>
      </c>
      <c r="F119" s="20">
        <f t="shared" si="6"/>
        <v>-1.7238349419226819</v>
      </c>
      <c r="G119" s="20">
        <f t="shared" si="7"/>
        <v>-3.3738349419226816</v>
      </c>
      <c r="H119">
        <f t="shared" si="8"/>
        <v>-1.4905256589854865E-2</v>
      </c>
      <c r="J119" s="17">
        <v>44316</v>
      </c>
      <c r="K119">
        <v>4181.169921875</v>
      </c>
      <c r="L119">
        <f t="shared" si="9"/>
        <v>-0.71947066993264186</v>
      </c>
      <c r="M119">
        <f t="shared" si="10"/>
        <v>-2.3694706699326415</v>
      </c>
      <c r="N119">
        <f t="shared" si="11"/>
        <v>-1.0414356038742177E-2</v>
      </c>
    </row>
    <row r="120" spans="1:14" x14ac:dyDescent="0.2">
      <c r="A120" s="16">
        <v>44319</v>
      </c>
      <c r="B120">
        <v>1.63</v>
      </c>
      <c r="D120" s="17">
        <v>44319</v>
      </c>
      <c r="E120">
        <v>221.43072509765619</v>
      </c>
      <c r="F120" s="20">
        <f t="shared" si="6"/>
        <v>-2.8482250971020191</v>
      </c>
      <c r="G120" s="20">
        <f t="shared" si="7"/>
        <v>-4.478225097102019</v>
      </c>
      <c r="H120">
        <f t="shared" si="8"/>
        <v>-1.9897616455775952E-2</v>
      </c>
      <c r="J120" s="17">
        <v>44319</v>
      </c>
      <c r="K120">
        <v>4192.66015625</v>
      </c>
      <c r="L120">
        <f t="shared" si="9"/>
        <v>0.27480907472536609</v>
      </c>
      <c r="M120">
        <f t="shared" si="10"/>
        <v>-1.3551909252746337</v>
      </c>
      <c r="N120">
        <f t="shared" si="11"/>
        <v>-5.925763422610076E-3</v>
      </c>
    </row>
    <row r="121" spans="1:14" x14ac:dyDescent="0.2">
      <c r="A121" s="16">
        <v>44320</v>
      </c>
      <c r="B121">
        <v>1.61</v>
      </c>
      <c r="D121" s="17">
        <v>44320</v>
      </c>
      <c r="E121">
        <v>214.9192199707031</v>
      </c>
      <c r="F121" s="20">
        <f t="shared" si="6"/>
        <v>-2.9406511332523384</v>
      </c>
      <c r="G121" s="20">
        <f t="shared" si="7"/>
        <v>-4.5506511332523383</v>
      </c>
      <c r="H121">
        <f t="shared" si="8"/>
        <v>-2.0227029916129114E-2</v>
      </c>
      <c r="J121" s="17">
        <v>44320</v>
      </c>
      <c r="K121">
        <v>4164.66015625</v>
      </c>
      <c r="L121">
        <f t="shared" si="9"/>
        <v>-0.6678337608227175</v>
      </c>
      <c r="M121">
        <f t="shared" si="10"/>
        <v>-2.2778337608227175</v>
      </c>
      <c r="N121">
        <f t="shared" si="11"/>
        <v>-1.0006914444264565E-2</v>
      </c>
    </row>
    <row r="122" spans="1:14" x14ac:dyDescent="0.2">
      <c r="A122" s="16">
        <v>44321</v>
      </c>
      <c r="B122">
        <v>1.59</v>
      </c>
      <c r="D122" s="17">
        <v>44321</v>
      </c>
      <c r="E122">
        <v>213.15777587890619</v>
      </c>
      <c r="F122" s="20">
        <f t="shared" si="6"/>
        <v>-0.81958425683706471</v>
      </c>
      <c r="G122" s="20">
        <f t="shared" si="7"/>
        <v>-2.4095842568370647</v>
      </c>
      <c r="H122">
        <f t="shared" si="8"/>
        <v>-1.0592831864484974E-2</v>
      </c>
      <c r="J122" s="17">
        <v>44321</v>
      </c>
      <c r="K122">
        <v>4167.58984375</v>
      </c>
      <c r="L122">
        <f t="shared" si="9"/>
        <v>7.0346376176777636E-2</v>
      </c>
      <c r="M122">
        <f t="shared" si="10"/>
        <v>-1.5196536238232223</v>
      </c>
      <c r="N122">
        <f t="shared" si="11"/>
        <v>-6.6504325686400851E-3</v>
      </c>
    </row>
    <row r="123" spans="1:14" x14ac:dyDescent="0.2">
      <c r="A123" s="16">
        <v>44322</v>
      </c>
      <c r="B123">
        <v>1.58</v>
      </c>
      <c r="D123" s="17">
        <v>44322</v>
      </c>
      <c r="E123">
        <v>215.7801818847656</v>
      </c>
      <c r="F123" s="20">
        <f t="shared" si="6"/>
        <v>1.2302652319609388</v>
      </c>
      <c r="G123" s="20">
        <f t="shared" si="7"/>
        <v>-0.34973476803906123</v>
      </c>
      <c r="H123">
        <f t="shared" si="8"/>
        <v>-1.5215410314939196E-3</v>
      </c>
      <c r="J123" s="17">
        <v>44322</v>
      </c>
      <c r="K123">
        <v>4201.6201171875</v>
      </c>
      <c r="L123">
        <f t="shared" si="9"/>
        <v>0.81654564660517404</v>
      </c>
      <c r="M123">
        <f t="shared" si="10"/>
        <v>-0.76345435339482604</v>
      </c>
      <c r="N123">
        <f t="shared" si="11"/>
        <v>-3.3283616179680927E-3</v>
      </c>
    </row>
    <row r="124" spans="1:14" x14ac:dyDescent="0.2">
      <c r="A124" s="16">
        <v>44323</v>
      </c>
      <c r="B124">
        <v>1.6</v>
      </c>
      <c r="D124" s="17">
        <v>44323</v>
      </c>
      <c r="E124">
        <v>214.24632263183591</v>
      </c>
      <c r="F124" s="20">
        <f t="shared" si="6"/>
        <v>-0.71084343313271636</v>
      </c>
      <c r="G124" s="20">
        <f t="shared" si="7"/>
        <v>-2.3108434331327166</v>
      </c>
      <c r="H124">
        <f t="shared" si="8"/>
        <v>-1.0153640012303967E-2</v>
      </c>
      <c r="J124" s="17">
        <v>44323</v>
      </c>
      <c r="K124">
        <v>4232.60009765625</v>
      </c>
      <c r="L124">
        <f t="shared" si="9"/>
        <v>0.7373341616968343</v>
      </c>
      <c r="M124">
        <f t="shared" si="10"/>
        <v>-0.86266583830316579</v>
      </c>
      <c r="N124">
        <f t="shared" si="11"/>
        <v>-3.7627636074953484E-3</v>
      </c>
    </row>
    <row r="125" spans="1:14" x14ac:dyDescent="0.2">
      <c r="A125" s="16">
        <v>44326</v>
      </c>
      <c r="B125">
        <v>1.63</v>
      </c>
      <c r="D125" s="17">
        <v>44326</v>
      </c>
      <c r="E125">
        <v>211.6634826660156</v>
      </c>
      <c r="F125" s="20">
        <f t="shared" si="6"/>
        <v>-1.2055469303240753</v>
      </c>
      <c r="G125" s="20">
        <f t="shared" si="7"/>
        <v>-2.8355469303240755</v>
      </c>
      <c r="H125">
        <f t="shared" si="8"/>
        <v>-1.2492589592817264E-2</v>
      </c>
      <c r="J125" s="17">
        <v>44326</v>
      </c>
      <c r="K125">
        <v>4188.43017578125</v>
      </c>
      <c r="L125">
        <f t="shared" si="9"/>
        <v>-1.0435647322188208</v>
      </c>
      <c r="M125">
        <f t="shared" si="10"/>
        <v>-2.6735647322188205</v>
      </c>
      <c r="N125">
        <f t="shared" si="11"/>
        <v>-1.1769183044875769E-2</v>
      </c>
    </row>
    <row r="126" spans="1:14" x14ac:dyDescent="0.2">
      <c r="A126" s="16">
        <v>44327</v>
      </c>
      <c r="B126">
        <v>1.64</v>
      </c>
      <c r="D126" s="17">
        <v>44327</v>
      </c>
      <c r="E126">
        <v>213.31608581542969</v>
      </c>
      <c r="F126" s="20">
        <f t="shared" si="6"/>
        <v>0.78076913816151183</v>
      </c>
      <c r="G126" s="20">
        <f t="shared" si="7"/>
        <v>-0.85923086183848807</v>
      </c>
      <c r="H126">
        <f t="shared" si="8"/>
        <v>-3.7477161433588737E-3</v>
      </c>
      <c r="J126" s="17">
        <v>44327</v>
      </c>
      <c r="K126">
        <v>4152.10009765625</v>
      </c>
      <c r="L126">
        <f t="shared" si="9"/>
        <v>-0.86739128027181456</v>
      </c>
      <c r="M126">
        <f t="shared" si="10"/>
        <v>-2.5073912802718143</v>
      </c>
      <c r="N126">
        <f t="shared" si="11"/>
        <v>-1.1028308546734433E-2</v>
      </c>
    </row>
    <row r="127" spans="1:14" x14ac:dyDescent="0.2">
      <c r="A127" s="16">
        <v>44328</v>
      </c>
      <c r="B127">
        <v>1.69</v>
      </c>
      <c r="D127" s="17">
        <v>44328</v>
      </c>
      <c r="E127">
        <v>208.34832763671881</v>
      </c>
      <c r="F127" s="20">
        <f t="shared" si="6"/>
        <v>-2.3288249265032923</v>
      </c>
      <c r="G127" s="20">
        <f t="shared" si="7"/>
        <v>-4.0188249265032923</v>
      </c>
      <c r="H127">
        <f t="shared" si="8"/>
        <v>-1.7813937412437499E-2</v>
      </c>
      <c r="J127" s="17">
        <v>44328</v>
      </c>
      <c r="K127">
        <v>4063.0400390625</v>
      </c>
      <c r="L127">
        <f t="shared" si="9"/>
        <v>-2.1449400664502773</v>
      </c>
      <c r="M127">
        <f t="shared" si="10"/>
        <v>-3.8349400664502773</v>
      </c>
      <c r="N127">
        <f t="shared" si="11"/>
        <v>-1.6982693392445538E-2</v>
      </c>
    </row>
    <row r="128" spans="1:14" x14ac:dyDescent="0.2">
      <c r="A128" s="16">
        <v>44329</v>
      </c>
      <c r="B128">
        <v>1.66</v>
      </c>
      <c r="D128" s="17">
        <v>44329</v>
      </c>
      <c r="E128">
        <v>209.65461730957031</v>
      </c>
      <c r="F128" s="20">
        <f t="shared" si="6"/>
        <v>0.62697391799044533</v>
      </c>
      <c r="G128" s="20">
        <f t="shared" si="7"/>
        <v>-1.0330260820095547</v>
      </c>
      <c r="H128">
        <f t="shared" si="8"/>
        <v>-4.5097088176494051E-3</v>
      </c>
      <c r="J128" s="17">
        <v>44329</v>
      </c>
      <c r="K128">
        <v>4112.5</v>
      </c>
      <c r="L128">
        <f t="shared" si="9"/>
        <v>1.2173141406923551</v>
      </c>
      <c r="M128">
        <f t="shared" si="10"/>
        <v>-0.44268585930764481</v>
      </c>
      <c r="N128">
        <f t="shared" si="11"/>
        <v>-1.9268283110402691E-3</v>
      </c>
    </row>
    <row r="129" spans="1:14" x14ac:dyDescent="0.2">
      <c r="A129" s="16">
        <v>44330</v>
      </c>
      <c r="B129">
        <v>1.63</v>
      </c>
      <c r="D129" s="17">
        <v>44330</v>
      </c>
      <c r="E129">
        <v>215.39427185058591</v>
      </c>
      <c r="F129" s="20">
        <f t="shared" si="6"/>
        <v>2.7376714210594173</v>
      </c>
      <c r="G129" s="20">
        <f t="shared" si="7"/>
        <v>1.1076714210594174</v>
      </c>
      <c r="H129">
        <f t="shared" si="8"/>
        <v>4.7841084044392681E-3</v>
      </c>
      <c r="J129" s="17">
        <v>44330</v>
      </c>
      <c r="K129">
        <v>4173.85009765625</v>
      </c>
      <c r="L129">
        <f t="shared" si="9"/>
        <v>1.4917956876899696</v>
      </c>
      <c r="M129">
        <f t="shared" si="10"/>
        <v>-0.13820431231003028</v>
      </c>
      <c r="N129">
        <f t="shared" si="11"/>
        <v>-6.0062884526574192E-4</v>
      </c>
    </row>
    <row r="130" spans="1:14" x14ac:dyDescent="0.2">
      <c r="A130" s="16">
        <v>44333</v>
      </c>
      <c r="B130">
        <v>1.64</v>
      </c>
      <c r="D130" s="17">
        <v>44333</v>
      </c>
      <c r="E130">
        <v>212.8213195800781</v>
      </c>
      <c r="F130" s="20">
        <f t="shared" si="6"/>
        <v>-1.1945314276011068</v>
      </c>
      <c r="G130" s="20">
        <f t="shared" si="7"/>
        <v>-2.8345314276011067</v>
      </c>
      <c r="H130">
        <f t="shared" si="8"/>
        <v>-1.2488050639420692E-2</v>
      </c>
      <c r="J130" s="17">
        <v>44333</v>
      </c>
      <c r="K130">
        <v>4163.2900390625</v>
      </c>
      <c r="L130">
        <f t="shared" si="9"/>
        <v>-0.25300521932207892</v>
      </c>
      <c r="M130">
        <f t="shared" si="10"/>
        <v>-1.8930052193220788</v>
      </c>
      <c r="N130">
        <f t="shared" si="11"/>
        <v>-8.3000274176617487E-3</v>
      </c>
    </row>
    <row r="131" spans="1:14" x14ac:dyDescent="0.2">
      <c r="A131" s="16">
        <v>44334</v>
      </c>
      <c r="B131">
        <v>1.64</v>
      </c>
      <c r="D131" s="17">
        <v>44334</v>
      </c>
      <c r="E131">
        <v>212.09889221191409</v>
      </c>
      <c r="F131" s="20">
        <f t="shared" si="6"/>
        <v>-0.33945253679915205</v>
      </c>
      <c r="G131" s="20">
        <f t="shared" si="7"/>
        <v>-1.979452536799152</v>
      </c>
      <c r="H131">
        <f t="shared" si="8"/>
        <v>-8.6828762002183601E-3</v>
      </c>
      <c r="J131" s="17">
        <v>44334</v>
      </c>
      <c r="K131">
        <v>4127.830078125</v>
      </c>
      <c r="L131">
        <f t="shared" si="9"/>
        <v>-0.85172929593646474</v>
      </c>
      <c r="M131">
        <f t="shared" si="10"/>
        <v>-2.4917292959364645</v>
      </c>
      <c r="N131">
        <f t="shared" si="11"/>
        <v>-1.0958545647128837E-2</v>
      </c>
    </row>
    <row r="132" spans="1:14" x14ac:dyDescent="0.2">
      <c r="A132" s="16">
        <v>44335</v>
      </c>
      <c r="B132">
        <v>1.68</v>
      </c>
      <c r="D132" s="17">
        <v>44335</v>
      </c>
      <c r="E132">
        <v>219.0359191894531</v>
      </c>
      <c r="F132" s="20">
        <f t="shared" si="6"/>
        <v>3.2706568644441685</v>
      </c>
      <c r="G132" s="20">
        <f t="shared" si="7"/>
        <v>1.5906568644441685</v>
      </c>
      <c r="H132">
        <f t="shared" si="8"/>
        <v>6.8537683927944642E-3</v>
      </c>
      <c r="J132" s="17">
        <v>44335</v>
      </c>
      <c r="K132">
        <v>4115.68017578125</v>
      </c>
      <c r="L132">
        <f t="shared" si="9"/>
        <v>-0.29434114568177422</v>
      </c>
      <c r="M132">
        <f t="shared" si="10"/>
        <v>-1.9743411456817741</v>
      </c>
      <c r="N132">
        <f t="shared" si="11"/>
        <v>-8.6602300190009324E-3</v>
      </c>
    </row>
    <row r="133" spans="1:14" x14ac:dyDescent="0.2">
      <c r="A133" s="16">
        <v>44336</v>
      </c>
      <c r="B133">
        <v>1.63</v>
      </c>
      <c r="D133" s="17">
        <v>44336</v>
      </c>
      <c r="E133">
        <v>221.45050048828119</v>
      </c>
      <c r="F133" s="20">
        <f t="shared" ref="F133:F196" si="12">+(E133-E132)/E132*100</f>
        <v>1.1023677339147406</v>
      </c>
      <c r="G133" s="20">
        <f t="shared" ref="G133:G196" si="13">+F133-B133</f>
        <v>-0.52763226608525926</v>
      </c>
      <c r="H133">
        <f t="shared" ref="H133:H196" si="14">+LOG(1+G133/100)</f>
        <v>-2.2975444536138308E-3</v>
      </c>
      <c r="J133" s="17">
        <v>44336</v>
      </c>
      <c r="K133">
        <v>4159.1201171875</v>
      </c>
      <c r="L133">
        <f t="shared" ref="L133:L196" si="15">+(K133-K132)/K132*100</f>
        <v>1.0554741756143409</v>
      </c>
      <c r="M133">
        <f t="shared" ref="M133:M196" si="16">+L133-B133</f>
        <v>-0.57452582438565902</v>
      </c>
      <c r="N133">
        <f t="shared" ref="N133:N196" si="17">+LOG(1+M133/100)</f>
        <v>-2.5023291188319492E-3</v>
      </c>
    </row>
    <row r="134" spans="1:14" x14ac:dyDescent="0.2">
      <c r="A134" s="16">
        <v>44337</v>
      </c>
      <c r="B134">
        <v>1.63</v>
      </c>
      <c r="D134" s="17">
        <v>44337</v>
      </c>
      <c r="E134">
        <v>220.26304626464841</v>
      </c>
      <c r="F134" s="20">
        <f t="shared" si="12"/>
        <v>-0.53621654546480568</v>
      </c>
      <c r="G134" s="20">
        <f t="shared" si="13"/>
        <v>-2.1662165454648057</v>
      </c>
      <c r="H134">
        <f t="shared" si="14"/>
        <v>-9.5111509959495601E-3</v>
      </c>
      <c r="J134" s="17">
        <v>44337</v>
      </c>
      <c r="K134">
        <v>4155.85986328125</v>
      </c>
      <c r="L134">
        <f t="shared" si="15"/>
        <v>-7.8388068014122764E-2</v>
      </c>
      <c r="M134">
        <f t="shared" si="16"/>
        <v>-1.7083880680141226</v>
      </c>
      <c r="N134">
        <f t="shared" si="17"/>
        <v>-7.4835426672292555E-3</v>
      </c>
    </row>
    <row r="135" spans="1:14" x14ac:dyDescent="0.2">
      <c r="A135" s="16">
        <v>44340</v>
      </c>
      <c r="B135">
        <v>1.61</v>
      </c>
      <c r="D135" s="17">
        <v>44340</v>
      </c>
      <c r="E135">
        <v>224.62713623046881</v>
      </c>
      <c r="F135" s="20">
        <f t="shared" si="12"/>
        <v>1.9813082765489844</v>
      </c>
      <c r="G135" s="20">
        <f t="shared" si="13"/>
        <v>0.37130827654898435</v>
      </c>
      <c r="H135">
        <f t="shared" si="14"/>
        <v>1.6095849407024223E-3</v>
      </c>
      <c r="J135" s="17">
        <v>44340</v>
      </c>
      <c r="K135">
        <v>4197.0498046875</v>
      </c>
      <c r="L135">
        <f t="shared" si="15"/>
        <v>0.99112921901386186</v>
      </c>
      <c r="M135">
        <f t="shared" si="16"/>
        <v>-0.61887078098613824</v>
      </c>
      <c r="N135">
        <f t="shared" si="17"/>
        <v>-2.6960728873223309E-3</v>
      </c>
    </row>
    <row r="136" spans="1:14" x14ac:dyDescent="0.2">
      <c r="A136" s="16">
        <v>44341</v>
      </c>
      <c r="B136">
        <v>1.56</v>
      </c>
      <c r="D136" s="17">
        <v>44341</v>
      </c>
      <c r="E136">
        <v>225.33961486816409</v>
      </c>
      <c r="F136" s="20">
        <f t="shared" si="12"/>
        <v>0.31718279886018608</v>
      </c>
      <c r="G136" s="20">
        <f t="shared" si="13"/>
        <v>-1.242817201139814</v>
      </c>
      <c r="H136">
        <f t="shared" si="14"/>
        <v>-5.43130748413436E-3</v>
      </c>
      <c r="J136" s="17">
        <v>44341</v>
      </c>
      <c r="K136">
        <v>4188.1298828125</v>
      </c>
      <c r="L136">
        <f t="shared" si="15"/>
        <v>-0.21252837802967534</v>
      </c>
      <c r="M136">
        <f t="shared" si="16"/>
        <v>-1.7725283780296754</v>
      </c>
      <c r="N136">
        <f t="shared" si="17"/>
        <v>-7.7670345621910809E-3</v>
      </c>
    </row>
    <row r="137" spans="1:14" x14ac:dyDescent="0.2">
      <c r="A137" s="16">
        <v>44342</v>
      </c>
      <c r="B137">
        <v>1.58</v>
      </c>
      <c r="D137" s="17">
        <v>44342</v>
      </c>
      <c r="E137">
        <v>227.28912353515619</v>
      </c>
      <c r="F137" s="20">
        <f t="shared" si="12"/>
        <v>0.86514245093241626</v>
      </c>
      <c r="G137" s="20">
        <f t="shared" si="13"/>
        <v>-0.71485754906758381</v>
      </c>
      <c r="H137">
        <f t="shared" si="14"/>
        <v>-3.1157367447738546E-3</v>
      </c>
      <c r="J137" s="17">
        <v>44342</v>
      </c>
      <c r="K137">
        <v>4195.990234375</v>
      </c>
      <c r="L137">
        <f t="shared" si="15"/>
        <v>0.18768165702686979</v>
      </c>
      <c r="M137">
        <f t="shared" si="16"/>
        <v>-1.3923183429731303</v>
      </c>
      <c r="N137">
        <f t="shared" si="17"/>
        <v>-6.0892516783413505E-3</v>
      </c>
    </row>
    <row r="138" spans="1:14" x14ac:dyDescent="0.2">
      <c r="A138" s="16">
        <v>44343</v>
      </c>
      <c r="B138">
        <v>1.61</v>
      </c>
      <c r="D138" s="17">
        <v>44343</v>
      </c>
      <c r="E138">
        <v>223.47920227050781</v>
      </c>
      <c r="F138" s="20">
        <f t="shared" si="12"/>
        <v>-1.6762444262138558</v>
      </c>
      <c r="G138" s="20">
        <f t="shared" si="13"/>
        <v>-3.2862444262138562</v>
      </c>
      <c r="H138">
        <f t="shared" si="14"/>
        <v>-1.4511751925969775E-2</v>
      </c>
      <c r="J138" s="17">
        <v>44343</v>
      </c>
      <c r="K138">
        <v>4200.8798828125</v>
      </c>
      <c r="L138">
        <f t="shared" si="15"/>
        <v>0.11653145418314639</v>
      </c>
      <c r="M138">
        <f t="shared" si="16"/>
        <v>-1.4934685458168537</v>
      </c>
      <c r="N138">
        <f t="shared" si="17"/>
        <v>-6.5349727463554124E-3</v>
      </c>
    </row>
    <row r="139" spans="1:14" x14ac:dyDescent="0.2">
      <c r="A139" s="16">
        <v>44344</v>
      </c>
      <c r="B139">
        <v>1.58</v>
      </c>
      <c r="D139" s="17">
        <v>44344</v>
      </c>
      <c r="E139">
        <v>235.62147521972659</v>
      </c>
      <c r="F139" s="20">
        <f t="shared" si="12"/>
        <v>5.4332899105847465</v>
      </c>
      <c r="G139" s="20">
        <f t="shared" si="13"/>
        <v>3.8532899105847465</v>
      </c>
      <c r="H139">
        <f t="shared" si="14"/>
        <v>1.6420258862275876E-2</v>
      </c>
      <c r="J139" s="17">
        <v>44344</v>
      </c>
      <c r="K139">
        <v>4204.10986328125</v>
      </c>
      <c r="L139">
        <f t="shared" si="15"/>
        <v>7.6888189114027214E-2</v>
      </c>
      <c r="M139">
        <f t="shared" si="16"/>
        <v>-1.5031118108859729</v>
      </c>
      <c r="N139">
        <f t="shared" si="17"/>
        <v>-6.5774899454778936E-3</v>
      </c>
    </row>
    <row r="140" spans="1:14" x14ac:dyDescent="0.2">
      <c r="A140" s="16">
        <v>44348</v>
      </c>
      <c r="B140">
        <v>1.62</v>
      </c>
      <c r="D140" s="17">
        <v>44348</v>
      </c>
      <c r="E140">
        <v>233.74125671386719</v>
      </c>
      <c r="F140" s="20">
        <f t="shared" si="12"/>
        <v>-0.79798265591284634</v>
      </c>
      <c r="G140" s="20">
        <f t="shared" si="13"/>
        <v>-2.4179826559128466</v>
      </c>
      <c r="H140">
        <f t="shared" si="14"/>
        <v>-1.0630207822964255E-2</v>
      </c>
      <c r="J140" s="17">
        <v>44348</v>
      </c>
      <c r="K140">
        <v>4202.0400390625</v>
      </c>
      <c r="L140">
        <f t="shared" si="15"/>
        <v>-4.9233352268642436E-2</v>
      </c>
      <c r="M140">
        <f t="shared" si="16"/>
        <v>-1.6692333522686424</v>
      </c>
      <c r="N140">
        <f t="shared" si="17"/>
        <v>-7.3105747951451054E-3</v>
      </c>
    </row>
    <row r="141" spans="1:14" x14ac:dyDescent="0.2">
      <c r="A141" s="16">
        <v>44349</v>
      </c>
      <c r="B141">
        <v>1.59</v>
      </c>
      <c r="D141" s="17">
        <v>44349</v>
      </c>
      <c r="E141">
        <v>232.1777038574219</v>
      </c>
      <c r="F141" s="20">
        <f t="shared" si="12"/>
        <v>-0.66892463847719319</v>
      </c>
      <c r="G141" s="20">
        <f t="shared" si="13"/>
        <v>-2.2589246384771933</v>
      </c>
      <c r="H141">
        <f t="shared" si="14"/>
        <v>-9.922887110524822E-3</v>
      </c>
      <c r="J141" s="17">
        <v>44349</v>
      </c>
      <c r="K141">
        <v>4208.1201171875</v>
      </c>
      <c r="L141">
        <f t="shared" si="15"/>
        <v>0.14469348384306449</v>
      </c>
      <c r="M141">
        <f t="shared" si="16"/>
        <v>-1.4453065161569356</v>
      </c>
      <c r="N141">
        <f t="shared" si="17"/>
        <v>-6.3226884256666893E-3</v>
      </c>
    </row>
    <row r="142" spans="1:14" x14ac:dyDescent="0.2">
      <c r="A142" s="16">
        <v>44350</v>
      </c>
      <c r="B142">
        <v>1.63</v>
      </c>
      <c r="D142" s="17">
        <v>44350</v>
      </c>
      <c r="E142">
        <v>228.43705749511719</v>
      </c>
      <c r="F142" s="20">
        <f t="shared" si="12"/>
        <v>-1.6111135135533128</v>
      </c>
      <c r="G142" s="20">
        <f t="shared" si="13"/>
        <v>-3.2411135135533127</v>
      </c>
      <c r="H142">
        <f t="shared" si="14"/>
        <v>-1.4309138197449608E-2</v>
      </c>
      <c r="J142" s="17">
        <v>44350</v>
      </c>
      <c r="K142" s="24">
        <v>4192.85009765625</v>
      </c>
      <c r="L142">
        <f t="shared" si="15"/>
        <v>-0.36287033416374359</v>
      </c>
      <c r="M142">
        <f t="shared" si="16"/>
        <v>-1.9928703341637435</v>
      </c>
      <c r="N142">
        <f t="shared" si="17"/>
        <v>-8.7423297982937194E-3</v>
      </c>
    </row>
    <row r="143" spans="1:14" x14ac:dyDescent="0.2">
      <c r="A143" s="16">
        <v>44351</v>
      </c>
      <c r="B143">
        <v>1.56</v>
      </c>
      <c r="D143" s="17">
        <v>44351</v>
      </c>
      <c r="E143">
        <v>235.00791931152341</v>
      </c>
      <c r="F143" s="20">
        <f t="shared" si="12"/>
        <v>2.8764430291905128</v>
      </c>
      <c r="G143" s="20">
        <f t="shared" si="13"/>
        <v>1.3164430291905127</v>
      </c>
      <c r="H143">
        <f t="shared" si="14"/>
        <v>5.6799343763951149E-3</v>
      </c>
      <c r="J143" s="17">
        <v>44351</v>
      </c>
      <c r="K143">
        <v>4229.89013671875</v>
      </c>
      <c r="L143">
        <f t="shared" si="15"/>
        <v>0.88340957105060625</v>
      </c>
      <c r="M143">
        <f t="shared" si="16"/>
        <v>-0.67659042894939381</v>
      </c>
      <c r="N143">
        <f t="shared" si="17"/>
        <v>-2.9483804135170349E-3</v>
      </c>
    </row>
    <row r="144" spans="1:14" x14ac:dyDescent="0.2">
      <c r="A144" s="16">
        <v>44354</v>
      </c>
      <c r="B144">
        <v>1.57</v>
      </c>
      <c r="D144" s="17">
        <v>44354</v>
      </c>
      <c r="E144">
        <v>235.66102600097659</v>
      </c>
      <c r="F144" s="20">
        <f t="shared" si="12"/>
        <v>0.2779083749034994</v>
      </c>
      <c r="G144" s="20">
        <f t="shared" si="13"/>
        <v>-1.2920916250965007</v>
      </c>
      <c r="H144">
        <f t="shared" si="14"/>
        <v>-5.6480507144472981E-3</v>
      </c>
      <c r="J144" s="17">
        <v>44354</v>
      </c>
      <c r="K144">
        <v>4226.52001953125</v>
      </c>
      <c r="L144">
        <f t="shared" si="15"/>
        <v>-7.9673870445115119E-2</v>
      </c>
      <c r="M144">
        <f t="shared" si="16"/>
        <v>-1.6496738704451153</v>
      </c>
      <c r="N144">
        <f t="shared" si="17"/>
        <v>-7.2241956223136087E-3</v>
      </c>
    </row>
    <row r="145" spans="1:14" x14ac:dyDescent="0.2">
      <c r="A145" s="16">
        <v>44355</v>
      </c>
      <c r="B145">
        <v>1.53</v>
      </c>
      <c r="D145" s="17">
        <v>44355</v>
      </c>
      <c r="E145">
        <v>233.9589538574219</v>
      </c>
      <c r="F145" s="20">
        <f t="shared" si="12"/>
        <v>-0.72225440601605206</v>
      </c>
      <c r="G145" s="20">
        <f t="shared" si="13"/>
        <v>-2.2522544060160521</v>
      </c>
      <c r="H145">
        <f t="shared" si="14"/>
        <v>-9.893250171309079E-3</v>
      </c>
      <c r="J145" s="17">
        <v>44355</v>
      </c>
      <c r="K145">
        <v>4227.259765625</v>
      </c>
      <c r="L145">
        <f t="shared" si="15"/>
        <v>1.7502486450591638E-2</v>
      </c>
      <c r="M145">
        <f t="shared" si="16"/>
        <v>-1.5124975135494083</v>
      </c>
      <c r="N145">
        <f t="shared" si="17"/>
        <v>-6.6188755483129113E-3</v>
      </c>
    </row>
    <row r="146" spans="1:14" x14ac:dyDescent="0.2">
      <c r="A146" s="16">
        <v>44356</v>
      </c>
      <c r="B146">
        <v>1.5</v>
      </c>
      <c r="D146" s="17">
        <v>44356</v>
      </c>
      <c r="E146">
        <v>233.63238525390619</v>
      </c>
      <c r="F146" s="20">
        <f t="shared" si="12"/>
        <v>-0.13958371677227027</v>
      </c>
      <c r="G146" s="20">
        <f t="shared" si="13"/>
        <v>-1.6395837167722702</v>
      </c>
      <c r="H146">
        <f t="shared" si="14"/>
        <v>-7.1796418982844785E-3</v>
      </c>
      <c r="J146" s="17">
        <v>44356</v>
      </c>
      <c r="K146">
        <v>4219.5498046875</v>
      </c>
      <c r="L146">
        <f t="shared" si="15"/>
        <v>-0.18238673194856486</v>
      </c>
      <c r="M146">
        <f t="shared" si="16"/>
        <v>-1.6823867319485648</v>
      </c>
      <c r="N146">
        <f t="shared" si="17"/>
        <v>-7.3686728097265954E-3</v>
      </c>
    </row>
    <row r="147" spans="1:14" x14ac:dyDescent="0.2">
      <c r="A147" s="16">
        <v>44357</v>
      </c>
      <c r="B147">
        <v>1.45</v>
      </c>
      <c r="D147" s="17">
        <v>44357</v>
      </c>
      <c r="E147">
        <v>237.68971252441409</v>
      </c>
      <c r="F147" s="20">
        <f t="shared" si="12"/>
        <v>1.7366287923219588</v>
      </c>
      <c r="G147" s="20">
        <f t="shared" si="13"/>
        <v>0.28662879232195881</v>
      </c>
      <c r="H147">
        <f t="shared" si="14"/>
        <v>1.2430324339780102E-3</v>
      </c>
      <c r="J147" s="17">
        <v>44357</v>
      </c>
      <c r="K147">
        <v>4239.18017578125</v>
      </c>
      <c r="L147">
        <f t="shared" si="15"/>
        <v>0.46522430122622582</v>
      </c>
      <c r="M147">
        <f t="shared" si="16"/>
        <v>-0.98477569877377413</v>
      </c>
      <c r="N147">
        <f t="shared" si="17"/>
        <v>-4.2980243753877245E-3</v>
      </c>
    </row>
    <row r="148" spans="1:14" x14ac:dyDescent="0.2">
      <c r="A148" s="16">
        <v>44358</v>
      </c>
      <c r="B148">
        <v>1.47</v>
      </c>
      <c r="D148" s="17">
        <v>44358</v>
      </c>
      <c r="E148">
        <v>237.80845642089841</v>
      </c>
      <c r="F148" s="20">
        <f t="shared" si="12"/>
        <v>4.9957524548783938E-2</v>
      </c>
      <c r="G148" s="20">
        <f t="shared" si="13"/>
        <v>-1.420042475451216</v>
      </c>
      <c r="H148">
        <f t="shared" si="14"/>
        <v>-6.211373307061039E-3</v>
      </c>
      <c r="J148" s="17">
        <v>44358</v>
      </c>
      <c r="K148">
        <v>4247.43994140625</v>
      </c>
      <c r="L148">
        <f t="shared" si="15"/>
        <v>0.19484346695591406</v>
      </c>
      <c r="M148">
        <f t="shared" si="16"/>
        <v>-1.2751565330440859</v>
      </c>
      <c r="N148">
        <f t="shared" si="17"/>
        <v>-5.573546185909729E-3</v>
      </c>
    </row>
    <row r="149" spans="1:14" x14ac:dyDescent="0.2">
      <c r="A149" s="16">
        <v>44361</v>
      </c>
      <c r="B149">
        <v>1.51</v>
      </c>
      <c r="D149" s="17">
        <v>44361</v>
      </c>
      <c r="E149">
        <v>243.696533203125</v>
      </c>
      <c r="F149" s="20">
        <f t="shared" si="12"/>
        <v>2.4759745178301205</v>
      </c>
      <c r="G149" s="20">
        <f t="shared" si="13"/>
        <v>0.96597451783012045</v>
      </c>
      <c r="H149">
        <f t="shared" si="14"/>
        <v>4.1750414182375193E-3</v>
      </c>
      <c r="J149" s="17">
        <v>44361</v>
      </c>
      <c r="K149">
        <v>4255.14990234375</v>
      </c>
      <c r="L149">
        <f t="shared" si="15"/>
        <v>0.18152018730952021</v>
      </c>
      <c r="M149">
        <f t="shared" si="16"/>
        <v>-1.3284798126904798</v>
      </c>
      <c r="N149">
        <f t="shared" si="17"/>
        <v>-5.8081807682495096E-3</v>
      </c>
    </row>
    <row r="150" spans="1:14" x14ac:dyDescent="0.2">
      <c r="A150" s="16">
        <v>44362</v>
      </c>
      <c r="B150">
        <v>1.51</v>
      </c>
      <c r="D150" s="17">
        <v>44362</v>
      </c>
      <c r="E150">
        <v>240.05482482910159</v>
      </c>
      <c r="F150" s="20">
        <f t="shared" si="12"/>
        <v>-1.4943619944679254</v>
      </c>
      <c r="G150" s="20">
        <f t="shared" si="13"/>
        <v>-3.0043619944679252</v>
      </c>
      <c r="H150">
        <f t="shared" si="14"/>
        <v>-1.3247795968015156E-2</v>
      </c>
      <c r="J150" s="17">
        <v>44362</v>
      </c>
      <c r="K150">
        <v>4246.58984375</v>
      </c>
      <c r="L150">
        <f t="shared" si="15"/>
        <v>-0.20116937805258264</v>
      </c>
      <c r="M150">
        <f t="shared" si="16"/>
        <v>-1.7111693780525827</v>
      </c>
      <c r="N150">
        <f t="shared" si="17"/>
        <v>-7.4958318612767605E-3</v>
      </c>
    </row>
    <row r="151" spans="1:14" x14ac:dyDescent="0.2">
      <c r="A151" s="16">
        <v>44363</v>
      </c>
      <c r="B151">
        <v>1.57</v>
      </c>
      <c r="D151" s="17">
        <v>44363</v>
      </c>
      <c r="E151">
        <v>239.86680603027341</v>
      </c>
      <c r="F151" s="20">
        <f t="shared" si="12"/>
        <v>-7.8323274261217227E-2</v>
      </c>
      <c r="G151" s="20">
        <f t="shared" si="13"/>
        <v>-1.6483232742612173</v>
      </c>
      <c r="H151">
        <f t="shared" si="14"/>
        <v>-7.2182317128318711E-3</v>
      </c>
      <c r="J151" s="17">
        <v>44363</v>
      </c>
      <c r="K151">
        <v>4223.7001953125</v>
      </c>
      <c r="L151">
        <f t="shared" si="15"/>
        <v>-0.53901246128557201</v>
      </c>
      <c r="M151">
        <f t="shared" si="16"/>
        <v>-2.1090124612855723</v>
      </c>
      <c r="N151">
        <f t="shared" si="17"/>
        <v>-9.2572902436015084E-3</v>
      </c>
    </row>
    <row r="152" spans="1:14" x14ac:dyDescent="0.2">
      <c r="A152" s="16">
        <v>44364</v>
      </c>
      <c r="B152">
        <v>1.52</v>
      </c>
      <c r="D152" s="17">
        <v>44364</v>
      </c>
      <c r="E152">
        <v>241.88555908203119</v>
      </c>
      <c r="F152" s="20">
        <f t="shared" si="12"/>
        <v>0.84161417962225205</v>
      </c>
      <c r="G152" s="20">
        <f t="shared" si="13"/>
        <v>-0.67838582037774797</v>
      </c>
      <c r="H152">
        <f t="shared" si="14"/>
        <v>-2.9562308854341021E-3</v>
      </c>
      <c r="J152" s="17">
        <v>44364</v>
      </c>
      <c r="K152">
        <v>4221.85986328125</v>
      </c>
      <c r="L152">
        <f t="shared" si="15"/>
        <v>-4.3571559205182624E-2</v>
      </c>
      <c r="M152">
        <f t="shared" si="16"/>
        <v>-1.5635715592051826</v>
      </c>
      <c r="N152">
        <f t="shared" si="17"/>
        <v>-6.844152147146682E-3</v>
      </c>
    </row>
    <row r="153" spans="1:14" x14ac:dyDescent="0.2">
      <c r="A153" s="16">
        <v>44365</v>
      </c>
      <c r="B153">
        <v>1.45</v>
      </c>
      <c r="D153" s="17">
        <v>44365</v>
      </c>
      <c r="E153">
        <v>240.25276184082031</v>
      </c>
      <c r="F153" s="20">
        <f t="shared" si="12"/>
        <v>-0.67502882247598195</v>
      </c>
      <c r="G153" s="20">
        <f t="shared" si="13"/>
        <v>-2.1250288224759819</v>
      </c>
      <c r="H153">
        <f t="shared" si="14"/>
        <v>-9.3283528261495323E-3</v>
      </c>
      <c r="J153" s="17">
        <v>44365</v>
      </c>
      <c r="K153">
        <v>4166.4501953125</v>
      </c>
      <c r="L153">
        <f t="shared" si="15"/>
        <v>-1.3124468779900558</v>
      </c>
      <c r="M153">
        <f t="shared" si="16"/>
        <v>-2.7624468779900555</v>
      </c>
      <c r="N153">
        <f t="shared" si="17"/>
        <v>-1.2165978242721566E-2</v>
      </c>
    </row>
    <row r="154" spans="1:14" x14ac:dyDescent="0.2">
      <c r="A154" s="16">
        <v>44368</v>
      </c>
      <c r="B154">
        <v>1.5</v>
      </c>
      <c r="D154" s="17">
        <v>44368</v>
      </c>
      <c r="E154">
        <v>241.9350280761719</v>
      </c>
      <c r="F154" s="20">
        <f t="shared" si="12"/>
        <v>0.7002068248714568</v>
      </c>
      <c r="G154" s="20">
        <f t="shared" si="13"/>
        <v>-0.7997931751285432</v>
      </c>
      <c r="H154">
        <f t="shared" si="14"/>
        <v>-3.4874223739790131E-3</v>
      </c>
      <c r="J154" s="17">
        <v>44368</v>
      </c>
      <c r="K154">
        <v>4224.7900390625</v>
      </c>
      <c r="L154">
        <f t="shared" si="15"/>
        <v>1.400228996272072</v>
      </c>
      <c r="M154">
        <f t="shared" si="16"/>
        <v>-9.977100372792802E-2</v>
      </c>
      <c r="N154">
        <f t="shared" si="17"/>
        <v>-4.3351626147163753E-4</v>
      </c>
    </row>
    <row r="155" spans="1:14" x14ac:dyDescent="0.2">
      <c r="A155" s="16">
        <v>44369</v>
      </c>
      <c r="B155">
        <v>1.48</v>
      </c>
      <c r="D155" s="17">
        <v>44369</v>
      </c>
      <c r="E155">
        <v>240.5793151855469</v>
      </c>
      <c r="F155" s="20">
        <f t="shared" si="12"/>
        <v>-0.56036238382073444</v>
      </c>
      <c r="G155" s="20">
        <f t="shared" si="13"/>
        <v>-2.0403623838207343</v>
      </c>
      <c r="H155">
        <f t="shared" si="14"/>
        <v>-8.9528301376131988E-3</v>
      </c>
      <c r="J155" s="17">
        <v>44369</v>
      </c>
      <c r="K155">
        <v>4246.43994140625</v>
      </c>
      <c r="L155">
        <f t="shared" si="15"/>
        <v>0.51244919022186985</v>
      </c>
      <c r="M155">
        <f t="shared" si="16"/>
        <v>-0.96755080977813013</v>
      </c>
      <c r="N155">
        <f t="shared" si="17"/>
        <v>-4.2224801982793641E-3</v>
      </c>
    </row>
    <row r="156" spans="1:14" x14ac:dyDescent="0.2">
      <c r="A156" s="16">
        <v>44370</v>
      </c>
      <c r="B156">
        <v>1.5</v>
      </c>
      <c r="D156" s="17">
        <v>44370</v>
      </c>
      <c r="E156">
        <v>239.32252502441409</v>
      </c>
      <c r="F156" s="20">
        <f t="shared" si="12"/>
        <v>-0.52240158725346464</v>
      </c>
      <c r="G156" s="20">
        <f t="shared" si="13"/>
        <v>-2.0224015872534649</v>
      </c>
      <c r="H156">
        <f t="shared" si="14"/>
        <v>-8.8732099998620473E-3</v>
      </c>
      <c r="J156" s="17">
        <v>44370</v>
      </c>
      <c r="K156">
        <v>4241.83984375</v>
      </c>
      <c r="L156">
        <f t="shared" si="15"/>
        <v>-0.10832833431588891</v>
      </c>
      <c r="M156">
        <f t="shared" si="16"/>
        <v>-1.608328334315889</v>
      </c>
      <c r="N156">
        <f t="shared" si="17"/>
        <v>-7.041660742544054E-3</v>
      </c>
    </row>
    <row r="157" spans="1:14" x14ac:dyDescent="0.2">
      <c r="A157" s="16">
        <v>44371</v>
      </c>
      <c r="B157">
        <v>1.49</v>
      </c>
      <c r="D157" s="17">
        <v>44371</v>
      </c>
      <c r="E157">
        <v>241.23243713378909</v>
      </c>
      <c r="F157" s="20">
        <f t="shared" si="12"/>
        <v>0.79804945613880829</v>
      </c>
      <c r="G157" s="20">
        <f t="shared" si="13"/>
        <v>-0.6919505438611917</v>
      </c>
      <c r="H157">
        <f t="shared" si="14"/>
        <v>-3.0155481541514965E-3</v>
      </c>
      <c r="J157" s="17">
        <v>44371</v>
      </c>
      <c r="K157">
        <v>4266.490234375</v>
      </c>
      <c r="L157">
        <f t="shared" si="15"/>
        <v>0.58112497248853723</v>
      </c>
      <c r="M157">
        <f t="shared" si="16"/>
        <v>-0.90887502751146276</v>
      </c>
      <c r="N157">
        <f t="shared" si="17"/>
        <v>-3.9652410553607824E-3</v>
      </c>
    </row>
    <row r="158" spans="1:14" x14ac:dyDescent="0.2">
      <c r="A158" s="16">
        <v>44372</v>
      </c>
      <c r="B158">
        <v>1.54</v>
      </c>
      <c r="D158" s="17">
        <v>44372</v>
      </c>
      <c r="E158">
        <v>239.35221862792969</v>
      </c>
      <c r="F158" s="20">
        <f t="shared" si="12"/>
        <v>-0.77942192525983645</v>
      </c>
      <c r="G158" s="20">
        <f t="shared" si="13"/>
        <v>-2.3194219252598365</v>
      </c>
      <c r="H158">
        <f t="shared" si="14"/>
        <v>-1.0191778896027053E-2</v>
      </c>
      <c r="J158" s="17">
        <v>44372</v>
      </c>
      <c r="K158">
        <v>4280.7001953125</v>
      </c>
      <c r="L158">
        <f t="shared" si="15"/>
        <v>0.33305973193166405</v>
      </c>
      <c r="M158">
        <f t="shared" si="16"/>
        <v>-1.2069402680683359</v>
      </c>
      <c r="N158">
        <f t="shared" si="17"/>
        <v>-5.2735637726385393E-3</v>
      </c>
    </row>
    <row r="159" spans="1:14" x14ac:dyDescent="0.2">
      <c r="A159" s="16">
        <v>44375</v>
      </c>
      <c r="B159">
        <v>1.49</v>
      </c>
      <c r="D159" s="17">
        <v>44375</v>
      </c>
      <c r="E159">
        <v>242.02410888671881</v>
      </c>
      <c r="F159" s="20">
        <f t="shared" si="12"/>
        <v>1.1163006025620104</v>
      </c>
      <c r="G159" s="20">
        <f t="shared" si="13"/>
        <v>-0.37369939743798963</v>
      </c>
      <c r="H159">
        <f t="shared" si="14"/>
        <v>-1.6259959262819701E-3</v>
      </c>
      <c r="J159" s="17">
        <v>44375</v>
      </c>
      <c r="K159">
        <v>4290.60986328125</v>
      </c>
      <c r="L159">
        <f t="shared" si="15"/>
        <v>0.2314964262061939</v>
      </c>
      <c r="M159">
        <f t="shared" si="16"/>
        <v>-1.2585035737938062</v>
      </c>
      <c r="N159">
        <f t="shared" si="17"/>
        <v>-5.5002953388963395E-3</v>
      </c>
    </row>
    <row r="160" spans="1:14" x14ac:dyDescent="0.2">
      <c r="A160" s="16">
        <v>44376</v>
      </c>
      <c r="B160">
        <v>1.49</v>
      </c>
      <c r="D160" s="17">
        <v>44376</v>
      </c>
      <c r="E160">
        <v>243.25120544433591</v>
      </c>
      <c r="F160" s="20">
        <f t="shared" si="12"/>
        <v>0.50701418270336618</v>
      </c>
      <c r="G160" s="20">
        <f t="shared" si="13"/>
        <v>-0.98298581729663381</v>
      </c>
      <c r="H160">
        <f t="shared" si="14"/>
        <v>-4.2901737783863836E-3</v>
      </c>
      <c r="J160" s="17">
        <v>44376</v>
      </c>
      <c r="K160">
        <v>4291.7998046875</v>
      </c>
      <c r="L160">
        <f t="shared" si="15"/>
        <v>2.7733619326087842E-2</v>
      </c>
      <c r="M160">
        <f t="shared" si="16"/>
        <v>-1.4622663806739122</v>
      </c>
      <c r="N160">
        <f t="shared" si="17"/>
        <v>-6.3974307757406253E-3</v>
      </c>
    </row>
    <row r="161" spans="1:14" x14ac:dyDescent="0.2">
      <c r="A161" s="16">
        <v>44377</v>
      </c>
      <c r="B161">
        <v>1.45</v>
      </c>
      <c r="D161" s="17">
        <v>44377</v>
      </c>
      <c r="E161">
        <v>241.72724914550781</v>
      </c>
      <c r="F161" s="20">
        <f t="shared" si="12"/>
        <v>-0.62649485993064447</v>
      </c>
      <c r="G161" s="20">
        <f t="shared" si="13"/>
        <v>-2.0764948599306443</v>
      </c>
      <c r="H161">
        <f t="shared" si="14"/>
        <v>-9.1130494903273497E-3</v>
      </c>
      <c r="J161" s="17">
        <v>44377</v>
      </c>
      <c r="K161">
        <v>4297.5</v>
      </c>
      <c r="L161">
        <f t="shared" si="15"/>
        <v>0.13281596467463958</v>
      </c>
      <c r="M161">
        <f t="shared" si="16"/>
        <v>-1.3171840353253603</v>
      </c>
      <c r="N161">
        <f t="shared" si="17"/>
        <v>-5.7584661901005207E-3</v>
      </c>
    </row>
    <row r="162" spans="1:14" x14ac:dyDescent="0.2">
      <c r="A162" s="16">
        <v>44378</v>
      </c>
      <c r="B162">
        <v>1.48</v>
      </c>
      <c r="D162" s="17">
        <v>44378</v>
      </c>
      <c r="E162">
        <v>242.4298400878906</v>
      </c>
      <c r="F162" s="20">
        <f t="shared" si="12"/>
        <v>0.29065442347373061</v>
      </c>
      <c r="G162" s="20">
        <f t="shared" si="13"/>
        <v>-1.1893455765262693</v>
      </c>
      <c r="H162">
        <f t="shared" si="14"/>
        <v>-5.1962243612781464E-3</v>
      </c>
      <c r="J162" s="17">
        <v>44378</v>
      </c>
      <c r="K162">
        <v>4319.93994140625</v>
      </c>
      <c r="L162">
        <f t="shared" si="15"/>
        <v>0.52216268542757416</v>
      </c>
      <c r="M162">
        <f t="shared" si="16"/>
        <v>-0.95783731457242582</v>
      </c>
      <c r="N162">
        <f t="shared" si="17"/>
        <v>-4.179884962764187E-3</v>
      </c>
    </row>
    <row r="163" spans="1:14" x14ac:dyDescent="0.2">
      <c r="A163" s="16">
        <v>44379</v>
      </c>
      <c r="B163">
        <v>1.44</v>
      </c>
      <c r="D163" s="17">
        <v>44379</v>
      </c>
      <c r="E163">
        <v>245.61631774902341</v>
      </c>
      <c r="F163" s="20">
        <f t="shared" si="12"/>
        <v>1.3143916854367375</v>
      </c>
      <c r="G163" s="20">
        <f t="shared" si="13"/>
        <v>-0.12560831456326249</v>
      </c>
      <c r="H163">
        <f t="shared" si="14"/>
        <v>-5.4585286906750404E-4</v>
      </c>
      <c r="J163" s="17">
        <v>44379</v>
      </c>
      <c r="K163">
        <v>4352.33984375</v>
      </c>
      <c r="L163">
        <f t="shared" si="15"/>
        <v>0.75000816639138301</v>
      </c>
      <c r="M163">
        <f t="shared" si="16"/>
        <v>-0.68999183360861693</v>
      </c>
      <c r="N163">
        <f t="shared" si="17"/>
        <v>-3.006982396691644E-3</v>
      </c>
    </row>
    <row r="164" spans="1:14" x14ac:dyDescent="0.2">
      <c r="A164" s="16">
        <v>44383</v>
      </c>
      <c r="B164">
        <v>1.37</v>
      </c>
      <c r="D164" s="17">
        <v>44383</v>
      </c>
      <c r="E164">
        <v>247.64497375488281</v>
      </c>
      <c r="F164" s="20">
        <f t="shared" si="12"/>
        <v>0.82594512630562777</v>
      </c>
      <c r="G164" s="20">
        <f t="shared" si="13"/>
        <v>-0.54405487369437233</v>
      </c>
      <c r="H164">
        <f t="shared" si="14"/>
        <v>-2.369251168226338E-3</v>
      </c>
      <c r="J164" s="17">
        <v>44383</v>
      </c>
      <c r="K164">
        <v>4343.5400390625</v>
      </c>
      <c r="L164">
        <f t="shared" si="15"/>
        <v>-0.20218560598241428</v>
      </c>
      <c r="M164">
        <f t="shared" si="16"/>
        <v>-1.5721856059824144</v>
      </c>
      <c r="N164">
        <f t="shared" si="17"/>
        <v>-6.8821583683956623E-3</v>
      </c>
    </row>
    <row r="165" spans="1:14" x14ac:dyDescent="0.2">
      <c r="A165" s="16">
        <v>44384</v>
      </c>
      <c r="B165">
        <v>1.33</v>
      </c>
      <c r="D165" s="17">
        <v>44384</v>
      </c>
      <c r="E165">
        <v>245.8538513183594</v>
      </c>
      <c r="F165" s="20">
        <f t="shared" si="12"/>
        <v>-0.723262180275966</v>
      </c>
      <c r="G165" s="20">
        <f t="shared" si="13"/>
        <v>-2.0532621802759659</v>
      </c>
      <c r="H165">
        <f t="shared" si="14"/>
        <v>-9.0100238906374169E-3</v>
      </c>
      <c r="J165" s="17">
        <v>44384</v>
      </c>
      <c r="K165">
        <v>4358.1298828125</v>
      </c>
      <c r="L165">
        <f t="shared" si="15"/>
        <v>0.33589753101824837</v>
      </c>
      <c r="M165">
        <f t="shared" si="16"/>
        <v>-0.9941024689817517</v>
      </c>
      <c r="N165">
        <f t="shared" si="17"/>
        <v>-4.3389348075761587E-3</v>
      </c>
    </row>
    <row r="166" spans="1:14" x14ac:dyDescent="0.2">
      <c r="A166" s="16">
        <v>44385</v>
      </c>
      <c r="B166">
        <v>1.3</v>
      </c>
      <c r="D166" s="17">
        <v>44385</v>
      </c>
      <c r="E166">
        <v>243.24131774902341</v>
      </c>
      <c r="F166" s="20">
        <f t="shared" si="12"/>
        <v>-1.0626368288829406</v>
      </c>
      <c r="G166" s="20">
        <f t="shared" si="13"/>
        <v>-2.3626368288829407</v>
      </c>
      <c r="H166">
        <f t="shared" si="14"/>
        <v>-1.0383957805614491E-2</v>
      </c>
      <c r="J166" s="17">
        <v>44385</v>
      </c>
      <c r="K166">
        <v>4320.81982421875</v>
      </c>
      <c r="L166">
        <f t="shared" si="15"/>
        <v>-0.85610249343170375</v>
      </c>
      <c r="M166">
        <f t="shared" si="16"/>
        <v>-2.1561024934317037</v>
      </c>
      <c r="N166">
        <f t="shared" si="17"/>
        <v>-9.4662559729709831E-3</v>
      </c>
    </row>
    <row r="167" spans="1:14" x14ac:dyDescent="0.2">
      <c r="A167" s="16">
        <v>44386</v>
      </c>
      <c r="B167">
        <v>1.37</v>
      </c>
      <c r="D167" s="17">
        <v>44386</v>
      </c>
      <c r="E167">
        <v>242.5090026855469</v>
      </c>
      <c r="F167" s="20">
        <f t="shared" si="12"/>
        <v>-0.30106524263781081</v>
      </c>
      <c r="G167" s="20">
        <f t="shared" si="13"/>
        <v>-1.671065242637811</v>
      </c>
      <c r="H167">
        <f t="shared" si="14"/>
        <v>-7.3186657245335176E-3</v>
      </c>
      <c r="J167" s="17">
        <v>44386</v>
      </c>
      <c r="K167">
        <v>4369.5498046875</v>
      </c>
      <c r="L167">
        <f t="shared" si="15"/>
        <v>1.1277947808795961</v>
      </c>
      <c r="M167">
        <f t="shared" si="16"/>
        <v>-0.24220521912040405</v>
      </c>
      <c r="N167">
        <f t="shared" si="17"/>
        <v>-1.0531598210213396E-3</v>
      </c>
    </row>
    <row r="168" spans="1:14" x14ac:dyDescent="0.2">
      <c r="A168" s="16">
        <v>44389</v>
      </c>
      <c r="B168">
        <v>1.38</v>
      </c>
      <c r="D168" s="17">
        <v>44389</v>
      </c>
      <c r="E168">
        <v>240.38140869140619</v>
      </c>
      <c r="F168" s="20">
        <f t="shared" si="12"/>
        <v>-0.87732577783905552</v>
      </c>
      <c r="G168" s="20">
        <f t="shared" si="13"/>
        <v>-2.2573257778390552</v>
      </c>
      <c r="H168">
        <f t="shared" si="14"/>
        <v>-9.9157829256095401E-3</v>
      </c>
      <c r="J168" s="17">
        <v>44389</v>
      </c>
      <c r="K168">
        <v>4384.6298828125</v>
      </c>
      <c r="L168">
        <f t="shared" si="15"/>
        <v>0.34511743312371951</v>
      </c>
      <c r="M168">
        <f t="shared" si="16"/>
        <v>-1.0348825668762804</v>
      </c>
      <c r="N168">
        <f t="shared" si="17"/>
        <v>-4.5178556636497214E-3</v>
      </c>
    </row>
    <row r="169" spans="1:14" x14ac:dyDescent="0.2">
      <c r="A169" s="16">
        <v>44390</v>
      </c>
      <c r="B169">
        <v>1.42</v>
      </c>
      <c r="D169" s="17">
        <v>44390</v>
      </c>
      <c r="E169">
        <v>241.47984313964841</v>
      </c>
      <c r="F169" s="20">
        <f t="shared" si="12"/>
        <v>0.45695482617474392</v>
      </c>
      <c r="G169" s="20">
        <f t="shared" si="13"/>
        <v>-0.96304517382525601</v>
      </c>
      <c r="H169">
        <f t="shared" si="14"/>
        <v>-4.2027217419761311E-3</v>
      </c>
      <c r="J169" s="17">
        <v>44390</v>
      </c>
      <c r="K169">
        <v>4369.2099609375</v>
      </c>
      <c r="L169">
        <f t="shared" si="15"/>
        <v>-0.35168126585655995</v>
      </c>
      <c r="M169">
        <f t="shared" si="16"/>
        <v>-1.7716812658565599</v>
      </c>
      <c r="N169">
        <f t="shared" si="17"/>
        <v>-7.7632892295472931E-3</v>
      </c>
    </row>
    <row r="170" spans="1:14" x14ac:dyDescent="0.2">
      <c r="A170" s="16">
        <v>44391</v>
      </c>
      <c r="B170">
        <v>1.37</v>
      </c>
      <c r="D170" s="17">
        <v>44391</v>
      </c>
      <c r="E170">
        <v>239.9064025878906</v>
      </c>
      <c r="F170" s="20">
        <f t="shared" si="12"/>
        <v>-0.65158256328992548</v>
      </c>
      <c r="G170" s="20">
        <f t="shared" si="13"/>
        <v>-2.0215825632899254</v>
      </c>
      <c r="H170">
        <f t="shared" si="14"/>
        <v>-8.8695796179483147E-3</v>
      </c>
      <c r="J170" s="17">
        <v>44391</v>
      </c>
      <c r="K170">
        <v>4374.2998046875</v>
      </c>
      <c r="L170">
        <f t="shared" si="15"/>
        <v>0.11649345752447826</v>
      </c>
      <c r="M170">
        <f t="shared" si="16"/>
        <v>-1.2535065424755218</v>
      </c>
      <c r="N170">
        <f t="shared" si="17"/>
        <v>-5.4783174644021364E-3</v>
      </c>
    </row>
    <row r="171" spans="1:14" x14ac:dyDescent="0.2">
      <c r="A171" s="16">
        <v>44392</v>
      </c>
      <c r="B171">
        <v>1.31</v>
      </c>
      <c r="D171" s="17">
        <v>44392</v>
      </c>
      <c r="E171">
        <v>235.10685729980469</v>
      </c>
      <c r="F171" s="20">
        <f t="shared" si="12"/>
        <v>-2.0005907455210905</v>
      </c>
      <c r="G171" s="20">
        <f t="shared" si="13"/>
        <v>-3.3105907455210906</v>
      </c>
      <c r="H171">
        <f t="shared" si="14"/>
        <v>-1.4621093178942824E-2</v>
      </c>
      <c r="J171" s="17">
        <v>44392</v>
      </c>
      <c r="K171">
        <v>4360.02978515625</v>
      </c>
      <c r="L171">
        <f t="shared" si="15"/>
        <v>-0.32622408541724202</v>
      </c>
      <c r="M171">
        <f t="shared" si="16"/>
        <v>-1.6362240854172421</v>
      </c>
      <c r="N171">
        <f t="shared" si="17"/>
        <v>-7.164808243688538E-3</v>
      </c>
    </row>
    <row r="172" spans="1:14" x14ac:dyDescent="0.2">
      <c r="A172" s="16">
        <v>44393</v>
      </c>
      <c r="B172">
        <v>1.31</v>
      </c>
      <c r="D172" s="17">
        <v>44393</v>
      </c>
      <c r="E172">
        <v>235.9480285644531</v>
      </c>
      <c r="F172" s="20">
        <f t="shared" si="12"/>
        <v>0.35778253101982488</v>
      </c>
      <c r="G172" s="20">
        <f t="shared" si="13"/>
        <v>-0.95221746898017523</v>
      </c>
      <c r="H172">
        <f t="shared" si="14"/>
        <v>-4.1552429454437042E-3</v>
      </c>
      <c r="J172" s="17">
        <v>44393</v>
      </c>
      <c r="K172">
        <v>4327.16015625</v>
      </c>
      <c r="L172">
        <f t="shared" si="15"/>
        <v>-0.75388542110778389</v>
      </c>
      <c r="M172">
        <f t="shared" si="16"/>
        <v>-2.0638854211077842</v>
      </c>
      <c r="N172">
        <f t="shared" si="17"/>
        <v>-9.0571297482581054E-3</v>
      </c>
    </row>
    <row r="173" spans="1:14" x14ac:dyDescent="0.2">
      <c r="A173" s="16">
        <v>44396</v>
      </c>
      <c r="B173">
        <v>1.19</v>
      </c>
      <c r="D173" s="17">
        <v>44396</v>
      </c>
      <c r="E173">
        <v>235.0771789550781</v>
      </c>
      <c r="F173" s="20">
        <f t="shared" si="12"/>
        <v>-0.36908535098741591</v>
      </c>
      <c r="G173" s="20">
        <f t="shared" si="13"/>
        <v>-1.5590853509874159</v>
      </c>
      <c r="H173">
        <f t="shared" si="14"/>
        <v>-6.8243597683649909E-3</v>
      </c>
      <c r="J173" s="17">
        <v>44396</v>
      </c>
      <c r="K173">
        <v>4258.490234375</v>
      </c>
      <c r="L173">
        <f t="shared" si="15"/>
        <v>-1.586951242740936</v>
      </c>
      <c r="M173">
        <f t="shared" si="16"/>
        <v>-2.7769512427409362</v>
      </c>
      <c r="N173">
        <f t="shared" si="17"/>
        <v>-1.2230764276762647E-2</v>
      </c>
    </row>
    <row r="174" spans="1:14" x14ac:dyDescent="0.2">
      <c r="A174" s="16">
        <v>44397</v>
      </c>
      <c r="B174">
        <v>1.23</v>
      </c>
      <c r="D174" s="17">
        <v>44397</v>
      </c>
      <c r="E174">
        <v>237.61053466796881</v>
      </c>
      <c r="F174" s="20">
        <f t="shared" si="12"/>
        <v>1.0776697781347888</v>
      </c>
      <c r="G174" s="20">
        <f t="shared" si="13"/>
        <v>-0.15233022186521117</v>
      </c>
      <c r="H174">
        <f t="shared" si="14"/>
        <v>-6.6206613936297092E-4</v>
      </c>
      <c r="J174" s="17">
        <v>44397</v>
      </c>
      <c r="K174">
        <v>4323.06005859375</v>
      </c>
      <c r="L174">
        <f t="shared" si="15"/>
        <v>1.5162609437855534</v>
      </c>
      <c r="M174">
        <f t="shared" si="16"/>
        <v>0.28626094378555345</v>
      </c>
      <c r="N174">
        <f t="shared" si="17"/>
        <v>1.2414394511003246E-3</v>
      </c>
    </row>
    <row r="175" spans="1:14" x14ac:dyDescent="0.2">
      <c r="A175" s="16">
        <v>44398</v>
      </c>
      <c r="B175">
        <v>1.3</v>
      </c>
      <c r="D175" s="17">
        <v>44398</v>
      </c>
      <c r="E175">
        <v>239.5897216796875</v>
      </c>
      <c r="F175" s="20">
        <f t="shared" si="12"/>
        <v>0.83295423516653466</v>
      </c>
      <c r="G175" s="20">
        <f t="shared" si="13"/>
        <v>-0.46704576483346538</v>
      </c>
      <c r="H175">
        <f t="shared" si="14"/>
        <v>-2.0331054554596929E-3</v>
      </c>
      <c r="J175" s="17">
        <v>44398</v>
      </c>
      <c r="K175">
        <v>4358.68994140625</v>
      </c>
      <c r="L175">
        <f t="shared" si="15"/>
        <v>0.8241819990835394</v>
      </c>
      <c r="M175">
        <f t="shared" si="16"/>
        <v>-0.47581800091646065</v>
      </c>
      <c r="N175">
        <f t="shared" si="17"/>
        <v>-2.0713832464431016E-3</v>
      </c>
    </row>
    <row r="176" spans="1:14" x14ac:dyDescent="0.2">
      <c r="A176" s="16">
        <v>44399</v>
      </c>
      <c r="B176">
        <v>1.27</v>
      </c>
      <c r="D176" s="17">
        <v>44399</v>
      </c>
      <c r="E176">
        <v>245.69548034667969</v>
      </c>
      <c r="F176" s="20">
        <f t="shared" si="12"/>
        <v>2.5484226218832142</v>
      </c>
      <c r="G176" s="20">
        <f t="shared" si="13"/>
        <v>1.2784226218832142</v>
      </c>
      <c r="H176">
        <f t="shared" si="14"/>
        <v>5.5169287322584483E-3</v>
      </c>
      <c r="J176" s="17">
        <v>44399</v>
      </c>
      <c r="K176">
        <v>4367.47998046875</v>
      </c>
      <c r="L176">
        <f t="shared" si="15"/>
        <v>0.20166699583279049</v>
      </c>
      <c r="M176">
        <f t="shared" si="16"/>
        <v>-1.0683330041672094</v>
      </c>
      <c r="N176">
        <f t="shared" si="17"/>
        <v>-4.66467301101566E-3</v>
      </c>
    </row>
    <row r="177" spans="1:14" x14ac:dyDescent="0.2">
      <c r="A177" s="16">
        <v>44400</v>
      </c>
      <c r="B177">
        <v>1.3</v>
      </c>
      <c r="D177" s="17">
        <v>44400</v>
      </c>
      <c r="E177">
        <v>245.6658020019531</v>
      </c>
      <c r="F177" s="20">
        <f t="shared" si="12"/>
        <v>-1.2079320582012486E-2</v>
      </c>
      <c r="G177" s="20">
        <f t="shared" si="13"/>
        <v>-1.3120793205820125</v>
      </c>
      <c r="H177">
        <f t="shared" si="14"/>
        <v>-5.7360013659537084E-3</v>
      </c>
      <c r="J177" s="17">
        <v>44400</v>
      </c>
      <c r="K177">
        <v>4411.7900390625</v>
      </c>
      <c r="L177">
        <f t="shared" si="15"/>
        <v>1.0145452020822845</v>
      </c>
      <c r="M177">
        <f t="shared" si="16"/>
        <v>-0.28545479791771555</v>
      </c>
      <c r="N177">
        <f t="shared" si="17"/>
        <v>-1.2414872223267268E-3</v>
      </c>
    </row>
    <row r="178" spans="1:14" x14ac:dyDescent="0.2">
      <c r="A178" s="16">
        <v>44403</v>
      </c>
      <c r="B178">
        <v>1.29</v>
      </c>
      <c r="D178" s="17">
        <v>44403</v>
      </c>
      <c r="E178">
        <v>245.02256774902341</v>
      </c>
      <c r="F178" s="20">
        <f t="shared" si="12"/>
        <v>-0.26183304623106379</v>
      </c>
      <c r="G178" s="20">
        <f t="shared" si="13"/>
        <v>-1.5518330462310639</v>
      </c>
      <c r="H178">
        <f t="shared" si="14"/>
        <v>-6.7923657551617611E-3</v>
      </c>
      <c r="J178" s="17">
        <v>44403</v>
      </c>
      <c r="K178">
        <v>4422.2998046875</v>
      </c>
      <c r="L178">
        <f t="shared" si="15"/>
        <v>0.2382199862628393</v>
      </c>
      <c r="M178">
        <f t="shared" si="16"/>
        <v>-1.0517800137371607</v>
      </c>
      <c r="N178">
        <f t="shared" si="17"/>
        <v>-4.5920140608901455E-3</v>
      </c>
    </row>
    <row r="179" spans="1:14" x14ac:dyDescent="0.2">
      <c r="A179" s="16">
        <v>44404</v>
      </c>
      <c r="B179">
        <v>1.25</v>
      </c>
      <c r="D179" s="17">
        <v>44404</v>
      </c>
      <c r="E179">
        <v>240.97514343261719</v>
      </c>
      <c r="F179" s="20">
        <f t="shared" si="12"/>
        <v>-1.6518577670576036</v>
      </c>
      <c r="G179" s="20">
        <f t="shared" si="13"/>
        <v>-2.9018577670576038</v>
      </c>
      <c r="H179">
        <f t="shared" si="14"/>
        <v>-1.2789079316507032E-2</v>
      </c>
      <c r="J179" s="17">
        <v>44404</v>
      </c>
      <c r="K179">
        <v>4401.4599609375</v>
      </c>
      <c r="L179">
        <f t="shared" si="15"/>
        <v>-0.47124448070911912</v>
      </c>
      <c r="M179">
        <f t="shared" si="16"/>
        <v>-1.7212444807091192</v>
      </c>
      <c r="N179">
        <f t="shared" si="17"/>
        <v>-7.5403515257653972E-3</v>
      </c>
    </row>
    <row r="180" spans="1:14" x14ac:dyDescent="0.2">
      <c r="A180" s="16">
        <v>44405</v>
      </c>
      <c r="B180">
        <v>1.26</v>
      </c>
      <c r="D180" s="17">
        <v>44405</v>
      </c>
      <c r="E180">
        <v>241.42047119140619</v>
      </c>
      <c r="F180" s="20">
        <f t="shared" si="12"/>
        <v>0.18480236278540932</v>
      </c>
      <c r="G180" s="20">
        <f t="shared" si="13"/>
        <v>-1.0751976372145906</v>
      </c>
      <c r="H180">
        <f t="shared" si="14"/>
        <v>-4.6948087176076842E-3</v>
      </c>
      <c r="J180" s="17">
        <v>44405</v>
      </c>
      <c r="K180">
        <v>4400.64013671875</v>
      </c>
      <c r="L180">
        <f t="shared" si="15"/>
        <v>-1.8626188265390458E-2</v>
      </c>
      <c r="M180">
        <f t="shared" si="16"/>
        <v>-1.2786261882653904</v>
      </c>
      <c r="N180">
        <f t="shared" si="17"/>
        <v>-5.5888096043498559E-3</v>
      </c>
    </row>
    <row r="181" spans="1:14" x14ac:dyDescent="0.2">
      <c r="A181" s="16">
        <v>44406</v>
      </c>
      <c r="B181">
        <v>1.28</v>
      </c>
      <c r="D181" s="17">
        <v>44406</v>
      </c>
      <c r="E181">
        <v>241.49964904785159</v>
      </c>
      <c r="F181" s="20">
        <f t="shared" si="12"/>
        <v>3.2796662211226867E-2</v>
      </c>
      <c r="G181" s="20">
        <f t="shared" si="13"/>
        <v>-1.2472033377887732</v>
      </c>
      <c r="H181">
        <f t="shared" si="14"/>
        <v>-5.450596382336137E-3</v>
      </c>
      <c r="J181" s="17">
        <v>44406</v>
      </c>
      <c r="K181">
        <v>4419.14990234375</v>
      </c>
      <c r="L181">
        <f t="shared" si="15"/>
        <v>0.42061529800074582</v>
      </c>
      <c r="M181">
        <f t="shared" si="16"/>
        <v>-0.85938470199925421</v>
      </c>
      <c r="N181">
        <f t="shared" si="17"/>
        <v>-3.7483900536516199E-3</v>
      </c>
    </row>
    <row r="182" spans="1:14" x14ac:dyDescent="0.2">
      <c r="A182" s="16">
        <v>44407</v>
      </c>
      <c r="B182">
        <v>1.24</v>
      </c>
      <c r="D182" s="17">
        <v>44407</v>
      </c>
      <c r="E182">
        <v>239.41156005859381</v>
      </c>
      <c r="F182" s="20">
        <f t="shared" si="12"/>
        <v>-0.8646343783481204</v>
      </c>
      <c r="G182" s="20">
        <f t="shared" si="13"/>
        <v>-2.1046343783481203</v>
      </c>
      <c r="H182">
        <f t="shared" si="14"/>
        <v>-9.2378672630855051E-3</v>
      </c>
      <c r="J182" s="17">
        <v>44407</v>
      </c>
      <c r="K182">
        <v>4395.259765625</v>
      </c>
      <c r="L182">
        <f t="shared" si="15"/>
        <v>-0.54060480514769538</v>
      </c>
      <c r="M182">
        <f t="shared" si="16"/>
        <v>-1.7806048051476955</v>
      </c>
      <c r="N182">
        <f t="shared" si="17"/>
        <v>-7.8027444494462106E-3</v>
      </c>
    </row>
    <row r="183" spans="1:14" x14ac:dyDescent="0.2">
      <c r="A183" s="16">
        <v>44410</v>
      </c>
      <c r="B183">
        <v>1.2</v>
      </c>
      <c r="D183" s="17">
        <v>44410</v>
      </c>
      <c r="E183">
        <v>238.35272216796881</v>
      </c>
      <c r="F183" s="20">
        <f t="shared" si="12"/>
        <v>-0.44226681884778618</v>
      </c>
      <c r="G183" s="20">
        <f t="shared" si="13"/>
        <v>-1.6422668188477862</v>
      </c>
      <c r="H183">
        <f t="shared" si="14"/>
        <v>-7.1914888623701087E-3</v>
      </c>
      <c r="J183" s="17">
        <v>44410</v>
      </c>
      <c r="K183">
        <v>4387.16015625</v>
      </c>
      <c r="L183">
        <f t="shared" si="15"/>
        <v>-0.18428056148913982</v>
      </c>
      <c r="M183">
        <f t="shared" si="16"/>
        <v>-1.3842805614891398</v>
      </c>
      <c r="N183">
        <f t="shared" si="17"/>
        <v>-6.0538525915414601E-3</v>
      </c>
    </row>
    <row r="184" spans="1:14" x14ac:dyDescent="0.2">
      <c r="A184" s="16">
        <v>44411</v>
      </c>
      <c r="B184">
        <v>1.19</v>
      </c>
      <c r="D184" s="17">
        <v>44411</v>
      </c>
      <c r="E184">
        <v>238.61993408203119</v>
      </c>
      <c r="F184" s="20">
        <f t="shared" si="12"/>
        <v>0.11210776685574425</v>
      </c>
      <c r="G184" s="20">
        <f t="shared" si="13"/>
        <v>-1.0778922331442558</v>
      </c>
      <c r="H184">
        <f t="shared" si="14"/>
        <v>-4.7066385525292168E-3</v>
      </c>
      <c r="J184" s="17">
        <v>44411</v>
      </c>
      <c r="K184">
        <v>4423.14990234375</v>
      </c>
      <c r="L184">
        <f t="shared" si="15"/>
        <v>0.8203426547462277</v>
      </c>
      <c r="M184">
        <f t="shared" si="16"/>
        <v>-0.36965734525377225</v>
      </c>
      <c r="N184">
        <f t="shared" si="17"/>
        <v>-1.6083760273344185E-3</v>
      </c>
    </row>
    <row r="185" spans="1:14" x14ac:dyDescent="0.2">
      <c r="A185" s="16">
        <v>44412</v>
      </c>
      <c r="B185">
        <v>1.19</v>
      </c>
      <c r="D185" s="17">
        <v>44412</v>
      </c>
      <c r="E185">
        <v>241.6282653808594</v>
      </c>
      <c r="F185" s="20">
        <f t="shared" si="12"/>
        <v>1.260720865757186</v>
      </c>
      <c r="G185" s="20">
        <f t="shared" si="13"/>
        <v>7.0720865757186058E-2</v>
      </c>
      <c r="H185">
        <f t="shared" si="14"/>
        <v>3.0702826380654913E-4</v>
      </c>
      <c r="J185" s="17">
        <v>44412</v>
      </c>
      <c r="K185">
        <v>4402.66015625</v>
      </c>
      <c r="L185">
        <f t="shared" si="15"/>
        <v>-0.46323879014122582</v>
      </c>
      <c r="M185">
        <f t="shared" si="16"/>
        <v>-1.6532387901412258</v>
      </c>
      <c r="N185">
        <f t="shared" si="17"/>
        <v>-7.2399378478194302E-3</v>
      </c>
    </row>
    <row r="186" spans="1:14" x14ac:dyDescent="0.2">
      <c r="A186" s="16">
        <v>44413</v>
      </c>
      <c r="B186">
        <v>1.23</v>
      </c>
      <c r="D186" s="17">
        <v>44413</v>
      </c>
      <c r="E186">
        <v>247.9517517089844</v>
      </c>
      <c r="F186" s="20">
        <f t="shared" si="12"/>
        <v>2.6170308834348464</v>
      </c>
      <c r="G186" s="20">
        <f t="shared" si="13"/>
        <v>1.3870308834348464</v>
      </c>
      <c r="H186">
        <f t="shared" si="14"/>
        <v>5.982404938296609E-3</v>
      </c>
      <c r="J186" s="17">
        <v>44413</v>
      </c>
      <c r="K186">
        <v>4429.10009765625</v>
      </c>
      <c r="L186">
        <f t="shared" si="15"/>
        <v>0.60054468134943273</v>
      </c>
      <c r="M186">
        <f t="shared" si="16"/>
        <v>-0.62945531865056725</v>
      </c>
      <c r="N186">
        <f t="shared" si="17"/>
        <v>-2.7423296681110816E-3</v>
      </c>
    </row>
    <row r="187" spans="1:14" x14ac:dyDescent="0.2">
      <c r="A187" s="16">
        <v>44414</v>
      </c>
      <c r="B187">
        <v>1.31</v>
      </c>
      <c r="D187" s="17">
        <v>44414</v>
      </c>
      <c r="E187">
        <v>247.9814453125</v>
      </c>
      <c r="F187" s="20">
        <f t="shared" si="12"/>
        <v>1.1975557063394864E-2</v>
      </c>
      <c r="G187" s="20">
        <f t="shared" si="13"/>
        <v>-1.2980244429366052</v>
      </c>
      <c r="H187">
        <f t="shared" si="14"/>
        <v>-5.674154676412628E-3</v>
      </c>
      <c r="J187" s="17">
        <v>44414</v>
      </c>
      <c r="K187">
        <v>4436.52001953125</v>
      </c>
      <c r="L187">
        <f t="shared" si="15"/>
        <v>0.16752662417646433</v>
      </c>
      <c r="M187">
        <f t="shared" si="16"/>
        <v>-1.1424733758235357</v>
      </c>
      <c r="N187">
        <f t="shared" si="17"/>
        <v>-4.9902596137552631E-3</v>
      </c>
    </row>
    <row r="188" spans="1:14" x14ac:dyDescent="0.2">
      <c r="A188" s="16">
        <v>44417</v>
      </c>
      <c r="B188">
        <v>1.33</v>
      </c>
      <c r="D188" s="17">
        <v>44417</v>
      </c>
      <c r="E188">
        <v>246.72468566894531</v>
      </c>
      <c r="F188" s="20">
        <f t="shared" si="12"/>
        <v>-0.50679583787849547</v>
      </c>
      <c r="G188" s="20">
        <f t="shared" si="13"/>
        <v>-1.8367958378784954</v>
      </c>
      <c r="H188">
        <f t="shared" si="14"/>
        <v>-8.0512741684061178E-3</v>
      </c>
      <c r="J188" s="17">
        <v>44417</v>
      </c>
      <c r="K188">
        <v>4432.35009765625</v>
      </c>
      <c r="L188">
        <f t="shared" si="15"/>
        <v>-9.399082741974378E-2</v>
      </c>
      <c r="M188">
        <f t="shared" si="16"/>
        <v>-1.4239908274197439</v>
      </c>
      <c r="N188">
        <f t="shared" si="17"/>
        <v>-6.2287681391982562E-3</v>
      </c>
    </row>
    <row r="189" spans="1:14" x14ac:dyDescent="0.2">
      <c r="A189" s="16">
        <v>44418</v>
      </c>
      <c r="B189">
        <v>1.36</v>
      </c>
      <c r="D189" s="17">
        <v>44418</v>
      </c>
      <c r="E189">
        <v>240.85638427734381</v>
      </c>
      <c r="F189" s="20">
        <f t="shared" si="12"/>
        <v>-2.3784816568681659</v>
      </c>
      <c r="G189" s="20">
        <f t="shared" si="13"/>
        <v>-3.7384816568681662</v>
      </c>
      <c r="H189">
        <f t="shared" si="14"/>
        <v>-1.654729243174043E-2</v>
      </c>
      <c r="J189" s="17">
        <v>44418</v>
      </c>
      <c r="K189">
        <v>4436.75</v>
      </c>
      <c r="L189">
        <f t="shared" si="15"/>
        <v>9.9267933417005863E-2</v>
      </c>
      <c r="M189">
        <f t="shared" si="16"/>
        <v>-1.2607320665829942</v>
      </c>
      <c r="N189">
        <f t="shared" si="17"/>
        <v>-5.5100970238805601E-3</v>
      </c>
    </row>
    <row r="190" spans="1:14" x14ac:dyDescent="0.2">
      <c r="A190" s="16">
        <v>44419</v>
      </c>
      <c r="B190">
        <v>1.35</v>
      </c>
      <c r="D190" s="17">
        <v>44419</v>
      </c>
      <c r="E190">
        <v>239.75794982910159</v>
      </c>
      <c r="F190" s="20">
        <f t="shared" si="12"/>
        <v>-0.45605369836382631</v>
      </c>
      <c r="G190" s="20">
        <f t="shared" si="13"/>
        <v>-1.8060536983638265</v>
      </c>
      <c r="H190">
        <f t="shared" si="14"/>
        <v>-7.9152858264417824E-3</v>
      </c>
      <c r="J190" s="17">
        <v>44419</v>
      </c>
      <c r="K190">
        <v>4442.41015625</v>
      </c>
      <c r="L190">
        <f t="shared" si="15"/>
        <v>0.12757437876824251</v>
      </c>
      <c r="M190">
        <f t="shared" si="16"/>
        <v>-1.2224256212317575</v>
      </c>
      <c r="N190">
        <f t="shared" si="17"/>
        <v>-5.3416427508049171E-3</v>
      </c>
    </row>
    <row r="191" spans="1:14" x14ac:dyDescent="0.2">
      <c r="A191" s="16">
        <v>44420</v>
      </c>
      <c r="B191">
        <v>1.36</v>
      </c>
      <c r="D191" s="17">
        <v>44420</v>
      </c>
      <c r="E191">
        <v>245.8043518066406</v>
      </c>
      <c r="F191" s="20">
        <f t="shared" si="12"/>
        <v>2.5218775777190512</v>
      </c>
      <c r="G191" s="20">
        <f t="shared" si="13"/>
        <v>1.1618775777190511</v>
      </c>
      <c r="H191">
        <f t="shared" si="14"/>
        <v>5.0168813097289586E-3</v>
      </c>
      <c r="J191" s="17">
        <v>44420</v>
      </c>
      <c r="K191">
        <v>4460.830078125</v>
      </c>
      <c r="L191">
        <f t="shared" si="15"/>
        <v>0.41463802816777567</v>
      </c>
      <c r="M191">
        <f t="shared" si="16"/>
        <v>-0.94536197183222437</v>
      </c>
      <c r="N191">
        <f t="shared" si="17"/>
        <v>-4.125184710164773E-3</v>
      </c>
    </row>
    <row r="192" spans="1:14" x14ac:dyDescent="0.2">
      <c r="A192" s="16">
        <v>44421</v>
      </c>
      <c r="B192">
        <v>1.29</v>
      </c>
      <c r="D192" s="17">
        <v>44421</v>
      </c>
      <c r="E192">
        <v>248.94136047363281</v>
      </c>
      <c r="F192" s="20">
        <f t="shared" si="12"/>
        <v>1.2762217771717528</v>
      </c>
      <c r="G192" s="20">
        <f t="shared" si="13"/>
        <v>-1.3778222828247255E-2</v>
      </c>
      <c r="H192">
        <f t="shared" si="14"/>
        <v>-5.9842184136805169E-5</v>
      </c>
      <c r="J192" s="17">
        <v>44421</v>
      </c>
      <c r="K192">
        <v>4468</v>
      </c>
      <c r="L192">
        <f t="shared" si="15"/>
        <v>0.16073066558082616</v>
      </c>
      <c r="M192">
        <f t="shared" si="16"/>
        <v>-1.129269334419174</v>
      </c>
      <c r="N192">
        <f t="shared" si="17"/>
        <v>-4.9322563479816716E-3</v>
      </c>
    </row>
    <row r="193" spans="1:14" x14ac:dyDescent="0.2">
      <c r="A193" s="16">
        <v>44424</v>
      </c>
      <c r="B193">
        <v>1.26</v>
      </c>
      <c r="D193" s="17">
        <v>44424</v>
      </c>
      <c r="E193">
        <v>246.60591125488281</v>
      </c>
      <c r="F193" s="20">
        <f t="shared" si="12"/>
        <v>-0.9381523481299382</v>
      </c>
      <c r="G193" s="20">
        <f t="shared" si="13"/>
        <v>-2.1981523481299381</v>
      </c>
      <c r="H193">
        <f t="shared" si="14"/>
        <v>-9.6529405351799685E-3</v>
      </c>
      <c r="J193" s="17">
        <v>44424</v>
      </c>
      <c r="K193">
        <v>4479.7099609375</v>
      </c>
      <c r="L193">
        <f t="shared" si="15"/>
        <v>0.26208507022157568</v>
      </c>
      <c r="M193">
        <f t="shared" si="16"/>
        <v>-0.99791492977842433</v>
      </c>
      <c r="N193">
        <f t="shared" si="17"/>
        <v>-4.3556586857240965E-3</v>
      </c>
    </row>
    <row r="194" spans="1:14" x14ac:dyDescent="0.2">
      <c r="A194" s="16">
        <v>44425</v>
      </c>
      <c r="B194">
        <v>1.26</v>
      </c>
      <c r="D194" s="17">
        <v>44425</v>
      </c>
      <c r="E194">
        <v>244.41893005371091</v>
      </c>
      <c r="F194" s="20">
        <f t="shared" si="12"/>
        <v>-0.88683243237893028</v>
      </c>
      <c r="G194" s="20">
        <f t="shared" si="13"/>
        <v>-2.1468324323789303</v>
      </c>
      <c r="H194">
        <f t="shared" si="14"/>
        <v>-9.4251113971582732E-3</v>
      </c>
      <c r="J194" s="17">
        <v>44425</v>
      </c>
      <c r="K194">
        <v>4448.080078125</v>
      </c>
      <c r="L194">
        <f t="shared" si="15"/>
        <v>-0.70606988149475181</v>
      </c>
      <c r="M194">
        <f t="shared" si="16"/>
        <v>-1.9660698814947519</v>
      </c>
      <c r="N194">
        <f t="shared" si="17"/>
        <v>-8.6235864208403651E-3</v>
      </c>
    </row>
    <row r="195" spans="1:14" x14ac:dyDescent="0.2">
      <c r="A195" s="16">
        <v>44426</v>
      </c>
      <c r="B195">
        <v>1.27</v>
      </c>
      <c r="D195" s="17">
        <v>44426</v>
      </c>
      <c r="E195">
        <v>248.60491943359381</v>
      </c>
      <c r="F195" s="20">
        <f t="shared" si="12"/>
        <v>1.7126289600249165</v>
      </c>
      <c r="G195" s="20">
        <f t="shared" si="13"/>
        <v>0.44262896002491647</v>
      </c>
      <c r="H195">
        <f t="shared" si="14"/>
        <v>1.9180713038277734E-3</v>
      </c>
      <c r="J195" s="17">
        <v>44426</v>
      </c>
      <c r="K195">
        <v>4400.27001953125</v>
      </c>
      <c r="L195">
        <f t="shared" si="15"/>
        <v>-1.0748470745585899</v>
      </c>
      <c r="M195">
        <f t="shared" si="16"/>
        <v>-2.3448470745585901</v>
      </c>
      <c r="N195">
        <f t="shared" si="17"/>
        <v>-1.0304835550309746E-2</v>
      </c>
    </row>
    <row r="196" spans="1:14" x14ac:dyDescent="0.2">
      <c r="A196" s="16">
        <v>44427</v>
      </c>
      <c r="B196">
        <v>1.24</v>
      </c>
      <c r="D196" s="17">
        <v>44427</v>
      </c>
      <c r="E196">
        <v>250.43562316894531</v>
      </c>
      <c r="F196" s="20">
        <f t="shared" si="12"/>
        <v>0.73639079207381286</v>
      </c>
      <c r="G196" s="20">
        <f t="shared" si="13"/>
        <v>-0.50360920792618713</v>
      </c>
      <c r="H196">
        <f t="shared" si="14"/>
        <v>-2.1926728976478706E-3</v>
      </c>
      <c r="J196" s="17">
        <v>44427</v>
      </c>
      <c r="K196">
        <v>4405.7998046875</v>
      </c>
      <c r="L196">
        <f t="shared" si="15"/>
        <v>0.12566922329096236</v>
      </c>
      <c r="M196">
        <f t="shared" si="16"/>
        <v>-1.1143307767090376</v>
      </c>
      <c r="N196">
        <f t="shared" si="17"/>
        <v>-4.866642965081402E-3</v>
      </c>
    </row>
    <row r="197" spans="1:14" x14ac:dyDescent="0.2">
      <c r="A197" s="16">
        <v>44428</v>
      </c>
      <c r="B197">
        <v>1.26</v>
      </c>
      <c r="D197" s="17">
        <v>44428</v>
      </c>
      <c r="E197">
        <v>253.46379089355469</v>
      </c>
      <c r="F197" s="20">
        <f t="shared" ref="F197:F260" si="18">+(E197-E196)/E196*100</f>
        <v>1.2091601371609004</v>
      </c>
      <c r="G197" s="20">
        <f t="shared" ref="G197:G260" si="19">+F197-B197</f>
        <v>-5.0839862839099581E-2</v>
      </c>
      <c r="H197">
        <f t="shared" ref="H197:H260" si="20">+LOG(1+G197/100)</f>
        <v>-2.2085086381366361E-4</v>
      </c>
      <c r="J197" s="17">
        <v>44428</v>
      </c>
      <c r="K197">
        <v>4441.669921875</v>
      </c>
      <c r="L197">
        <f t="shared" ref="L197:L260" si="21">+(K197-K196)/K196*100</f>
        <v>0.81415676557378758</v>
      </c>
      <c r="M197">
        <f t="shared" ref="M197:M260" si="22">+L197-B197</f>
        <v>-0.44584323442621243</v>
      </c>
      <c r="N197">
        <f t="shared" ref="N197:N260" si="23">+LOG(1+M197/100)</f>
        <v>-1.9406018077169421E-3</v>
      </c>
    </row>
    <row r="198" spans="1:14" x14ac:dyDescent="0.2">
      <c r="A198" s="16">
        <v>44431</v>
      </c>
      <c r="B198">
        <v>1.25</v>
      </c>
      <c r="D198" s="17">
        <v>44431</v>
      </c>
      <c r="E198">
        <v>257.80804443359381</v>
      </c>
      <c r="F198" s="20">
        <f t="shared" si="18"/>
        <v>1.7139542988463954</v>
      </c>
      <c r="G198" s="20">
        <f t="shared" si="19"/>
        <v>0.46395429884639539</v>
      </c>
      <c r="H198">
        <f t="shared" si="20"/>
        <v>2.0102681533231254E-3</v>
      </c>
      <c r="J198" s="17">
        <v>44431</v>
      </c>
      <c r="K198">
        <v>4479.52978515625</v>
      </c>
      <c r="L198">
        <f t="shared" si="21"/>
        <v>0.85237903642483848</v>
      </c>
      <c r="M198">
        <f t="shared" si="22"/>
        <v>-0.39762096357516152</v>
      </c>
      <c r="N198">
        <f t="shared" si="23"/>
        <v>-1.7302881822022561E-3</v>
      </c>
    </row>
    <row r="199" spans="1:14" x14ac:dyDescent="0.2">
      <c r="A199" s="16">
        <v>44432</v>
      </c>
      <c r="B199">
        <v>1.29</v>
      </c>
      <c r="D199" s="17">
        <v>44432</v>
      </c>
      <c r="E199">
        <v>256.95706176757812</v>
      </c>
      <c r="F199" s="20">
        <f t="shared" si="18"/>
        <v>-0.33008382957378118</v>
      </c>
      <c r="G199" s="20">
        <f t="shared" si="19"/>
        <v>-1.6200838295737812</v>
      </c>
      <c r="H199">
        <f t="shared" si="20"/>
        <v>-7.093551839066267E-3</v>
      </c>
      <c r="J199" s="17">
        <v>44432</v>
      </c>
      <c r="K199">
        <v>4486.22998046875</v>
      </c>
      <c r="L199">
        <f t="shared" si="21"/>
        <v>0.1495736301319468</v>
      </c>
      <c r="M199">
        <f t="shared" si="22"/>
        <v>-1.1404263698680532</v>
      </c>
      <c r="N199">
        <f t="shared" si="23"/>
        <v>-4.9812669329018745E-3</v>
      </c>
    </row>
    <row r="200" spans="1:14" x14ac:dyDescent="0.2">
      <c r="A200" s="16">
        <v>44433</v>
      </c>
      <c r="B200">
        <v>1.35</v>
      </c>
      <c r="D200" s="17">
        <v>44433</v>
      </c>
      <c r="E200">
        <v>258.13470458984381</v>
      </c>
      <c r="F200" s="20">
        <f t="shared" si="18"/>
        <v>0.4583033500479855</v>
      </c>
      <c r="G200" s="20">
        <f t="shared" si="19"/>
        <v>-0.89169664995201459</v>
      </c>
      <c r="H200">
        <f t="shared" si="20"/>
        <v>-3.8899585516326838E-3</v>
      </c>
      <c r="J200" s="17">
        <v>44433</v>
      </c>
      <c r="K200">
        <v>4496.18994140625</v>
      </c>
      <c r="L200">
        <f t="shared" si="21"/>
        <v>0.22201182241796974</v>
      </c>
      <c r="M200">
        <f t="shared" si="22"/>
        <v>-1.1279881775820304</v>
      </c>
      <c r="N200">
        <f t="shared" si="23"/>
        <v>-4.9266288408698553E-3</v>
      </c>
    </row>
    <row r="201" spans="1:14" x14ac:dyDescent="0.2">
      <c r="A201" s="16">
        <v>44434</v>
      </c>
      <c r="B201">
        <v>1.34</v>
      </c>
      <c r="D201" s="17">
        <v>44434</v>
      </c>
      <c r="E201">
        <v>265.00238037109381</v>
      </c>
      <c r="F201" s="20">
        <f t="shared" si="18"/>
        <v>2.6605007614773104</v>
      </c>
      <c r="G201" s="20">
        <f t="shared" si="19"/>
        <v>1.3205007614773103</v>
      </c>
      <c r="H201">
        <f t="shared" si="20"/>
        <v>5.6973275595774845E-3</v>
      </c>
      <c r="J201" s="17">
        <v>44434</v>
      </c>
      <c r="K201">
        <v>4470</v>
      </c>
      <c r="L201">
        <f t="shared" si="21"/>
        <v>-0.5824918819612569</v>
      </c>
      <c r="M201">
        <f t="shared" si="22"/>
        <v>-1.9224918819612569</v>
      </c>
      <c r="N201">
        <f t="shared" si="23"/>
        <v>-8.4305769236742451E-3</v>
      </c>
    </row>
    <row r="202" spans="1:14" x14ac:dyDescent="0.2">
      <c r="A202" s="16">
        <v>44435</v>
      </c>
      <c r="B202">
        <v>1.31</v>
      </c>
      <c r="D202" s="17">
        <v>44435</v>
      </c>
      <c r="E202">
        <v>263.7554931640625</v>
      </c>
      <c r="F202" s="20">
        <f t="shared" si="18"/>
        <v>-0.47051924789703359</v>
      </c>
      <c r="G202" s="20">
        <f t="shared" si="19"/>
        <v>-1.7805192478970335</v>
      </c>
      <c r="H202">
        <f t="shared" si="20"/>
        <v>-7.8023661430476404E-3</v>
      </c>
      <c r="J202" s="17">
        <v>44435</v>
      </c>
      <c r="K202">
        <v>4509.3701171875</v>
      </c>
      <c r="L202">
        <f t="shared" si="21"/>
        <v>0.88076324804250561</v>
      </c>
      <c r="M202">
        <f t="shared" si="22"/>
        <v>-0.42923675195749444</v>
      </c>
      <c r="N202">
        <f t="shared" si="23"/>
        <v>-1.8681638254070014E-3</v>
      </c>
    </row>
    <row r="203" spans="1:14" x14ac:dyDescent="0.2">
      <c r="A203" s="16">
        <v>44438</v>
      </c>
      <c r="B203">
        <v>1.29</v>
      </c>
      <c r="D203" s="17">
        <v>44438</v>
      </c>
      <c r="E203">
        <v>262.21176147460938</v>
      </c>
      <c r="F203" s="20">
        <f t="shared" si="18"/>
        <v>-0.58528892457715953</v>
      </c>
      <c r="G203" s="20">
        <f t="shared" si="19"/>
        <v>-1.8752889245771596</v>
      </c>
      <c r="H203">
        <f t="shared" si="20"/>
        <v>-8.2216090088238162E-3</v>
      </c>
      <c r="J203" s="17">
        <v>44438</v>
      </c>
      <c r="K203">
        <v>4528.7900390625</v>
      </c>
      <c r="L203">
        <f t="shared" si="21"/>
        <v>0.43065708447795875</v>
      </c>
      <c r="M203">
        <f t="shared" si="22"/>
        <v>-0.85934291552204134</v>
      </c>
      <c r="N203">
        <f t="shared" si="23"/>
        <v>-3.7482070042263952E-3</v>
      </c>
    </row>
    <row r="204" spans="1:14" x14ac:dyDescent="0.2">
      <c r="A204" s="16">
        <v>44439</v>
      </c>
      <c r="B204">
        <v>1.3</v>
      </c>
      <c r="D204" s="17">
        <v>44439</v>
      </c>
      <c r="E204">
        <v>262.5086669921875</v>
      </c>
      <c r="F204" s="20">
        <f t="shared" si="18"/>
        <v>0.11323119752844309</v>
      </c>
      <c r="G204" s="20">
        <f t="shared" si="19"/>
        <v>-1.186768802471557</v>
      </c>
      <c r="H204">
        <f t="shared" si="20"/>
        <v>-5.1848990222421497E-3</v>
      </c>
      <c r="J204" s="17">
        <v>44439</v>
      </c>
      <c r="K204">
        <v>4522.68017578125</v>
      </c>
      <c r="L204">
        <f t="shared" si="21"/>
        <v>-0.13491160395050675</v>
      </c>
      <c r="M204">
        <f t="shared" si="22"/>
        <v>-1.4349116039505068</v>
      </c>
      <c r="N204">
        <f t="shared" si="23"/>
        <v>-6.2768842656554516E-3</v>
      </c>
    </row>
    <row r="205" spans="1:14" x14ac:dyDescent="0.2">
      <c r="A205" s="16">
        <v>44440</v>
      </c>
      <c r="B205">
        <v>1.31</v>
      </c>
      <c r="D205" s="17">
        <v>44440</v>
      </c>
      <c r="E205">
        <v>265.52688598632812</v>
      </c>
      <c r="F205" s="20">
        <f t="shared" si="18"/>
        <v>1.1497597503058632</v>
      </c>
      <c r="G205" s="20">
        <f t="shared" si="19"/>
        <v>-0.16024024969413686</v>
      </c>
      <c r="H205">
        <f t="shared" si="20"/>
        <v>-6.9647272617425783E-4</v>
      </c>
      <c r="J205" s="17">
        <v>44440</v>
      </c>
      <c r="K205">
        <v>4524.08984375</v>
      </c>
      <c r="L205">
        <f t="shared" si="21"/>
        <v>3.1168862576193404E-2</v>
      </c>
      <c r="M205">
        <f t="shared" si="22"/>
        <v>-1.2788311374238066</v>
      </c>
      <c r="N205">
        <f t="shared" si="23"/>
        <v>-5.5897112164073988E-3</v>
      </c>
    </row>
    <row r="206" spans="1:14" x14ac:dyDescent="0.2">
      <c r="A206" s="16">
        <v>44441</v>
      </c>
      <c r="B206">
        <v>1.29</v>
      </c>
      <c r="D206" s="17">
        <v>44441</v>
      </c>
      <c r="E206">
        <v>261.4002685546875</v>
      </c>
      <c r="F206" s="20">
        <f t="shared" si="18"/>
        <v>-1.5541241393736311</v>
      </c>
      <c r="G206" s="20">
        <f t="shared" si="19"/>
        <v>-2.8441241393736312</v>
      </c>
      <c r="H206">
        <f t="shared" si="20"/>
        <v>-1.2530928706210873E-2</v>
      </c>
      <c r="J206" s="17">
        <v>44441</v>
      </c>
      <c r="K206">
        <v>4536.9501953125</v>
      </c>
      <c r="L206">
        <f t="shared" si="21"/>
        <v>0.28426384105228347</v>
      </c>
      <c r="M206">
        <f t="shared" si="22"/>
        <v>-1.0057361589477165</v>
      </c>
      <c r="N206">
        <f t="shared" si="23"/>
        <v>-4.3899695878227294E-3</v>
      </c>
    </row>
    <row r="207" spans="1:14" x14ac:dyDescent="0.2">
      <c r="A207" s="16">
        <v>44442</v>
      </c>
      <c r="B207">
        <v>1.33</v>
      </c>
      <c r="D207" s="17">
        <v>44442</v>
      </c>
      <c r="E207">
        <v>264.29974365234381</v>
      </c>
      <c r="F207" s="20">
        <f t="shared" si="18"/>
        <v>1.1092089207435945</v>
      </c>
      <c r="G207" s="20">
        <f t="shared" si="19"/>
        <v>-0.22079107925640562</v>
      </c>
      <c r="H207">
        <f t="shared" si="20"/>
        <v>-9.5994359905933599E-4</v>
      </c>
      <c r="J207" s="17">
        <v>44442</v>
      </c>
      <c r="K207">
        <v>4535.43017578125</v>
      </c>
      <c r="L207">
        <f t="shared" si="21"/>
        <v>-3.3503112571534474E-2</v>
      </c>
      <c r="M207">
        <f t="shared" si="22"/>
        <v>-1.3635031125715344</v>
      </c>
      <c r="N207">
        <f t="shared" si="23"/>
        <v>-5.9623602715625909E-3</v>
      </c>
    </row>
    <row r="208" spans="1:14" x14ac:dyDescent="0.2">
      <c r="A208" s="16">
        <v>44446</v>
      </c>
      <c r="B208">
        <v>1.38</v>
      </c>
      <c r="D208" s="17">
        <v>44446</v>
      </c>
      <c r="E208">
        <v>262.44924926757812</v>
      </c>
      <c r="F208" s="20">
        <f t="shared" si="18"/>
        <v>-0.70014989768578673</v>
      </c>
      <c r="G208" s="20">
        <f t="shared" si="19"/>
        <v>-2.0801498976857866</v>
      </c>
      <c r="H208">
        <f t="shared" si="20"/>
        <v>-9.1292600247764519E-3</v>
      </c>
      <c r="J208" s="17">
        <v>44446</v>
      </c>
      <c r="K208">
        <v>4520.02978515625</v>
      </c>
      <c r="L208">
        <f t="shared" si="21"/>
        <v>-0.33955744059817233</v>
      </c>
      <c r="M208">
        <f t="shared" si="22"/>
        <v>-1.7195574405981722</v>
      </c>
      <c r="N208">
        <f t="shared" si="23"/>
        <v>-7.5328965481493764E-3</v>
      </c>
    </row>
    <row r="209" spans="1:14" x14ac:dyDescent="0.2">
      <c r="A209" s="16">
        <v>44447</v>
      </c>
      <c r="B209">
        <v>1.35</v>
      </c>
      <c r="D209" s="17">
        <v>44447</v>
      </c>
      <c r="E209">
        <v>259.88623046875</v>
      </c>
      <c r="F209" s="20">
        <f t="shared" si="18"/>
        <v>-0.97657692143558716</v>
      </c>
      <c r="G209" s="20">
        <f t="shared" si="19"/>
        <v>-2.3265769214355871</v>
      </c>
      <c r="H209">
        <f t="shared" si="20"/>
        <v>-1.022359165993475E-2</v>
      </c>
      <c r="J209" s="17">
        <v>44447</v>
      </c>
      <c r="K209">
        <v>4514.06982421875</v>
      </c>
      <c r="L209">
        <f t="shared" si="21"/>
        <v>-0.13185667397751394</v>
      </c>
      <c r="M209">
        <f t="shared" si="22"/>
        <v>-1.4818566739775141</v>
      </c>
      <c r="N209">
        <f t="shared" si="23"/>
        <v>-6.4837814742382512E-3</v>
      </c>
    </row>
    <row r="210" spans="1:14" x14ac:dyDescent="0.2">
      <c r="A210" s="16">
        <v>44448</v>
      </c>
      <c r="B210">
        <v>1.3</v>
      </c>
      <c r="D210" s="17">
        <v>44448</v>
      </c>
      <c r="E210">
        <v>258.02578735351562</v>
      </c>
      <c r="F210" s="20">
        <f t="shared" si="18"/>
        <v>-0.71586829047415956</v>
      </c>
      <c r="G210" s="20">
        <f t="shared" si="19"/>
        <v>-2.0158682904741596</v>
      </c>
      <c r="H210">
        <f t="shared" si="20"/>
        <v>-8.8442515421144931E-3</v>
      </c>
      <c r="J210" s="17">
        <v>44448</v>
      </c>
      <c r="K210">
        <v>4493.27978515625</v>
      </c>
      <c r="L210">
        <f t="shared" si="21"/>
        <v>-0.46056086573933608</v>
      </c>
      <c r="M210">
        <f t="shared" si="22"/>
        <v>-1.7605608657393361</v>
      </c>
      <c r="N210">
        <f t="shared" si="23"/>
        <v>-7.7141256572133537E-3</v>
      </c>
    </row>
    <row r="211" spans="1:14" x14ac:dyDescent="0.2">
      <c r="A211" s="16">
        <v>44449</v>
      </c>
      <c r="B211">
        <v>1.35</v>
      </c>
      <c r="D211" s="17">
        <v>44449</v>
      </c>
      <c r="E211">
        <v>254.52265930175781</v>
      </c>
      <c r="F211" s="20">
        <f t="shared" si="18"/>
        <v>-1.3576658704109492</v>
      </c>
      <c r="G211" s="20">
        <f t="shared" si="19"/>
        <v>-2.7076658704109491</v>
      </c>
      <c r="H211">
        <f t="shared" si="20"/>
        <v>-1.1921377371670483E-2</v>
      </c>
      <c r="J211" s="17">
        <v>44449</v>
      </c>
      <c r="K211">
        <v>4458.580078125</v>
      </c>
      <c r="L211">
        <f t="shared" si="21"/>
        <v>-0.77225787599254403</v>
      </c>
      <c r="M211">
        <f t="shared" si="22"/>
        <v>-2.1222578759925441</v>
      </c>
      <c r="N211">
        <f t="shared" si="23"/>
        <v>-9.3160576528444703E-3</v>
      </c>
    </row>
    <row r="212" spans="1:14" x14ac:dyDescent="0.2">
      <c r="A212" s="16">
        <v>44452</v>
      </c>
      <c r="B212">
        <v>1.33</v>
      </c>
      <c r="D212" s="17">
        <v>44452</v>
      </c>
      <c r="E212">
        <v>251.4648132324219</v>
      </c>
      <c r="F212" s="20">
        <f t="shared" si="18"/>
        <v>-1.2014042591432215</v>
      </c>
      <c r="G212" s="20">
        <f t="shared" si="19"/>
        <v>-2.5314042591432218</v>
      </c>
      <c r="H212">
        <f t="shared" si="20"/>
        <v>-1.113529090047505E-2</v>
      </c>
      <c r="J212" s="17">
        <v>44452</v>
      </c>
      <c r="K212">
        <v>4468.72998046875</v>
      </c>
      <c r="L212">
        <f t="shared" si="21"/>
        <v>0.22764876184568641</v>
      </c>
      <c r="M212">
        <f t="shared" si="22"/>
        <v>-1.1023512381543137</v>
      </c>
      <c r="N212">
        <f t="shared" si="23"/>
        <v>-4.8140333966968799E-3</v>
      </c>
    </row>
    <row r="213" spans="1:14" x14ac:dyDescent="0.2">
      <c r="A213" s="16">
        <v>44453</v>
      </c>
      <c r="B213">
        <v>1.28</v>
      </c>
      <c r="D213" s="17">
        <v>44453</v>
      </c>
      <c r="E213">
        <v>251.72209167480469</v>
      </c>
      <c r="F213" s="20">
        <f t="shared" si="18"/>
        <v>0.10231190562036557</v>
      </c>
      <c r="G213" s="20">
        <f t="shared" si="19"/>
        <v>-1.1776880943796344</v>
      </c>
      <c r="H213">
        <f t="shared" si="20"/>
        <v>-5.1449901945388879E-3</v>
      </c>
      <c r="J213" s="17">
        <v>44453</v>
      </c>
      <c r="K213">
        <v>4443.0498046875</v>
      </c>
      <c r="L213">
        <f t="shared" si="21"/>
        <v>-0.57466385065754777</v>
      </c>
      <c r="M213">
        <f t="shared" si="22"/>
        <v>-1.8546638506575479</v>
      </c>
      <c r="N213">
        <f t="shared" si="23"/>
        <v>-8.1303331778780196E-3</v>
      </c>
    </row>
    <row r="214" spans="1:14" x14ac:dyDescent="0.2">
      <c r="A214" s="16">
        <v>44454</v>
      </c>
      <c r="B214">
        <v>1.31</v>
      </c>
      <c r="D214" s="17">
        <v>44454</v>
      </c>
      <c r="E214">
        <v>253.49348449707031</v>
      </c>
      <c r="F214" s="20">
        <f t="shared" si="18"/>
        <v>0.70370971831668083</v>
      </c>
      <c r="G214" s="20">
        <f t="shared" si="19"/>
        <v>-0.60629028168331922</v>
      </c>
      <c r="H214">
        <f t="shared" si="20"/>
        <v>-2.6410997180489428E-3</v>
      </c>
      <c r="J214" s="17">
        <v>44454</v>
      </c>
      <c r="K214">
        <v>4480.7001953125</v>
      </c>
      <c r="L214">
        <f t="shared" si="21"/>
        <v>0.84739969795697856</v>
      </c>
      <c r="M214">
        <f t="shared" si="22"/>
        <v>-0.46260030204302149</v>
      </c>
      <c r="N214">
        <f t="shared" si="23"/>
        <v>-2.0137088961873625E-3</v>
      </c>
    </row>
    <row r="215" spans="1:14" x14ac:dyDescent="0.2">
      <c r="A215" s="16">
        <v>44455</v>
      </c>
      <c r="B215">
        <v>1.34</v>
      </c>
      <c r="D215" s="17">
        <v>44455</v>
      </c>
      <c r="E215">
        <v>257.64971923828119</v>
      </c>
      <c r="F215" s="20">
        <f t="shared" si="18"/>
        <v>1.6395824726843877</v>
      </c>
      <c r="G215" s="20">
        <f t="shared" si="19"/>
        <v>0.29958247268438765</v>
      </c>
      <c r="H215">
        <f t="shared" si="20"/>
        <v>1.2991251421864366E-3</v>
      </c>
      <c r="J215" s="17">
        <v>44455</v>
      </c>
      <c r="K215">
        <v>4473.75</v>
      </c>
      <c r="L215">
        <f t="shared" si="21"/>
        <v>-0.15511404489349614</v>
      </c>
      <c r="M215">
        <f t="shared" si="22"/>
        <v>-1.4951140448934963</v>
      </c>
      <c r="N215">
        <f t="shared" si="23"/>
        <v>-6.5422274646694707E-3</v>
      </c>
    </row>
    <row r="216" spans="1:14" x14ac:dyDescent="0.2">
      <c r="A216" s="16">
        <v>44456</v>
      </c>
      <c r="B216">
        <v>1.37</v>
      </c>
      <c r="D216" s="17">
        <v>44456</v>
      </c>
      <c r="E216">
        <v>257.8179931640625</v>
      </c>
      <c r="F216" s="20">
        <f t="shared" si="18"/>
        <v>6.5311123287381784E-2</v>
      </c>
      <c r="G216" s="20">
        <f t="shared" si="19"/>
        <v>-1.3046888767126184</v>
      </c>
      <c r="H216">
        <f t="shared" si="20"/>
        <v>-5.703479565966149E-3</v>
      </c>
      <c r="J216" s="17">
        <v>44456</v>
      </c>
      <c r="K216">
        <v>4432.990234375</v>
      </c>
      <c r="L216">
        <f t="shared" si="21"/>
        <v>-0.91108724504051408</v>
      </c>
      <c r="M216">
        <f t="shared" si="22"/>
        <v>-2.2810872450405144</v>
      </c>
      <c r="N216">
        <f t="shared" si="23"/>
        <v>-1.0021373740643285E-2</v>
      </c>
    </row>
    <row r="217" spans="1:14" x14ac:dyDescent="0.2">
      <c r="A217" s="16">
        <v>44459</v>
      </c>
      <c r="B217">
        <v>1.31</v>
      </c>
      <c r="D217" s="17">
        <v>44459</v>
      </c>
      <c r="E217">
        <v>255.5320129394531</v>
      </c>
      <c r="F217" s="20">
        <f t="shared" si="18"/>
        <v>-0.88666434664035254</v>
      </c>
      <c r="G217" s="20">
        <f t="shared" si="19"/>
        <v>-2.1966643466403526</v>
      </c>
      <c r="H217">
        <f t="shared" si="20"/>
        <v>-9.6463330330158505E-3</v>
      </c>
      <c r="J217" s="17">
        <v>44459</v>
      </c>
      <c r="K217">
        <v>4357.72998046875</v>
      </c>
      <c r="L217">
        <f t="shared" si="21"/>
        <v>-1.6977311008414802</v>
      </c>
      <c r="M217">
        <f t="shared" si="22"/>
        <v>-3.0077311008414802</v>
      </c>
      <c r="N217">
        <f t="shared" si="23"/>
        <v>-1.3262881282666698E-2</v>
      </c>
    </row>
    <row r="218" spans="1:14" x14ac:dyDescent="0.2">
      <c r="A218" s="16">
        <v>44460</v>
      </c>
      <c r="B218">
        <v>1.33</v>
      </c>
      <c r="D218" s="17">
        <v>44460</v>
      </c>
      <c r="E218">
        <v>255.28462219238281</v>
      </c>
      <c r="F218" s="20">
        <f t="shared" si="18"/>
        <v>-9.6813993763240139E-2</v>
      </c>
      <c r="G218" s="20">
        <f t="shared" si="19"/>
        <v>-1.4268139937632403</v>
      </c>
      <c r="H218">
        <f t="shared" si="20"/>
        <v>-6.2412062885241976E-3</v>
      </c>
      <c r="J218" s="17">
        <v>44460</v>
      </c>
      <c r="K218">
        <v>4354.18994140625</v>
      </c>
      <c r="L218">
        <f t="shared" si="21"/>
        <v>-8.123585165593962E-2</v>
      </c>
      <c r="M218">
        <f t="shared" si="22"/>
        <v>-1.4112358516559398</v>
      </c>
      <c r="N218">
        <f t="shared" si="23"/>
        <v>-6.1725774160234096E-3</v>
      </c>
    </row>
    <row r="219" spans="1:14" x14ac:dyDescent="0.2">
      <c r="A219" s="16">
        <v>44461</v>
      </c>
      <c r="B219">
        <v>1.32</v>
      </c>
      <c r="D219" s="17">
        <v>44461</v>
      </c>
      <c r="E219">
        <v>256.47216796875</v>
      </c>
      <c r="F219" s="20">
        <f t="shared" si="18"/>
        <v>0.46518500259379175</v>
      </c>
      <c r="G219" s="20">
        <f t="shared" si="19"/>
        <v>-0.85481499740620825</v>
      </c>
      <c r="H219">
        <f t="shared" si="20"/>
        <v>-3.7283725084110431E-3</v>
      </c>
      <c r="J219" s="17">
        <v>44461</v>
      </c>
      <c r="K219">
        <v>4395.64013671875</v>
      </c>
      <c r="L219">
        <f t="shared" si="21"/>
        <v>0.95196111952601337</v>
      </c>
      <c r="M219">
        <f t="shared" si="22"/>
        <v>-0.3680388804739867</v>
      </c>
      <c r="N219">
        <f t="shared" si="23"/>
        <v>-1.6013211021456894E-3</v>
      </c>
    </row>
    <row r="220" spans="1:14" x14ac:dyDescent="0.2">
      <c r="A220" s="16">
        <v>44462</v>
      </c>
      <c r="B220">
        <v>1.41</v>
      </c>
      <c r="D220" s="17">
        <v>44462</v>
      </c>
      <c r="E220">
        <v>274.96755981445312</v>
      </c>
      <c r="F220" s="20">
        <f t="shared" si="18"/>
        <v>7.2114615758060374</v>
      </c>
      <c r="G220" s="20">
        <f t="shared" si="19"/>
        <v>5.8014615758060373</v>
      </c>
      <c r="H220">
        <f t="shared" si="20"/>
        <v>2.4491667225850052E-2</v>
      </c>
      <c r="J220" s="17">
        <v>44462</v>
      </c>
      <c r="K220">
        <v>4448.97998046875</v>
      </c>
      <c r="L220">
        <f t="shared" si="21"/>
        <v>1.2134715784494825</v>
      </c>
      <c r="M220">
        <f t="shared" si="22"/>
        <v>-0.19652842155051742</v>
      </c>
      <c r="N220">
        <f t="shared" si="23"/>
        <v>-8.5435188755880547E-4</v>
      </c>
    </row>
    <row r="221" spans="1:14" x14ac:dyDescent="0.2">
      <c r="A221" s="16">
        <v>44463</v>
      </c>
      <c r="B221">
        <v>1.47</v>
      </c>
      <c r="D221" s="17">
        <v>44463</v>
      </c>
      <c r="E221">
        <v>282.65670776367188</v>
      </c>
      <c r="F221" s="20">
        <f t="shared" si="18"/>
        <v>2.7963836731894309</v>
      </c>
      <c r="G221" s="20">
        <f t="shared" si="19"/>
        <v>1.326383673189431</v>
      </c>
      <c r="H221">
        <f t="shared" si="20"/>
        <v>5.7225430086275649E-3</v>
      </c>
      <c r="J221" s="17">
        <v>44463</v>
      </c>
      <c r="K221">
        <v>4455.47998046875</v>
      </c>
      <c r="L221">
        <f t="shared" si="21"/>
        <v>0.14610090466883047</v>
      </c>
      <c r="M221">
        <f t="shared" si="22"/>
        <v>-1.3238990953311696</v>
      </c>
      <c r="N221">
        <f t="shared" si="23"/>
        <v>-5.7880195901045331E-3</v>
      </c>
    </row>
    <row r="222" spans="1:14" x14ac:dyDescent="0.2">
      <c r="A222" s="16">
        <v>44466</v>
      </c>
      <c r="B222">
        <v>1.48</v>
      </c>
      <c r="D222" s="17">
        <v>44466</v>
      </c>
      <c r="E222">
        <v>276.76864624023438</v>
      </c>
      <c r="F222" s="20">
        <f t="shared" si="18"/>
        <v>-2.083114025498551</v>
      </c>
      <c r="G222" s="20">
        <f t="shared" si="19"/>
        <v>-3.5631140254985509</v>
      </c>
      <c r="H222">
        <f t="shared" si="20"/>
        <v>-1.5756821790284942E-2</v>
      </c>
      <c r="J222" s="17">
        <v>44466</v>
      </c>
      <c r="K222">
        <v>4443.10986328125</v>
      </c>
      <c r="L222">
        <f t="shared" si="21"/>
        <v>-0.27763826213396137</v>
      </c>
      <c r="M222">
        <f t="shared" si="22"/>
        <v>-1.7576382621339612</v>
      </c>
      <c r="N222">
        <f t="shared" si="23"/>
        <v>-7.7012056756877081E-3</v>
      </c>
    </row>
    <row r="223" spans="1:14" x14ac:dyDescent="0.2">
      <c r="A223" s="16">
        <v>44467</v>
      </c>
      <c r="B223">
        <v>1.54</v>
      </c>
      <c r="D223" s="17">
        <v>44467</v>
      </c>
      <c r="E223">
        <v>269.44564819335938</v>
      </c>
      <c r="F223" s="20">
        <f t="shared" si="18"/>
        <v>-2.6458914860314988</v>
      </c>
      <c r="G223" s="20">
        <f t="shared" si="19"/>
        <v>-4.1858914860314993</v>
      </c>
      <c r="H223">
        <f t="shared" si="20"/>
        <v>-1.8570536864805313E-2</v>
      </c>
      <c r="J223" s="17">
        <v>44467</v>
      </c>
      <c r="K223">
        <v>4352.6298828125</v>
      </c>
      <c r="L223">
        <f t="shared" si="21"/>
        <v>-2.0364110556098258</v>
      </c>
      <c r="M223">
        <f t="shared" si="22"/>
        <v>-3.5764110556098259</v>
      </c>
      <c r="N223">
        <f t="shared" si="23"/>
        <v>-1.5816707848479189E-2</v>
      </c>
    </row>
    <row r="224" spans="1:14" x14ac:dyDescent="0.2">
      <c r="A224" s="16">
        <v>44468</v>
      </c>
      <c r="B224">
        <v>1.55</v>
      </c>
      <c r="D224" s="17">
        <v>44468</v>
      </c>
      <c r="E224">
        <v>267.6842041015625</v>
      </c>
      <c r="F224" s="20">
        <f t="shared" si="18"/>
        <v>-0.65372890733526667</v>
      </c>
      <c r="G224" s="20">
        <f t="shared" si="19"/>
        <v>-2.2037289073352668</v>
      </c>
      <c r="H224">
        <f t="shared" si="20"/>
        <v>-9.677704258952818E-3</v>
      </c>
      <c r="J224" s="17">
        <v>44468</v>
      </c>
      <c r="K224">
        <v>4359.4599609375</v>
      </c>
      <c r="L224">
        <f t="shared" si="21"/>
        <v>0.1569184219400403</v>
      </c>
      <c r="M224">
        <f t="shared" si="22"/>
        <v>-1.3930815780599597</v>
      </c>
      <c r="N224">
        <f t="shared" si="23"/>
        <v>-6.0926131818656816E-3</v>
      </c>
    </row>
    <row r="225" spans="1:14" x14ac:dyDescent="0.2">
      <c r="A225" s="16">
        <v>44469</v>
      </c>
      <c r="B225">
        <v>1.52</v>
      </c>
      <c r="D225" s="17">
        <v>44469</v>
      </c>
      <c r="E225">
        <v>268.39669799804688</v>
      </c>
      <c r="F225" s="20">
        <f t="shared" si="18"/>
        <v>0.26616957054890189</v>
      </c>
      <c r="G225" s="20">
        <f t="shared" si="19"/>
        <v>-1.253830429451098</v>
      </c>
      <c r="H225">
        <f t="shared" si="20"/>
        <v>-5.4797419459407925E-3</v>
      </c>
      <c r="J225" s="17">
        <v>44469</v>
      </c>
      <c r="K225">
        <v>4307.5400390625</v>
      </c>
      <c r="L225">
        <f t="shared" si="21"/>
        <v>-1.1909714125195141</v>
      </c>
      <c r="M225">
        <f t="shared" si="22"/>
        <v>-2.7109714125195143</v>
      </c>
      <c r="N225">
        <f t="shared" si="23"/>
        <v>-1.1936132933842951E-2</v>
      </c>
    </row>
    <row r="226" spans="1:14" x14ac:dyDescent="0.2">
      <c r="A226" s="16">
        <v>44470</v>
      </c>
      <c r="B226">
        <v>1.48</v>
      </c>
      <c r="D226" s="17">
        <v>44470</v>
      </c>
      <c r="E226">
        <v>272.39468383789062</v>
      </c>
      <c r="F226" s="20">
        <f t="shared" si="18"/>
        <v>1.4895808591031336</v>
      </c>
      <c r="G226" s="20">
        <f t="shared" si="19"/>
        <v>9.5808591031336654E-3</v>
      </c>
      <c r="H226">
        <f t="shared" si="20"/>
        <v>4.160714927452259E-5</v>
      </c>
      <c r="J226" s="17">
        <v>44470</v>
      </c>
      <c r="K226">
        <v>4357.0400390625</v>
      </c>
      <c r="L226">
        <f t="shared" si="21"/>
        <v>1.1491477630181997</v>
      </c>
      <c r="M226">
        <f t="shared" si="22"/>
        <v>-0.33085223698180033</v>
      </c>
      <c r="N226">
        <f t="shared" si="23"/>
        <v>-1.439255227579071E-3</v>
      </c>
    </row>
    <row r="227" spans="1:14" x14ac:dyDescent="0.2">
      <c r="A227" s="16">
        <v>44473</v>
      </c>
      <c r="B227">
        <v>1.49</v>
      </c>
      <c r="D227" s="17">
        <v>44473</v>
      </c>
      <c r="E227">
        <v>268.04043579101562</v>
      </c>
      <c r="F227" s="20">
        <f t="shared" si="18"/>
        <v>-1.5985069846173392</v>
      </c>
      <c r="G227" s="20">
        <f t="shared" si="19"/>
        <v>-3.0885069846173394</v>
      </c>
      <c r="H227">
        <f t="shared" si="20"/>
        <v>-1.362471565119662E-2</v>
      </c>
      <c r="J227" s="17">
        <v>44473</v>
      </c>
      <c r="K227">
        <v>4300.4599609375</v>
      </c>
      <c r="L227">
        <f t="shared" si="21"/>
        <v>-1.2985898136748424</v>
      </c>
      <c r="M227">
        <f t="shared" si="22"/>
        <v>-2.7885898136748422</v>
      </c>
      <c r="N227">
        <f t="shared" si="23"/>
        <v>-1.2282756780224618E-2</v>
      </c>
    </row>
    <row r="228" spans="1:14" x14ac:dyDescent="0.2">
      <c r="A228" s="16">
        <v>44474</v>
      </c>
      <c r="B228">
        <v>1.54</v>
      </c>
      <c r="D228" s="17">
        <v>44474</v>
      </c>
      <c r="E228">
        <v>268.94094848632812</v>
      </c>
      <c r="F228" s="20">
        <f t="shared" si="18"/>
        <v>0.33596150993225776</v>
      </c>
      <c r="G228" s="20">
        <f t="shared" si="19"/>
        <v>-1.2040384900677423</v>
      </c>
      <c r="H228">
        <f t="shared" si="20"/>
        <v>-5.2608077382643873E-3</v>
      </c>
      <c r="J228" s="17">
        <v>44474</v>
      </c>
      <c r="K228">
        <v>4345.72021484375</v>
      </c>
      <c r="L228">
        <f t="shared" si="21"/>
        <v>1.0524514660609297</v>
      </c>
      <c r="M228">
        <f t="shared" si="22"/>
        <v>-0.48754853393907038</v>
      </c>
      <c r="N228">
        <f t="shared" si="23"/>
        <v>-2.1225748856776522E-3</v>
      </c>
    </row>
    <row r="229" spans="1:14" x14ac:dyDescent="0.2">
      <c r="A229" s="16">
        <v>44475</v>
      </c>
      <c r="B229">
        <v>1.53</v>
      </c>
      <c r="D229" s="17">
        <v>44475</v>
      </c>
      <c r="E229">
        <v>272.40447998046881</v>
      </c>
      <c r="F229" s="20">
        <f t="shared" si="18"/>
        <v>1.2878408861255108</v>
      </c>
      <c r="G229" s="20">
        <f t="shared" si="19"/>
        <v>-0.24215911387448918</v>
      </c>
      <c r="H229">
        <f t="shared" si="20"/>
        <v>-1.0529591023776767E-3</v>
      </c>
      <c r="J229" s="17">
        <v>44475</v>
      </c>
      <c r="K229">
        <v>4363.5498046875</v>
      </c>
      <c r="L229">
        <f t="shared" si="21"/>
        <v>0.41027928541854047</v>
      </c>
      <c r="M229">
        <f t="shared" si="22"/>
        <v>-1.1197207145814596</v>
      </c>
      <c r="N229">
        <f t="shared" si="23"/>
        <v>-4.8903155972410449E-3</v>
      </c>
    </row>
    <row r="230" spans="1:14" x14ac:dyDescent="0.2">
      <c r="A230" s="16">
        <v>44476</v>
      </c>
      <c r="B230">
        <v>1.58</v>
      </c>
      <c r="D230" s="17">
        <v>44476</v>
      </c>
      <c r="E230">
        <v>271.72171020507812</v>
      </c>
      <c r="F230" s="20">
        <f t="shared" si="18"/>
        <v>-0.25064557507998247</v>
      </c>
      <c r="G230" s="20">
        <f t="shared" si="19"/>
        <v>-1.8306455750799826</v>
      </c>
      <c r="H230">
        <f t="shared" si="20"/>
        <v>-8.024064975842805E-3</v>
      </c>
      <c r="J230" s="17">
        <v>44476</v>
      </c>
      <c r="K230">
        <v>4399.759765625</v>
      </c>
      <c r="L230">
        <f t="shared" si="21"/>
        <v>0.82982806564054368</v>
      </c>
      <c r="M230">
        <f t="shared" si="22"/>
        <v>-0.75017193435945639</v>
      </c>
      <c r="N230">
        <f t="shared" si="23"/>
        <v>-3.2702369095147124E-3</v>
      </c>
    </row>
    <row r="231" spans="1:14" x14ac:dyDescent="0.2">
      <c r="A231" s="16">
        <v>44477</v>
      </c>
      <c r="B231">
        <v>1.61</v>
      </c>
      <c r="D231" s="17">
        <v>44477</v>
      </c>
      <c r="E231">
        <v>269.64358520507812</v>
      </c>
      <c r="F231" s="20">
        <f t="shared" si="18"/>
        <v>-0.76479902854709858</v>
      </c>
      <c r="G231" s="20">
        <f t="shared" si="19"/>
        <v>-2.3747990285470988</v>
      </c>
      <c r="H231">
        <f t="shared" si="20"/>
        <v>-1.043805907414979E-2</v>
      </c>
      <c r="J231" s="17">
        <v>44477</v>
      </c>
      <c r="K231">
        <v>4391.33984375</v>
      </c>
      <c r="L231">
        <f t="shared" si="21"/>
        <v>-0.19137230947889999</v>
      </c>
      <c r="M231">
        <f t="shared" si="22"/>
        <v>-1.8013723094789</v>
      </c>
      <c r="N231">
        <f t="shared" si="23"/>
        <v>-7.8945813637482515E-3</v>
      </c>
    </row>
    <row r="232" spans="1:14" x14ac:dyDescent="0.2">
      <c r="A232" s="16">
        <v>44480</v>
      </c>
      <c r="B232">
        <v>0</v>
      </c>
      <c r="D232" s="17">
        <v>44480</v>
      </c>
      <c r="E232">
        <v>270.90036010742188</v>
      </c>
      <c r="F232" s="20">
        <f t="shared" si="18"/>
        <v>0.46608744702304211</v>
      </c>
      <c r="G232" s="20">
        <f t="shared" si="19"/>
        <v>0.46608744702304211</v>
      </c>
      <c r="H232">
        <f t="shared" si="20"/>
        <v>2.0194894173429598E-3</v>
      </c>
      <c r="J232" s="17">
        <v>44480</v>
      </c>
      <c r="K232">
        <v>4361.18994140625</v>
      </c>
      <c r="L232">
        <f t="shared" si="21"/>
        <v>-0.68657638480567662</v>
      </c>
      <c r="M232">
        <f t="shared" si="22"/>
        <v>-0.68657638480567662</v>
      </c>
      <c r="N232">
        <f t="shared" si="23"/>
        <v>-2.9920464895312549E-3</v>
      </c>
    </row>
    <row r="233" spans="1:14" x14ac:dyDescent="0.2">
      <c r="A233" s="16">
        <v>44481</v>
      </c>
      <c r="B233">
        <v>1.59</v>
      </c>
      <c r="D233" s="17">
        <v>44481</v>
      </c>
      <c r="E233">
        <v>276.09573364257812</v>
      </c>
      <c r="F233" s="20">
        <f t="shared" si="18"/>
        <v>1.9178171387797693</v>
      </c>
      <c r="G233" s="20">
        <f t="shared" si="19"/>
        <v>0.32781713877976926</v>
      </c>
      <c r="H233">
        <f t="shared" si="20"/>
        <v>1.4213632790341995E-3</v>
      </c>
      <c r="J233" s="17">
        <v>44481</v>
      </c>
      <c r="K233">
        <v>4350.64990234375</v>
      </c>
      <c r="L233">
        <f t="shared" si="21"/>
        <v>-0.24167805585421034</v>
      </c>
      <c r="M233">
        <f t="shared" si="22"/>
        <v>-1.8316780558542105</v>
      </c>
      <c r="N233">
        <f t="shared" si="23"/>
        <v>-8.0286326238991224E-3</v>
      </c>
    </row>
    <row r="234" spans="1:14" x14ac:dyDescent="0.2">
      <c r="A234" s="16">
        <v>44482</v>
      </c>
      <c r="B234">
        <v>1.56</v>
      </c>
      <c r="D234" s="17">
        <v>44482</v>
      </c>
      <c r="E234">
        <v>281.44937133789062</v>
      </c>
      <c r="F234" s="20">
        <f t="shared" si="18"/>
        <v>1.9390512213575504</v>
      </c>
      <c r="G234" s="20">
        <f t="shared" si="19"/>
        <v>0.37905122135755032</v>
      </c>
      <c r="H234">
        <f t="shared" si="20"/>
        <v>1.6430864319487524E-3</v>
      </c>
      <c r="J234" s="17">
        <v>44482</v>
      </c>
      <c r="K234">
        <v>4363.7998046875</v>
      </c>
      <c r="L234">
        <f t="shared" si="21"/>
        <v>0.30225144837937851</v>
      </c>
      <c r="M234">
        <f t="shared" si="22"/>
        <v>-1.2577485516206215</v>
      </c>
      <c r="N234">
        <f t="shared" si="23"/>
        <v>-5.4969745394173111E-3</v>
      </c>
    </row>
    <row r="235" spans="1:14" x14ac:dyDescent="0.2">
      <c r="A235" s="16">
        <v>44483</v>
      </c>
      <c r="B235">
        <v>1.52</v>
      </c>
      <c r="D235" s="17">
        <v>44483</v>
      </c>
      <c r="E235">
        <v>287.00100708007812</v>
      </c>
      <c r="F235" s="20">
        <f t="shared" si="18"/>
        <v>1.9725166610951677</v>
      </c>
      <c r="G235" s="20">
        <f t="shared" si="19"/>
        <v>0.45251666109516764</v>
      </c>
      <c r="H235">
        <f t="shared" si="20"/>
        <v>1.9608217048263299E-3</v>
      </c>
      <c r="J235" s="17">
        <v>44483</v>
      </c>
      <c r="K235">
        <v>4438.259765625</v>
      </c>
      <c r="L235">
        <f t="shared" si="21"/>
        <v>1.7063101945583459</v>
      </c>
      <c r="M235">
        <f t="shared" si="22"/>
        <v>0.18631019455834585</v>
      </c>
      <c r="N235">
        <f t="shared" si="23"/>
        <v>8.083820786952934E-4</v>
      </c>
    </row>
    <row r="236" spans="1:14" x14ac:dyDescent="0.2">
      <c r="A236" s="16">
        <v>44484</v>
      </c>
      <c r="B236">
        <v>1.59</v>
      </c>
      <c r="D236" s="17">
        <v>44484</v>
      </c>
      <c r="E236">
        <v>288.6239013671875</v>
      </c>
      <c r="F236" s="20">
        <f t="shared" si="18"/>
        <v>0.56546640850516605</v>
      </c>
      <c r="G236" s="20">
        <f t="shared" si="19"/>
        <v>-1.0245335914948339</v>
      </c>
      <c r="H236">
        <f t="shared" si="20"/>
        <v>-4.4724430169010764E-3</v>
      </c>
      <c r="J236" s="17">
        <v>44484</v>
      </c>
      <c r="K236">
        <v>4471.3701171875</v>
      </c>
      <c r="L236">
        <f t="shared" si="21"/>
        <v>0.74602103777126194</v>
      </c>
      <c r="M236">
        <f t="shared" si="22"/>
        <v>-0.84397896222873814</v>
      </c>
      <c r="N236">
        <f t="shared" si="23"/>
        <v>-3.6809090523692452E-3</v>
      </c>
    </row>
    <row r="237" spans="1:14" x14ac:dyDescent="0.2">
      <c r="A237" s="16">
        <v>44487</v>
      </c>
      <c r="B237">
        <v>1.59</v>
      </c>
      <c r="D237" s="17">
        <v>44487</v>
      </c>
      <c r="E237">
        <v>288.66348266601562</v>
      </c>
      <c r="F237" s="20">
        <f t="shared" si="18"/>
        <v>1.3713798005165777E-2</v>
      </c>
      <c r="G237" s="20">
        <f t="shared" si="19"/>
        <v>-1.5762862019948343</v>
      </c>
      <c r="H237">
        <f t="shared" si="20"/>
        <v>-6.9002518649239767E-3</v>
      </c>
      <c r="J237" s="17">
        <v>44487</v>
      </c>
      <c r="K237">
        <v>4486.4599609375</v>
      </c>
      <c r="L237">
        <f t="shared" si="21"/>
        <v>0.33747695570975322</v>
      </c>
      <c r="M237">
        <f t="shared" si="22"/>
        <v>-1.2525230442902469</v>
      </c>
      <c r="N237">
        <f t="shared" si="23"/>
        <v>-5.4739919871843856E-3</v>
      </c>
    </row>
    <row r="238" spans="1:14" x14ac:dyDescent="0.2">
      <c r="A238" s="16">
        <v>44488</v>
      </c>
      <c r="B238">
        <v>1.65</v>
      </c>
      <c r="D238" s="17">
        <v>44488</v>
      </c>
      <c r="E238">
        <v>289.29684448242188</v>
      </c>
      <c r="F238" s="20">
        <f t="shared" si="18"/>
        <v>0.21941182533956025</v>
      </c>
      <c r="G238" s="20">
        <f t="shared" si="19"/>
        <v>-1.4305881746604396</v>
      </c>
      <c r="H238">
        <f t="shared" si="20"/>
        <v>-6.2578349213573553E-3</v>
      </c>
      <c r="J238" s="17">
        <v>44488</v>
      </c>
      <c r="K238">
        <v>4519.6298828125</v>
      </c>
      <c r="L238">
        <f t="shared" si="21"/>
        <v>0.73933395514063038</v>
      </c>
      <c r="M238">
        <f t="shared" si="22"/>
        <v>-0.91066604485936953</v>
      </c>
      <c r="N238">
        <f t="shared" si="23"/>
        <v>-3.973090759165277E-3</v>
      </c>
    </row>
    <row r="239" spans="1:14" x14ac:dyDescent="0.2">
      <c r="A239" s="16">
        <v>44489</v>
      </c>
      <c r="B239">
        <v>1.65</v>
      </c>
      <c r="D239" s="17">
        <v>44489</v>
      </c>
      <c r="E239">
        <v>287.07025146484381</v>
      </c>
      <c r="F239" s="20">
        <f t="shared" si="18"/>
        <v>-0.76965686285366985</v>
      </c>
      <c r="G239" s="20">
        <f t="shared" si="19"/>
        <v>-2.4196568628536697</v>
      </c>
      <c r="H239">
        <f t="shared" si="20"/>
        <v>-1.0637659042904311E-2</v>
      </c>
      <c r="J239" s="17">
        <v>44489</v>
      </c>
      <c r="K239">
        <v>4536.18994140625</v>
      </c>
      <c r="L239">
        <f t="shared" si="21"/>
        <v>0.36640298040168096</v>
      </c>
      <c r="M239">
        <f t="shared" si="22"/>
        <v>-1.2835970195983188</v>
      </c>
      <c r="N239">
        <f t="shared" si="23"/>
        <v>-5.6106778066148336E-3</v>
      </c>
    </row>
    <row r="240" spans="1:14" x14ac:dyDescent="0.2">
      <c r="A240" s="16">
        <v>44490</v>
      </c>
      <c r="B240">
        <v>1.68</v>
      </c>
      <c r="D240" s="17">
        <v>44490</v>
      </c>
      <c r="E240">
        <v>286.793212890625</v>
      </c>
      <c r="F240" s="20">
        <f t="shared" si="18"/>
        <v>-9.6505497454073358E-2</v>
      </c>
      <c r="G240" s="20">
        <f t="shared" si="19"/>
        <v>-1.7765054974540733</v>
      </c>
      <c r="H240">
        <f t="shared" si="20"/>
        <v>-7.7846190114222941E-3</v>
      </c>
      <c r="J240" s="17">
        <v>44490</v>
      </c>
      <c r="K240">
        <v>4549.77978515625</v>
      </c>
      <c r="L240">
        <f t="shared" si="21"/>
        <v>0.29958718496225611</v>
      </c>
      <c r="M240">
        <f t="shared" si="22"/>
        <v>-1.3804128150377437</v>
      </c>
      <c r="N240">
        <f t="shared" si="23"/>
        <v>-6.0368197289144641E-3</v>
      </c>
    </row>
    <row r="241" spans="1:14" x14ac:dyDescent="0.2">
      <c r="A241" s="16">
        <v>44491</v>
      </c>
      <c r="B241">
        <v>1.66</v>
      </c>
      <c r="D241" s="17">
        <v>44491</v>
      </c>
      <c r="E241">
        <v>289.51455688476562</v>
      </c>
      <c r="F241" s="20">
        <f t="shared" si="18"/>
        <v>0.94888716741650025</v>
      </c>
      <c r="G241" s="20">
        <f t="shared" si="19"/>
        <v>-0.71111283258349967</v>
      </c>
      <c r="H241">
        <f t="shared" si="20"/>
        <v>-3.0993568615771895E-3</v>
      </c>
      <c r="J241" s="17">
        <v>44491</v>
      </c>
      <c r="K241">
        <v>4544.89990234375</v>
      </c>
      <c r="L241">
        <f t="shared" si="21"/>
        <v>-0.10725536274130713</v>
      </c>
      <c r="M241">
        <f t="shared" si="22"/>
        <v>-1.767255362741307</v>
      </c>
      <c r="N241">
        <f t="shared" si="23"/>
        <v>-7.7437215323381417E-3</v>
      </c>
    </row>
    <row r="242" spans="1:14" x14ac:dyDescent="0.2">
      <c r="A242" s="16">
        <v>44494</v>
      </c>
      <c r="B242">
        <v>1.64</v>
      </c>
      <c r="D242" s="17">
        <v>44494</v>
      </c>
      <c r="E242">
        <v>290.86038208007812</v>
      </c>
      <c r="F242" s="20">
        <f t="shared" si="18"/>
        <v>0.46485579509156555</v>
      </c>
      <c r="G242" s="20">
        <f t="shared" si="19"/>
        <v>-1.1751442049084344</v>
      </c>
      <c r="H242">
        <f t="shared" si="20"/>
        <v>-5.1338107056260896E-3</v>
      </c>
      <c r="J242" s="17">
        <v>44494</v>
      </c>
      <c r="K242">
        <v>4566.47998046875</v>
      </c>
      <c r="L242">
        <f t="shared" si="21"/>
        <v>0.47481965694935135</v>
      </c>
      <c r="M242">
        <f t="shared" si="22"/>
        <v>-1.1651803430506487</v>
      </c>
      <c r="N242">
        <f t="shared" si="23"/>
        <v>-5.0900258494884143E-3</v>
      </c>
    </row>
    <row r="243" spans="1:14" x14ac:dyDescent="0.2">
      <c r="A243" s="16">
        <v>44495</v>
      </c>
      <c r="B243">
        <v>1.63</v>
      </c>
      <c r="D243" s="17">
        <v>44495</v>
      </c>
      <c r="E243">
        <v>292.03799438476562</v>
      </c>
      <c r="F243" s="20">
        <f t="shared" si="18"/>
        <v>0.40487202013070522</v>
      </c>
      <c r="G243" s="20">
        <f t="shared" si="19"/>
        <v>-1.2251279798692947</v>
      </c>
      <c r="H243">
        <f t="shared" si="20"/>
        <v>-5.3535243494980175E-3</v>
      </c>
      <c r="J243" s="17">
        <v>44495</v>
      </c>
      <c r="K243">
        <v>4574.7900390625</v>
      </c>
      <c r="L243">
        <f t="shared" si="21"/>
        <v>0.18197952535197517</v>
      </c>
      <c r="M243">
        <f t="shared" si="22"/>
        <v>-1.4480204746480247</v>
      </c>
      <c r="N243">
        <f t="shared" si="23"/>
        <v>-6.3346480126139767E-3</v>
      </c>
    </row>
    <row r="244" spans="1:14" x14ac:dyDescent="0.2">
      <c r="A244" s="16">
        <v>44496</v>
      </c>
      <c r="B244">
        <v>1.54</v>
      </c>
      <c r="D244" s="17">
        <v>44496</v>
      </c>
      <c r="E244">
        <v>292.07757568359381</v>
      </c>
      <c r="F244" s="20">
        <f t="shared" si="18"/>
        <v>1.3553475776865092E-2</v>
      </c>
      <c r="G244" s="20">
        <f t="shared" si="19"/>
        <v>-1.5264465242231349</v>
      </c>
      <c r="H244">
        <f t="shared" si="20"/>
        <v>-6.6803900273467842E-3</v>
      </c>
      <c r="J244" s="17">
        <v>44496</v>
      </c>
      <c r="K244">
        <v>4551.68017578125</v>
      </c>
      <c r="L244">
        <f t="shared" si="21"/>
        <v>-0.50515680684628417</v>
      </c>
      <c r="M244">
        <f t="shared" si="22"/>
        <v>-2.0451568068462844</v>
      </c>
      <c r="N244">
        <f t="shared" si="23"/>
        <v>-8.974086263813956E-3</v>
      </c>
    </row>
    <row r="245" spans="1:14" x14ac:dyDescent="0.2">
      <c r="A245" s="16">
        <v>44497</v>
      </c>
      <c r="B245">
        <v>1.57</v>
      </c>
      <c r="D245" s="17">
        <v>44497</v>
      </c>
      <c r="E245">
        <v>295.27395629882812</v>
      </c>
      <c r="F245" s="20">
        <f t="shared" si="18"/>
        <v>1.0943601568019523</v>
      </c>
      <c r="G245" s="20">
        <f t="shared" si="19"/>
        <v>-0.47563984319804775</v>
      </c>
      <c r="H245">
        <f t="shared" si="20"/>
        <v>-2.0706058188550724E-3</v>
      </c>
      <c r="J245" s="17">
        <v>44497</v>
      </c>
      <c r="K245">
        <v>4596.419921875</v>
      </c>
      <c r="L245">
        <f t="shared" si="21"/>
        <v>0.98292815764611308</v>
      </c>
      <c r="M245">
        <f t="shared" si="22"/>
        <v>-0.58707184235388699</v>
      </c>
      <c r="N245">
        <f t="shared" si="23"/>
        <v>-2.5571340892677858E-3</v>
      </c>
    </row>
    <row r="246" spans="1:14" x14ac:dyDescent="0.2">
      <c r="A246" s="16">
        <v>44498</v>
      </c>
      <c r="B246">
        <v>1.55</v>
      </c>
      <c r="D246" s="17">
        <v>44498</v>
      </c>
      <c r="E246">
        <v>296.5703125</v>
      </c>
      <c r="F246" s="20">
        <f t="shared" si="18"/>
        <v>0.43903506337684406</v>
      </c>
      <c r="G246" s="20">
        <f t="shared" si="19"/>
        <v>-1.110964936623156</v>
      </c>
      <c r="H246">
        <f t="shared" si="20"/>
        <v>-4.8518608342555305E-3</v>
      </c>
      <c r="J246" s="17">
        <v>44498</v>
      </c>
      <c r="K246">
        <v>4605.3798828125</v>
      </c>
      <c r="L246">
        <f t="shared" si="21"/>
        <v>0.19493347191492019</v>
      </c>
      <c r="M246">
        <f t="shared" si="22"/>
        <v>-1.3550665280850798</v>
      </c>
      <c r="N246">
        <f t="shared" si="23"/>
        <v>-5.925215750822499E-3</v>
      </c>
    </row>
    <row r="247" spans="1:14" x14ac:dyDescent="0.2">
      <c r="A247" s="16">
        <v>44501</v>
      </c>
      <c r="B247">
        <v>1.58</v>
      </c>
      <c r="D247" s="17">
        <v>44501</v>
      </c>
      <c r="E247">
        <v>299.60833740234381</v>
      </c>
      <c r="F247" s="20">
        <f t="shared" si="18"/>
        <v>1.0243860475224764</v>
      </c>
      <c r="G247" s="20">
        <f t="shared" si="19"/>
        <v>-0.55561395247752365</v>
      </c>
      <c r="H247">
        <f t="shared" si="20"/>
        <v>-2.4197291549388619E-3</v>
      </c>
      <c r="J247" s="17">
        <v>44501</v>
      </c>
      <c r="K247">
        <v>4613.669921875</v>
      </c>
      <c r="L247">
        <f t="shared" si="21"/>
        <v>0.18000771431340171</v>
      </c>
      <c r="M247">
        <f t="shared" si="22"/>
        <v>-1.3999922856865983</v>
      </c>
      <c r="N247">
        <f t="shared" si="23"/>
        <v>-6.1230510802531973E-3</v>
      </c>
    </row>
    <row r="248" spans="1:14" x14ac:dyDescent="0.2">
      <c r="A248" s="16">
        <v>44502</v>
      </c>
      <c r="B248">
        <v>1.56</v>
      </c>
      <c r="D248" s="17">
        <v>44502</v>
      </c>
      <c r="E248">
        <v>299.79641723632812</v>
      </c>
      <c r="F248" s="20">
        <f t="shared" si="18"/>
        <v>6.2775233698435406E-2</v>
      </c>
      <c r="G248" s="20">
        <f t="shared" si="19"/>
        <v>-1.4972247663015645</v>
      </c>
      <c r="H248">
        <f t="shared" si="20"/>
        <v>-6.5515334444964657E-3</v>
      </c>
      <c r="J248" s="17">
        <v>44502</v>
      </c>
      <c r="K248">
        <v>4630.64990234375</v>
      </c>
      <c r="L248">
        <f t="shared" si="21"/>
        <v>0.36803630854132102</v>
      </c>
      <c r="M248">
        <f t="shared" si="22"/>
        <v>-1.1919636914586791</v>
      </c>
      <c r="N248">
        <f t="shared" si="23"/>
        <v>-5.2077317026534738E-3</v>
      </c>
    </row>
    <row r="249" spans="1:14" x14ac:dyDescent="0.2">
      <c r="A249" s="16">
        <v>44503</v>
      </c>
      <c r="B249">
        <v>1.6</v>
      </c>
      <c r="D249" s="17">
        <v>44503</v>
      </c>
      <c r="E249">
        <v>299.73699951171881</v>
      </c>
      <c r="F249" s="20">
        <f t="shared" si="18"/>
        <v>-1.9819357801891088E-2</v>
      </c>
      <c r="G249" s="20">
        <f t="shared" si="19"/>
        <v>-1.6198193578018911</v>
      </c>
      <c r="H249">
        <f t="shared" si="20"/>
        <v>-7.0923843398322936E-3</v>
      </c>
      <c r="J249" s="17">
        <v>44503</v>
      </c>
      <c r="K249">
        <v>4660.56982421875</v>
      </c>
      <c r="L249">
        <f t="shared" si="21"/>
        <v>0.64612791953579518</v>
      </c>
      <c r="M249">
        <f t="shared" si="22"/>
        <v>-0.95387208046420491</v>
      </c>
      <c r="N249">
        <f t="shared" si="23"/>
        <v>-4.162497975500795E-3</v>
      </c>
    </row>
    <row r="250" spans="1:14" x14ac:dyDescent="0.2">
      <c r="A250" s="16">
        <v>44504</v>
      </c>
      <c r="B250">
        <v>1.53</v>
      </c>
      <c r="D250" s="17">
        <v>44504</v>
      </c>
      <c r="E250">
        <v>304.83340454101562</v>
      </c>
      <c r="F250" s="20">
        <f t="shared" si="18"/>
        <v>1.7002922687552842</v>
      </c>
      <c r="G250" s="20">
        <f t="shared" si="19"/>
        <v>0.17029226875528414</v>
      </c>
      <c r="H250">
        <f t="shared" si="20"/>
        <v>7.3894092510118164E-4</v>
      </c>
      <c r="J250" s="17">
        <v>44504</v>
      </c>
      <c r="K250">
        <v>4680.06005859375</v>
      </c>
      <c r="L250">
        <f t="shared" si="21"/>
        <v>0.41819423611504725</v>
      </c>
      <c r="M250">
        <f t="shared" si="22"/>
        <v>-1.1118057638849528</v>
      </c>
      <c r="N250">
        <f t="shared" si="23"/>
        <v>-4.8555535408560495E-3</v>
      </c>
    </row>
    <row r="251" spans="1:14" x14ac:dyDescent="0.2">
      <c r="A251" s="16">
        <v>44505</v>
      </c>
      <c r="B251">
        <v>1.45</v>
      </c>
      <c r="D251" s="17">
        <v>44505</v>
      </c>
      <c r="E251">
        <v>304.0516357421875</v>
      </c>
      <c r="F251" s="20">
        <f t="shared" si="18"/>
        <v>-0.25645771991597377</v>
      </c>
      <c r="G251" s="20">
        <f t="shared" si="19"/>
        <v>-1.7064577199159738</v>
      </c>
      <c r="H251">
        <f t="shared" si="20"/>
        <v>-7.4750136454873667E-3</v>
      </c>
      <c r="J251" s="17">
        <v>44505</v>
      </c>
      <c r="K251">
        <v>4697.52978515625</v>
      </c>
      <c r="L251">
        <f t="shared" si="21"/>
        <v>0.37327996529491653</v>
      </c>
      <c r="M251">
        <f t="shared" si="22"/>
        <v>-1.0767200347050834</v>
      </c>
      <c r="N251">
        <f t="shared" si="23"/>
        <v>-4.701492318698158E-3</v>
      </c>
    </row>
    <row r="252" spans="1:14" x14ac:dyDescent="0.2">
      <c r="A252" s="16">
        <v>44508</v>
      </c>
      <c r="B252">
        <v>1.51</v>
      </c>
      <c r="D252" s="17">
        <v>44508</v>
      </c>
      <c r="E252">
        <v>306.7333984375</v>
      </c>
      <c r="F252" s="20">
        <f t="shared" si="18"/>
        <v>0.88200896823539199</v>
      </c>
      <c r="G252" s="20">
        <f t="shared" si="19"/>
        <v>-0.62799103176460802</v>
      </c>
      <c r="H252">
        <f t="shared" si="20"/>
        <v>-2.7359301154956288E-3</v>
      </c>
      <c r="J252" s="17">
        <v>44508</v>
      </c>
      <c r="K252">
        <v>4701.7001953125</v>
      </c>
      <c r="L252">
        <f t="shared" si="21"/>
        <v>8.877879113035328E-2</v>
      </c>
      <c r="M252">
        <f t="shared" si="22"/>
        <v>-1.4212212088696468</v>
      </c>
      <c r="N252">
        <f t="shared" si="23"/>
        <v>-6.2165662539102147E-3</v>
      </c>
    </row>
    <row r="253" spans="1:14" x14ac:dyDescent="0.2">
      <c r="A253" s="16">
        <v>44509</v>
      </c>
      <c r="B253">
        <v>1.46</v>
      </c>
      <c r="D253" s="17">
        <v>44509</v>
      </c>
      <c r="E253">
        <v>306.48602294921881</v>
      </c>
      <c r="F253" s="20">
        <f t="shared" si="18"/>
        <v>-8.0648370715847684E-2</v>
      </c>
      <c r="G253" s="20">
        <f t="shared" si="19"/>
        <v>-1.5406483707158476</v>
      </c>
      <c r="H253">
        <f t="shared" si="20"/>
        <v>-6.743028453078872E-3</v>
      </c>
      <c r="J253" s="17">
        <v>44509</v>
      </c>
      <c r="K253">
        <v>4685.25</v>
      </c>
      <c r="L253">
        <f t="shared" si="21"/>
        <v>-0.34987758957707499</v>
      </c>
      <c r="M253">
        <f t="shared" si="22"/>
        <v>-1.8098775895770749</v>
      </c>
      <c r="N253">
        <f t="shared" si="23"/>
        <v>-7.9321985512306546E-3</v>
      </c>
    </row>
    <row r="254" spans="1:14" x14ac:dyDescent="0.2">
      <c r="A254" s="16">
        <v>44510</v>
      </c>
      <c r="B254">
        <v>1.56</v>
      </c>
      <c r="D254" s="17">
        <v>44510</v>
      </c>
      <c r="E254">
        <v>296.550537109375</v>
      </c>
      <c r="F254" s="20">
        <f t="shared" si="18"/>
        <v>-3.2417419053037868</v>
      </c>
      <c r="G254" s="20">
        <f t="shared" si="19"/>
        <v>-4.8017419053037873</v>
      </c>
      <c r="H254">
        <f t="shared" si="20"/>
        <v>-2.1370998115341631E-2</v>
      </c>
      <c r="J254" s="17">
        <v>44510</v>
      </c>
      <c r="K254">
        <v>4646.7099609375</v>
      </c>
      <c r="L254">
        <f t="shared" si="21"/>
        <v>-0.822582339522971</v>
      </c>
      <c r="M254">
        <f t="shared" si="22"/>
        <v>-2.3825823395229708</v>
      </c>
      <c r="N254">
        <f t="shared" si="23"/>
        <v>-1.0472685212983973E-2</v>
      </c>
    </row>
    <row r="255" spans="1:14" x14ac:dyDescent="0.2">
      <c r="A255" s="16">
        <v>44511</v>
      </c>
      <c r="B255">
        <v>0</v>
      </c>
      <c r="D255" s="17">
        <v>44511</v>
      </c>
      <c r="E255">
        <v>299.82611083984381</v>
      </c>
      <c r="F255" s="20">
        <f t="shared" si="18"/>
        <v>1.1045583536612165</v>
      </c>
      <c r="G255" s="20">
        <f t="shared" si="19"/>
        <v>1.1045583536612165</v>
      </c>
      <c r="H255">
        <f t="shared" si="20"/>
        <v>4.7707364338671326E-3</v>
      </c>
      <c r="J255" s="17">
        <v>44511</v>
      </c>
      <c r="K255">
        <v>4649.27001953125</v>
      </c>
      <c r="L255">
        <f t="shared" si="21"/>
        <v>5.5094004473511274E-2</v>
      </c>
      <c r="M255">
        <f t="shared" si="22"/>
        <v>5.5094004473511274E-2</v>
      </c>
      <c r="N255">
        <f t="shared" si="23"/>
        <v>2.392043337137826E-4</v>
      </c>
    </row>
    <row r="256" spans="1:14" x14ac:dyDescent="0.2">
      <c r="A256" s="16">
        <v>44512</v>
      </c>
      <c r="B256">
        <v>1.58</v>
      </c>
      <c r="D256" s="17">
        <v>44512</v>
      </c>
      <c r="E256">
        <v>303.4578857421875</v>
      </c>
      <c r="F256" s="20">
        <f t="shared" si="18"/>
        <v>1.2112937369499666</v>
      </c>
      <c r="G256" s="20">
        <f t="shared" si="19"/>
        <v>-0.36870626305003351</v>
      </c>
      <c r="H256">
        <f t="shared" si="20"/>
        <v>-1.6042302242545855E-3</v>
      </c>
      <c r="J256" s="17">
        <v>44512</v>
      </c>
      <c r="K256">
        <v>4682.85009765625</v>
      </c>
      <c r="L256">
        <f t="shared" si="21"/>
        <v>0.72226560264154371</v>
      </c>
      <c r="M256">
        <f t="shared" si="22"/>
        <v>-0.85773439735845636</v>
      </c>
      <c r="N256">
        <f t="shared" si="23"/>
        <v>-3.7411608042507705E-3</v>
      </c>
    </row>
    <row r="257" spans="1:14" x14ac:dyDescent="0.2">
      <c r="A257" s="16">
        <v>44515</v>
      </c>
      <c r="B257">
        <v>1.63</v>
      </c>
      <c r="D257" s="17">
        <v>44515</v>
      </c>
      <c r="E257">
        <v>302.30996704101562</v>
      </c>
      <c r="F257" s="20">
        <f t="shared" si="18"/>
        <v>-0.37827941045734648</v>
      </c>
      <c r="G257" s="20">
        <f t="shared" si="19"/>
        <v>-2.0082794104573463</v>
      </c>
      <c r="H257">
        <f t="shared" si="20"/>
        <v>-8.8106166970240585E-3</v>
      </c>
      <c r="J257" s="17">
        <v>44515</v>
      </c>
      <c r="K257">
        <v>4682.7998046875</v>
      </c>
      <c r="L257">
        <f t="shared" si="21"/>
        <v>-1.0739820344702355E-3</v>
      </c>
      <c r="M257">
        <f t="shared" si="22"/>
        <v>-1.6310739820344702</v>
      </c>
      <c r="N257">
        <f t="shared" si="23"/>
        <v>-7.1420701685347195E-3</v>
      </c>
    </row>
    <row r="258" spans="1:14" x14ac:dyDescent="0.2">
      <c r="A258" s="16">
        <v>44516</v>
      </c>
      <c r="B258">
        <v>1.63</v>
      </c>
      <c r="D258" s="17">
        <v>44516</v>
      </c>
      <c r="E258">
        <v>303.893310546875</v>
      </c>
      <c r="F258" s="20">
        <f t="shared" si="18"/>
        <v>0.52374836375955691</v>
      </c>
      <c r="G258" s="20">
        <f t="shared" si="19"/>
        <v>-1.1062516362404429</v>
      </c>
      <c r="H258">
        <f t="shared" si="20"/>
        <v>-4.831161759111721E-3</v>
      </c>
      <c r="J258" s="17">
        <v>44516</v>
      </c>
      <c r="K258">
        <v>4700.89990234375</v>
      </c>
      <c r="L258">
        <f t="shared" si="21"/>
        <v>0.38652298648624128</v>
      </c>
      <c r="M258">
        <f t="shared" si="22"/>
        <v>-1.2434770135137585</v>
      </c>
      <c r="N258">
        <f t="shared" si="23"/>
        <v>-5.4342090840203945E-3</v>
      </c>
    </row>
    <row r="259" spans="1:14" x14ac:dyDescent="0.2">
      <c r="A259" s="16">
        <v>44517</v>
      </c>
      <c r="B259">
        <v>1.6</v>
      </c>
      <c r="D259" s="17">
        <v>44517</v>
      </c>
      <c r="E259">
        <v>304.8135986328125</v>
      </c>
      <c r="F259" s="20">
        <f t="shared" si="18"/>
        <v>0.30283262381833415</v>
      </c>
      <c r="G259" s="20">
        <f t="shared" si="19"/>
        <v>-1.297167376181666</v>
      </c>
      <c r="H259">
        <f t="shared" si="20"/>
        <v>-5.6703835487919019E-3</v>
      </c>
      <c r="J259" s="17">
        <v>44517</v>
      </c>
      <c r="K259">
        <v>4688.669921875</v>
      </c>
      <c r="L259">
        <f t="shared" si="21"/>
        <v>-0.2601625374463396</v>
      </c>
      <c r="M259">
        <f t="shared" si="22"/>
        <v>-1.8601625374463397</v>
      </c>
      <c r="N259">
        <f t="shared" si="23"/>
        <v>-8.154665625273512E-3</v>
      </c>
    </row>
    <row r="260" spans="1:14" x14ac:dyDescent="0.2">
      <c r="A260" s="16">
        <v>44518</v>
      </c>
      <c r="B260">
        <v>1.59</v>
      </c>
      <c r="D260" s="17">
        <v>44518</v>
      </c>
      <c r="E260">
        <v>299.83596801757812</v>
      </c>
      <c r="F260" s="20">
        <f t="shared" si="18"/>
        <v>-1.6330080539584377</v>
      </c>
      <c r="G260" s="20">
        <f t="shared" si="19"/>
        <v>-3.2230080539584378</v>
      </c>
      <c r="H260">
        <f t="shared" si="20"/>
        <v>-1.4227880900032705E-2</v>
      </c>
      <c r="J260" s="17">
        <v>44518</v>
      </c>
      <c r="K260">
        <v>4704.5400390625</v>
      </c>
      <c r="L260">
        <f t="shared" si="21"/>
        <v>0.33847802152712719</v>
      </c>
      <c r="M260">
        <f t="shared" si="22"/>
        <v>-1.2515219784728728</v>
      </c>
      <c r="N260">
        <f t="shared" si="23"/>
        <v>-5.4695892908298051E-3</v>
      </c>
    </row>
    <row r="261" spans="1:14" x14ac:dyDescent="0.2">
      <c r="A261" s="16">
        <v>44519</v>
      </c>
      <c r="B261">
        <v>1.54</v>
      </c>
      <c r="D261" s="17">
        <v>44519</v>
      </c>
      <c r="E261">
        <v>298.034912109375</v>
      </c>
      <c r="F261" s="20">
        <f t="shared" ref="F261:F324" si="24">+(E261-E260)/E260*100</f>
        <v>-0.60068040539337053</v>
      </c>
      <c r="G261" s="20">
        <f t="shared" ref="G261:G324" si="25">+F261-B261</f>
        <v>-2.1406804053933706</v>
      </c>
      <c r="H261">
        <f t="shared" ref="H261:H324" si="26">+LOG(1+G261/100)</f>
        <v>-9.3978081687136339E-3</v>
      </c>
      <c r="J261" s="17">
        <v>44519</v>
      </c>
      <c r="K261">
        <v>4697.9599609375</v>
      </c>
      <c r="L261">
        <f t="shared" ref="L261:L324" si="27">+(K261-K260)/K260*100</f>
        <v>-0.13986655593032743</v>
      </c>
      <c r="M261">
        <f t="shared" ref="M261:M324" si="28">+L261-B261</f>
        <v>-1.6798665559303274</v>
      </c>
      <c r="N261">
        <f t="shared" ref="N261:N324" si="29">+LOG(1+M261/100)</f>
        <v>-7.357540679131103E-3</v>
      </c>
    </row>
    <row r="262" spans="1:14" x14ac:dyDescent="0.2">
      <c r="A262" s="16">
        <v>44522</v>
      </c>
      <c r="B262">
        <v>1.63</v>
      </c>
      <c r="D262" s="17">
        <v>44522</v>
      </c>
      <c r="E262">
        <v>293.74996948242188</v>
      </c>
      <c r="F262" s="20">
        <f t="shared" si="24"/>
        <v>-1.4377317733100363</v>
      </c>
      <c r="G262" s="20">
        <f t="shared" si="25"/>
        <v>-3.0677317733100362</v>
      </c>
      <c r="H262">
        <f t="shared" si="26"/>
        <v>-1.3531624600879939E-2</v>
      </c>
      <c r="J262" s="17">
        <v>44522</v>
      </c>
      <c r="K262">
        <v>4682.93994140625</v>
      </c>
      <c r="L262">
        <f t="shared" si="27"/>
        <v>-0.3197136556321924</v>
      </c>
      <c r="M262">
        <f t="shared" si="28"/>
        <v>-1.9497136556321923</v>
      </c>
      <c r="N262">
        <f t="shared" si="29"/>
        <v>-8.5511336882188003E-3</v>
      </c>
    </row>
    <row r="263" spans="1:14" x14ac:dyDescent="0.2">
      <c r="A263" s="16">
        <v>44523</v>
      </c>
      <c r="B263">
        <v>1.67</v>
      </c>
      <c r="D263" s="17">
        <v>44523</v>
      </c>
      <c r="E263">
        <v>288.38641357421881</v>
      </c>
      <c r="F263" s="20">
        <f t="shared" si="24"/>
        <v>-1.8258915626964942</v>
      </c>
      <c r="G263" s="20">
        <f t="shared" si="25"/>
        <v>-3.4958915626964941</v>
      </c>
      <c r="H263">
        <f t="shared" si="26"/>
        <v>-1.5454197188134724E-2</v>
      </c>
      <c r="J263" s="17">
        <v>44523</v>
      </c>
      <c r="K263">
        <v>4690.7001953125</v>
      </c>
      <c r="L263">
        <f t="shared" si="27"/>
        <v>0.16571329129452078</v>
      </c>
      <c r="M263">
        <f t="shared" si="28"/>
        <v>-1.5042867087054792</v>
      </c>
      <c r="N263">
        <f t="shared" si="29"/>
        <v>-6.5826703597268088E-3</v>
      </c>
    </row>
    <row r="264" spans="1:14" x14ac:dyDescent="0.2">
      <c r="A264" s="16">
        <v>44524</v>
      </c>
      <c r="B264">
        <v>1.64</v>
      </c>
      <c r="D264" s="17">
        <v>44524</v>
      </c>
      <c r="E264">
        <v>286.15985107421881</v>
      </c>
      <c r="F264" s="20">
        <f t="shared" si="24"/>
        <v>-0.77207607404395784</v>
      </c>
      <c r="G264" s="20">
        <f t="shared" si="25"/>
        <v>-2.4120760740439575</v>
      </c>
      <c r="H264">
        <f t="shared" si="26"/>
        <v>-1.0603921030063078E-2</v>
      </c>
      <c r="J264" s="17">
        <v>44524</v>
      </c>
      <c r="K264">
        <v>4701.4599609375</v>
      </c>
      <c r="L264">
        <f t="shared" si="27"/>
        <v>0.22938506357222371</v>
      </c>
      <c r="M264">
        <f t="shared" si="28"/>
        <v>-1.4106149364277762</v>
      </c>
      <c r="N264">
        <f t="shared" si="29"/>
        <v>-6.1698422239303587E-3</v>
      </c>
    </row>
    <row r="265" spans="1:14" x14ac:dyDescent="0.2">
      <c r="A265" s="16">
        <v>44526</v>
      </c>
      <c r="B265">
        <v>1.48</v>
      </c>
      <c r="D265" s="17">
        <v>44526</v>
      </c>
      <c r="E265">
        <v>281.25146484375</v>
      </c>
      <c r="F265" s="20">
        <f t="shared" si="24"/>
        <v>-1.7152602687075629</v>
      </c>
      <c r="G265" s="20">
        <f t="shared" si="25"/>
        <v>-3.1952602687075631</v>
      </c>
      <c r="H265">
        <f t="shared" si="26"/>
        <v>-1.4103378344986761E-2</v>
      </c>
      <c r="J265" s="17">
        <v>44526</v>
      </c>
      <c r="K265">
        <v>4594.6201171875</v>
      </c>
      <c r="L265">
        <f t="shared" si="27"/>
        <v>-2.2724822637582451</v>
      </c>
      <c r="M265">
        <f t="shared" si="28"/>
        <v>-3.7524822637582451</v>
      </c>
      <c r="N265">
        <f t="shared" si="29"/>
        <v>-1.6610462311453234E-2</v>
      </c>
    </row>
    <row r="266" spans="1:14" x14ac:dyDescent="0.2">
      <c r="A266" s="16">
        <v>44529</v>
      </c>
      <c r="B266">
        <v>1.52</v>
      </c>
      <c r="D266" s="17">
        <v>44529</v>
      </c>
      <c r="E266">
        <v>293.65103149414062</v>
      </c>
      <c r="F266" s="20">
        <f t="shared" si="24"/>
        <v>4.4087118469869084</v>
      </c>
      <c r="G266" s="20">
        <f t="shared" si="25"/>
        <v>2.8887118469869084</v>
      </c>
      <c r="H266">
        <f t="shared" si="26"/>
        <v>1.2367729947269063E-2</v>
      </c>
      <c r="J266" s="17">
        <v>44529</v>
      </c>
      <c r="K266">
        <v>4655.27001953125</v>
      </c>
      <c r="L266">
        <f t="shared" si="27"/>
        <v>1.3200199537034971</v>
      </c>
      <c r="M266">
        <f t="shared" si="28"/>
        <v>-0.1999800462965029</v>
      </c>
      <c r="N266">
        <f t="shared" si="29"/>
        <v>-8.6937188114134085E-4</v>
      </c>
    </row>
    <row r="267" spans="1:14" x14ac:dyDescent="0.2">
      <c r="A267" s="16">
        <v>44530</v>
      </c>
      <c r="B267">
        <v>1.43</v>
      </c>
      <c r="D267" s="17">
        <v>44530</v>
      </c>
      <c r="E267">
        <v>281.99368286132812</v>
      </c>
      <c r="F267" s="20">
        <f t="shared" si="24"/>
        <v>-3.9697965893387659</v>
      </c>
      <c r="G267" s="20">
        <f t="shared" si="25"/>
        <v>-5.3997965893387656</v>
      </c>
      <c r="H267">
        <f t="shared" si="26"/>
        <v>-2.4107929771222478E-2</v>
      </c>
      <c r="J267" s="17">
        <v>44530</v>
      </c>
      <c r="K267">
        <v>4567</v>
      </c>
      <c r="L267">
        <f t="shared" si="27"/>
        <v>-1.8961310334505175</v>
      </c>
      <c r="M267">
        <f t="shared" si="28"/>
        <v>-3.3261310334505172</v>
      </c>
      <c r="N267">
        <f t="shared" si="29"/>
        <v>-1.469090024232695E-2</v>
      </c>
    </row>
    <row r="268" spans="1:14" x14ac:dyDescent="0.2">
      <c r="A268" s="16">
        <v>44531</v>
      </c>
      <c r="B268">
        <v>1.43</v>
      </c>
      <c r="D268" s="17">
        <v>44531</v>
      </c>
      <c r="E268">
        <v>248.88197326660159</v>
      </c>
      <c r="F268" s="20">
        <f t="shared" si="24"/>
        <v>-11.742004026029687</v>
      </c>
      <c r="G268" s="20">
        <f t="shared" si="25"/>
        <v>-13.172004026029686</v>
      </c>
      <c r="H268">
        <f t="shared" si="26"/>
        <v>-6.1340222557766264E-2</v>
      </c>
      <c r="J268" s="17">
        <v>44531</v>
      </c>
      <c r="K268">
        <v>4513.0400390625</v>
      </c>
      <c r="L268">
        <f t="shared" si="27"/>
        <v>-1.1815187417889206</v>
      </c>
      <c r="M268">
        <f t="shared" si="28"/>
        <v>-2.6115187417889203</v>
      </c>
      <c r="N268">
        <f t="shared" si="29"/>
        <v>-1.1492406795159376E-2</v>
      </c>
    </row>
    <row r="269" spans="1:14" x14ac:dyDescent="0.2">
      <c r="A269" s="16">
        <v>44532</v>
      </c>
      <c r="B269">
        <v>1.44</v>
      </c>
      <c r="D269" s="17">
        <v>44532</v>
      </c>
      <c r="E269">
        <v>258.48104858398438</v>
      </c>
      <c r="F269" s="20">
        <f t="shared" si="24"/>
        <v>3.8568785000351493</v>
      </c>
      <c r="G269" s="20">
        <f t="shared" si="25"/>
        <v>2.4168785000351494</v>
      </c>
      <c r="H269">
        <f t="shared" si="26"/>
        <v>1.0371535110281268E-2</v>
      </c>
      <c r="J269" s="17">
        <v>44532</v>
      </c>
      <c r="K269">
        <v>4577.10009765625</v>
      </c>
      <c r="L269">
        <f t="shared" si="27"/>
        <v>1.419443613158311</v>
      </c>
      <c r="M269">
        <f t="shared" si="28"/>
        <v>-2.0556386841688923E-2</v>
      </c>
      <c r="N269">
        <f t="shared" si="29"/>
        <v>-8.9284430873063785E-5</v>
      </c>
    </row>
    <row r="270" spans="1:14" x14ac:dyDescent="0.2">
      <c r="A270" s="16">
        <v>44533</v>
      </c>
      <c r="B270">
        <v>1.35</v>
      </c>
      <c r="D270" s="17">
        <v>44533</v>
      </c>
      <c r="E270">
        <v>255.63099670410159</v>
      </c>
      <c r="F270" s="20">
        <f t="shared" si="24"/>
        <v>-1.102615412424234</v>
      </c>
      <c r="G270" s="20">
        <f t="shared" si="25"/>
        <v>-2.4526154124242341</v>
      </c>
      <c r="H270">
        <f t="shared" si="26"/>
        <v>-1.0784370292126103E-2</v>
      </c>
      <c r="J270" s="17">
        <v>44533</v>
      </c>
      <c r="K270">
        <v>4538.43017578125</v>
      </c>
      <c r="L270">
        <f t="shared" si="27"/>
        <v>-0.8448563730297558</v>
      </c>
      <c r="M270">
        <f t="shared" si="28"/>
        <v>-2.1948563730297561</v>
      </c>
      <c r="N270">
        <f t="shared" si="29"/>
        <v>-9.6383048231404693E-3</v>
      </c>
    </row>
    <row r="271" spans="1:14" x14ac:dyDescent="0.2">
      <c r="A271" s="16">
        <v>44536</v>
      </c>
      <c r="B271">
        <v>1.43</v>
      </c>
      <c r="D271" s="17">
        <v>44536</v>
      </c>
      <c r="E271">
        <v>256.05645751953119</v>
      </c>
      <c r="F271" s="20">
        <f t="shared" si="24"/>
        <v>0.16643553438947092</v>
      </c>
      <c r="G271" s="20">
        <f t="shared" si="25"/>
        <v>-1.2635644656105289</v>
      </c>
      <c r="H271">
        <f t="shared" si="26"/>
        <v>-5.5225552174374623E-3</v>
      </c>
      <c r="J271" s="17">
        <v>44536</v>
      </c>
      <c r="K271">
        <v>4591.669921875</v>
      </c>
      <c r="L271">
        <f t="shared" si="27"/>
        <v>1.1730872577451357</v>
      </c>
      <c r="M271">
        <f t="shared" si="28"/>
        <v>-0.25691274225486427</v>
      </c>
      <c r="N271">
        <f t="shared" si="29"/>
        <v>-1.1171935845422007E-3</v>
      </c>
    </row>
    <row r="272" spans="1:14" x14ac:dyDescent="0.2">
      <c r="A272" s="16">
        <v>44537</v>
      </c>
      <c r="B272">
        <v>1.48</v>
      </c>
      <c r="D272" s="17">
        <v>44537</v>
      </c>
      <c r="E272">
        <v>264.210693359375</v>
      </c>
      <c r="F272" s="20">
        <f t="shared" si="24"/>
        <v>3.1845460641123751</v>
      </c>
      <c r="G272" s="20">
        <f t="shared" si="25"/>
        <v>1.7045460641123751</v>
      </c>
      <c r="H272">
        <f t="shared" si="26"/>
        <v>7.3403657686903871E-3</v>
      </c>
      <c r="J272" s="17">
        <v>44537</v>
      </c>
      <c r="K272">
        <v>4686.75</v>
      </c>
      <c r="L272">
        <f t="shared" si="27"/>
        <v>2.0707080374404225</v>
      </c>
      <c r="M272">
        <f t="shared" si="28"/>
        <v>0.59070803744042255</v>
      </c>
      <c r="N272">
        <f t="shared" si="29"/>
        <v>2.5578650693607683E-3</v>
      </c>
    </row>
    <row r="273" spans="1:14" x14ac:dyDescent="0.2">
      <c r="A273" s="16">
        <v>44538</v>
      </c>
      <c r="B273">
        <v>1.52</v>
      </c>
      <c r="D273" s="17">
        <v>44538</v>
      </c>
      <c r="E273">
        <v>263.53778076171881</v>
      </c>
      <c r="F273" s="20">
        <f t="shared" si="24"/>
        <v>-0.25468787394646009</v>
      </c>
      <c r="G273" s="20">
        <f t="shared" si="25"/>
        <v>-1.7746878739464602</v>
      </c>
      <c r="H273">
        <f t="shared" si="26"/>
        <v>-7.7765824763768024E-3</v>
      </c>
      <c r="J273" s="17">
        <v>44538</v>
      </c>
      <c r="K273">
        <v>4701.2099609375</v>
      </c>
      <c r="L273">
        <f t="shared" si="27"/>
        <v>0.30852853123166374</v>
      </c>
      <c r="M273">
        <f t="shared" si="28"/>
        <v>-1.2114714687683363</v>
      </c>
      <c r="N273">
        <f t="shared" si="29"/>
        <v>-5.293483396506822E-3</v>
      </c>
    </row>
    <row r="274" spans="1:14" x14ac:dyDescent="0.2">
      <c r="A274" s="16">
        <v>44539</v>
      </c>
      <c r="B274">
        <v>1.49</v>
      </c>
      <c r="D274" s="17">
        <v>44539</v>
      </c>
      <c r="E274">
        <v>261.56851196289062</v>
      </c>
      <c r="F274" s="20">
        <f t="shared" si="24"/>
        <v>-0.74724344765152384</v>
      </c>
      <c r="G274" s="20">
        <f t="shared" si="25"/>
        <v>-2.2372434476515237</v>
      </c>
      <c r="H274">
        <f t="shared" si="26"/>
        <v>-9.8265614121167636E-3</v>
      </c>
      <c r="J274" s="17">
        <v>44539</v>
      </c>
      <c r="K274">
        <v>4667.4501953125</v>
      </c>
      <c r="L274">
        <f t="shared" si="27"/>
        <v>-0.71810801698947602</v>
      </c>
      <c r="M274">
        <f t="shared" si="28"/>
        <v>-2.2081080169894758</v>
      </c>
      <c r="N274">
        <f t="shared" si="29"/>
        <v>-9.6971514803887403E-3</v>
      </c>
    </row>
    <row r="275" spans="1:14" x14ac:dyDescent="0.2">
      <c r="A275" s="16">
        <v>44540</v>
      </c>
      <c r="B275">
        <v>1.48</v>
      </c>
      <c r="D275" s="17">
        <v>44540</v>
      </c>
      <c r="E275">
        <v>263.2607421875</v>
      </c>
      <c r="F275" s="20">
        <f t="shared" si="24"/>
        <v>0.64695486926555434</v>
      </c>
      <c r="G275" s="20">
        <f t="shared" si="25"/>
        <v>-0.83304513073444564</v>
      </c>
      <c r="H275">
        <f t="shared" si="26"/>
        <v>-3.6330224908941874E-3</v>
      </c>
      <c r="J275" s="17">
        <v>44540</v>
      </c>
      <c r="K275">
        <v>4712.02001953125</v>
      </c>
      <c r="L275">
        <f t="shared" si="27"/>
        <v>0.95490733384817439</v>
      </c>
      <c r="M275">
        <f t="shared" si="28"/>
        <v>-0.52509266615182559</v>
      </c>
      <c r="N275">
        <f t="shared" si="29"/>
        <v>-2.2864567497283342E-3</v>
      </c>
    </row>
    <row r="276" spans="1:14" x14ac:dyDescent="0.2">
      <c r="A276" s="16">
        <v>44543</v>
      </c>
      <c r="B276">
        <v>1.42</v>
      </c>
      <c r="D276" s="17">
        <v>44543</v>
      </c>
      <c r="E276">
        <v>262.99356079101562</v>
      </c>
      <c r="F276" s="20">
        <f t="shared" si="24"/>
        <v>-0.1014892665971756</v>
      </c>
      <c r="G276" s="20">
        <f t="shared" si="25"/>
        <v>-1.5214892665971755</v>
      </c>
      <c r="H276">
        <f t="shared" si="26"/>
        <v>-6.6585277570382585E-3</v>
      </c>
      <c r="J276" s="17">
        <v>44543</v>
      </c>
      <c r="K276">
        <v>4668.97021484375</v>
      </c>
      <c r="L276">
        <f t="shared" si="27"/>
        <v>-0.91361676115676982</v>
      </c>
      <c r="M276">
        <f t="shared" si="28"/>
        <v>-2.3336167611567697</v>
      </c>
      <c r="N276">
        <f t="shared" si="29"/>
        <v>-1.025489468621857E-2</v>
      </c>
    </row>
    <row r="277" spans="1:14" x14ac:dyDescent="0.2">
      <c r="A277" s="16">
        <v>44544</v>
      </c>
      <c r="B277">
        <v>1.44</v>
      </c>
      <c r="D277" s="17">
        <v>44544</v>
      </c>
      <c r="E277">
        <v>252.92939758300781</v>
      </c>
      <c r="F277" s="20">
        <f t="shared" si="24"/>
        <v>-3.8267717193293445</v>
      </c>
      <c r="G277" s="20">
        <f t="shared" si="25"/>
        <v>-5.2667717193293448</v>
      </c>
      <c r="H277">
        <f t="shared" si="26"/>
        <v>-2.3497662730783696E-2</v>
      </c>
      <c r="J277" s="17">
        <v>44544</v>
      </c>
      <c r="K277">
        <v>4634.08984375</v>
      </c>
      <c r="L277">
        <f t="shared" si="27"/>
        <v>-0.74706775774360545</v>
      </c>
      <c r="M277">
        <f t="shared" si="28"/>
        <v>-2.1870677577436055</v>
      </c>
      <c r="N277">
        <f t="shared" si="29"/>
        <v>-9.6037215912259787E-3</v>
      </c>
    </row>
    <row r="278" spans="1:14" x14ac:dyDescent="0.2">
      <c r="A278" s="16">
        <v>44545</v>
      </c>
      <c r="B278">
        <v>1.47</v>
      </c>
      <c r="D278" s="17">
        <v>44545</v>
      </c>
      <c r="E278">
        <v>257.33306884765619</v>
      </c>
      <c r="F278" s="20">
        <f t="shared" si="24"/>
        <v>1.7410673914261623</v>
      </c>
      <c r="G278" s="20">
        <f t="shared" si="25"/>
        <v>0.27106739142616232</v>
      </c>
      <c r="H278">
        <f t="shared" si="26"/>
        <v>1.1756380563811295E-3</v>
      </c>
      <c r="J278" s="17">
        <v>44545</v>
      </c>
      <c r="K278">
        <v>4709.85009765625</v>
      </c>
      <c r="L278">
        <f t="shared" si="27"/>
        <v>1.6348464630746833</v>
      </c>
      <c r="M278">
        <f t="shared" si="28"/>
        <v>0.16484646307468331</v>
      </c>
      <c r="N278">
        <f t="shared" si="29"/>
        <v>7.1532965678192649E-4</v>
      </c>
    </row>
    <row r="279" spans="1:14" x14ac:dyDescent="0.2">
      <c r="A279" s="16">
        <v>44546</v>
      </c>
      <c r="B279">
        <v>1.44</v>
      </c>
      <c r="D279" s="17">
        <v>44546</v>
      </c>
      <c r="E279">
        <v>250.48512268066409</v>
      </c>
      <c r="F279" s="20">
        <f t="shared" si="24"/>
        <v>-2.6611217118955497</v>
      </c>
      <c r="G279" s="20">
        <f t="shared" si="25"/>
        <v>-4.1011217118955496</v>
      </c>
      <c r="H279">
        <f t="shared" si="26"/>
        <v>-1.8186472663909745E-2</v>
      </c>
      <c r="J279" s="17">
        <v>44546</v>
      </c>
      <c r="K279">
        <v>4668.669921875</v>
      </c>
      <c r="L279">
        <f t="shared" si="27"/>
        <v>-0.87434153799804337</v>
      </c>
      <c r="M279">
        <f t="shared" si="28"/>
        <v>-2.3143415379980432</v>
      </c>
      <c r="N279">
        <f t="shared" si="29"/>
        <v>-1.0169191736717058E-2</v>
      </c>
    </row>
    <row r="280" spans="1:14" x14ac:dyDescent="0.2">
      <c r="A280" s="16">
        <v>44547</v>
      </c>
      <c r="B280">
        <v>1.41</v>
      </c>
      <c r="D280" s="17">
        <v>44547</v>
      </c>
      <c r="E280">
        <v>250.29707336425781</v>
      </c>
      <c r="F280" s="20">
        <f t="shared" si="24"/>
        <v>-7.5074046072595227E-2</v>
      </c>
      <c r="G280" s="20">
        <f t="shared" si="25"/>
        <v>-1.4850740460725951</v>
      </c>
      <c r="H280">
        <f t="shared" si="26"/>
        <v>-6.4979647476588673E-3</v>
      </c>
      <c r="J280" s="17">
        <v>44547</v>
      </c>
      <c r="K280">
        <v>4620.64013671875</v>
      </c>
      <c r="L280">
        <f t="shared" si="27"/>
        <v>-1.0287680637092587</v>
      </c>
      <c r="M280">
        <f t="shared" si="28"/>
        <v>-2.4387680637092588</v>
      </c>
      <c r="N280">
        <f t="shared" si="29"/>
        <v>-1.0722724350976574E-2</v>
      </c>
    </row>
    <row r="281" spans="1:14" x14ac:dyDescent="0.2">
      <c r="A281" s="16">
        <v>44550</v>
      </c>
      <c r="B281">
        <v>1.43</v>
      </c>
      <c r="D281" s="17">
        <v>44550</v>
      </c>
      <c r="E281">
        <v>244.6366271972656</v>
      </c>
      <c r="F281" s="20">
        <f t="shared" si="24"/>
        <v>-2.261491151658237</v>
      </c>
      <c r="G281" s="20">
        <f t="shared" si="25"/>
        <v>-3.6914911516582372</v>
      </c>
      <c r="H281">
        <f t="shared" si="26"/>
        <v>-1.6335341300848346E-2</v>
      </c>
      <c r="J281" s="17">
        <v>44550</v>
      </c>
      <c r="K281">
        <v>4568.02001953125</v>
      </c>
      <c r="L281">
        <f t="shared" si="27"/>
        <v>-1.138805785140997</v>
      </c>
      <c r="M281">
        <f t="shared" si="28"/>
        <v>-2.5688057851409969</v>
      </c>
      <c r="N281">
        <f t="shared" si="29"/>
        <v>-1.1301974266923788E-2</v>
      </c>
    </row>
    <row r="282" spans="1:14" x14ac:dyDescent="0.2">
      <c r="A282" s="16">
        <v>44551</v>
      </c>
      <c r="B282">
        <v>1.48</v>
      </c>
      <c r="D282" s="17">
        <v>44551</v>
      </c>
      <c r="E282">
        <v>249.92103576660159</v>
      </c>
      <c r="F282" s="20">
        <f t="shared" si="24"/>
        <v>2.1601052262198048</v>
      </c>
      <c r="G282" s="20">
        <f t="shared" si="25"/>
        <v>0.68010522621980485</v>
      </c>
      <c r="H282">
        <f t="shared" si="26"/>
        <v>2.9436607811992345E-3</v>
      </c>
      <c r="J282" s="17">
        <v>44551</v>
      </c>
      <c r="K282">
        <v>4649.22998046875</v>
      </c>
      <c r="L282">
        <f t="shared" si="27"/>
        <v>1.7777934551572609</v>
      </c>
      <c r="M282">
        <f t="shared" si="28"/>
        <v>0.29779345515726097</v>
      </c>
      <c r="N282">
        <f t="shared" si="29"/>
        <v>1.2913786755491383E-3</v>
      </c>
    </row>
    <row r="283" spans="1:14" x14ac:dyDescent="0.2">
      <c r="A283" s="16">
        <v>44552</v>
      </c>
      <c r="B283">
        <v>1.46</v>
      </c>
      <c r="D283" s="17">
        <v>44552</v>
      </c>
      <c r="E283">
        <v>250.16844177246091</v>
      </c>
      <c r="F283" s="20">
        <f t="shared" si="24"/>
        <v>9.8993670180835755E-2</v>
      </c>
      <c r="G283" s="20">
        <f t="shared" si="25"/>
        <v>-1.3610063298191641</v>
      </c>
      <c r="H283">
        <f t="shared" si="26"/>
        <v>-5.9513671272154794E-3</v>
      </c>
      <c r="J283" s="17">
        <v>44552</v>
      </c>
      <c r="K283">
        <v>4696.56005859375</v>
      </c>
      <c r="L283">
        <f t="shared" si="27"/>
        <v>1.0180197220578886</v>
      </c>
      <c r="M283">
        <f t="shared" si="28"/>
        <v>-0.44198027794211137</v>
      </c>
      <c r="N283">
        <f t="shared" si="29"/>
        <v>-1.9237503954659936E-3</v>
      </c>
    </row>
    <row r="284" spans="1:14" x14ac:dyDescent="0.2">
      <c r="A284" s="16">
        <v>44553</v>
      </c>
      <c r="B284">
        <v>1.5</v>
      </c>
      <c r="D284" s="17">
        <v>44553</v>
      </c>
      <c r="E284">
        <v>250.5048828125</v>
      </c>
      <c r="F284" s="20">
        <f t="shared" si="24"/>
        <v>0.13448580390691273</v>
      </c>
      <c r="G284" s="20">
        <f t="shared" si="25"/>
        <v>-1.3655141960930872</v>
      </c>
      <c r="H284">
        <f t="shared" si="26"/>
        <v>-5.9712151215174482E-3</v>
      </c>
      <c r="J284" s="17">
        <v>44553</v>
      </c>
      <c r="K284">
        <v>4725.7900390625</v>
      </c>
      <c r="L284">
        <f t="shared" si="27"/>
        <v>0.62236999216618294</v>
      </c>
      <c r="M284">
        <f t="shared" si="28"/>
        <v>-0.87763000783381706</v>
      </c>
      <c r="N284">
        <f t="shared" si="29"/>
        <v>-3.8283226306312259E-3</v>
      </c>
    </row>
    <row r="285" spans="1:14" x14ac:dyDescent="0.2">
      <c r="A285" s="16">
        <v>44557</v>
      </c>
      <c r="B285">
        <v>1.48</v>
      </c>
      <c r="D285" s="17">
        <v>44557</v>
      </c>
      <c r="E285">
        <v>255.61116027832031</v>
      </c>
      <c r="F285" s="20">
        <f t="shared" si="24"/>
        <v>2.0383943851674546</v>
      </c>
      <c r="G285" s="20">
        <f t="shared" si="25"/>
        <v>0.55839438516745465</v>
      </c>
      <c r="H285">
        <f t="shared" si="26"/>
        <v>2.4183303578060923E-3</v>
      </c>
      <c r="J285" s="17">
        <v>44557</v>
      </c>
      <c r="K285">
        <v>4791.18994140625</v>
      </c>
      <c r="L285">
        <f t="shared" si="27"/>
        <v>1.3838935247475361</v>
      </c>
      <c r="M285">
        <f t="shared" si="28"/>
        <v>-9.6106475252463852E-2</v>
      </c>
      <c r="N285">
        <f t="shared" si="29"/>
        <v>-4.1758581443410451E-4</v>
      </c>
    </row>
    <row r="286" spans="1:14" x14ac:dyDescent="0.2">
      <c r="A286" s="16">
        <v>44558</v>
      </c>
      <c r="B286">
        <v>1.49</v>
      </c>
      <c r="D286" s="17">
        <v>44558</v>
      </c>
      <c r="E286">
        <v>252.79083251953119</v>
      </c>
      <c r="F286" s="20">
        <f t="shared" si="24"/>
        <v>-1.1033664397588221</v>
      </c>
      <c r="G286" s="20">
        <f t="shared" si="25"/>
        <v>-2.5933664397588219</v>
      </c>
      <c r="H286">
        <f t="shared" si="26"/>
        <v>-1.1411465908775465E-2</v>
      </c>
      <c r="J286" s="17">
        <v>44558</v>
      </c>
      <c r="K286">
        <v>4786.35009765625</v>
      </c>
      <c r="L286">
        <f t="shared" si="27"/>
        <v>-0.10101548486260742</v>
      </c>
      <c r="M286">
        <f t="shared" si="28"/>
        <v>-1.5910154848626075</v>
      </c>
      <c r="N286">
        <f t="shared" si="29"/>
        <v>-6.9652496659867924E-3</v>
      </c>
    </row>
    <row r="287" spans="1:14" x14ac:dyDescent="0.2">
      <c r="A287" s="16">
        <v>44559</v>
      </c>
      <c r="B287">
        <v>1.55</v>
      </c>
      <c r="D287" s="17">
        <v>44559</v>
      </c>
      <c r="E287">
        <v>251.89033508300781</v>
      </c>
      <c r="F287" s="20">
        <f t="shared" si="24"/>
        <v>-0.35622234696893373</v>
      </c>
      <c r="G287" s="20">
        <f t="shared" si="25"/>
        <v>-1.9062223469689337</v>
      </c>
      <c r="H287">
        <f t="shared" si="26"/>
        <v>-8.3585401904823966E-3</v>
      </c>
      <c r="J287" s="17">
        <v>44559</v>
      </c>
      <c r="K287">
        <v>4793.06005859375</v>
      </c>
      <c r="L287">
        <f t="shared" si="27"/>
        <v>0.14018951394269491</v>
      </c>
      <c r="M287">
        <f t="shared" si="28"/>
        <v>-1.4098104860573051</v>
      </c>
      <c r="N287">
        <f t="shared" si="29"/>
        <v>-6.1662985672649873E-3</v>
      </c>
    </row>
    <row r="288" spans="1:14" x14ac:dyDescent="0.2">
      <c r="A288" s="16">
        <v>44560</v>
      </c>
      <c r="B288">
        <v>1.52</v>
      </c>
      <c r="D288" s="17">
        <v>44560</v>
      </c>
      <c r="E288">
        <v>252.67210388183591</v>
      </c>
      <c r="F288" s="20">
        <f t="shared" si="24"/>
        <v>0.31036077607760254</v>
      </c>
      <c r="G288" s="20">
        <f t="shared" si="25"/>
        <v>-1.2096392239223974</v>
      </c>
      <c r="H288">
        <f t="shared" si="26"/>
        <v>-5.2854285498691329E-3</v>
      </c>
      <c r="J288" s="17">
        <v>44560</v>
      </c>
      <c r="K288">
        <v>4778.72998046875</v>
      </c>
      <c r="L288">
        <f t="shared" si="27"/>
        <v>-0.29897555945093546</v>
      </c>
      <c r="M288">
        <f t="shared" si="28"/>
        <v>-1.8189755594509354</v>
      </c>
      <c r="N288">
        <f t="shared" si="29"/>
        <v>-7.9724406965653843E-3</v>
      </c>
    </row>
    <row r="289" spans="1:14" x14ac:dyDescent="0.2">
      <c r="A289" s="16">
        <v>44561</v>
      </c>
      <c r="B289">
        <v>1.52</v>
      </c>
      <c r="D289" s="17">
        <v>44561</v>
      </c>
      <c r="E289">
        <v>251.48460388183591</v>
      </c>
      <c r="F289" s="20">
        <f t="shared" si="24"/>
        <v>-0.46997669380840856</v>
      </c>
      <c r="G289" s="20">
        <f t="shared" si="25"/>
        <v>-1.9899766938084085</v>
      </c>
      <c r="H289">
        <f t="shared" si="26"/>
        <v>-8.7295075322830814E-3</v>
      </c>
      <c r="J289" s="17">
        <v>44561</v>
      </c>
      <c r="K289">
        <v>4766.18017578125</v>
      </c>
      <c r="L289">
        <f t="shared" si="27"/>
        <v>-0.26261799136575148</v>
      </c>
      <c r="M289">
        <f t="shared" si="28"/>
        <v>-1.7826179913657514</v>
      </c>
      <c r="N289">
        <f t="shared" si="29"/>
        <v>-7.811646200717246E-3</v>
      </c>
    </row>
    <row r="290" spans="1:14" x14ac:dyDescent="0.2">
      <c r="A290" s="16">
        <v>44564</v>
      </c>
      <c r="B290">
        <v>1.63</v>
      </c>
      <c r="D290" s="17">
        <v>44564</v>
      </c>
      <c r="E290">
        <v>252.8007507324219</v>
      </c>
      <c r="F290" s="20">
        <f t="shared" si="24"/>
        <v>0.52335086532947639</v>
      </c>
      <c r="G290" s="20">
        <f t="shared" si="25"/>
        <v>-1.1066491346705236</v>
      </c>
      <c r="H290">
        <f t="shared" si="26"/>
        <v>-4.8329073873698142E-3</v>
      </c>
      <c r="J290" s="17">
        <v>44564</v>
      </c>
      <c r="K290">
        <v>4796.56005859375</v>
      </c>
      <c r="L290">
        <f t="shared" si="27"/>
        <v>0.63740525309705209</v>
      </c>
      <c r="M290">
        <f t="shared" si="28"/>
        <v>-0.9925947469029478</v>
      </c>
      <c r="N290">
        <f t="shared" si="29"/>
        <v>-4.3323211571812455E-3</v>
      </c>
    </row>
    <row r="291" spans="1:14" x14ac:dyDescent="0.2">
      <c r="A291" s="16">
        <v>44565</v>
      </c>
      <c r="B291">
        <v>1.66</v>
      </c>
      <c r="D291" s="17">
        <v>44565</v>
      </c>
      <c r="E291">
        <v>245.64601135253909</v>
      </c>
      <c r="F291" s="20">
        <f t="shared" si="24"/>
        <v>-2.8301891347845634</v>
      </c>
      <c r="G291" s="20">
        <f t="shared" si="25"/>
        <v>-4.4901891347845631</v>
      </c>
      <c r="H291">
        <f t="shared" si="26"/>
        <v>-1.9952014952576494E-2</v>
      </c>
      <c r="J291" s="17">
        <v>44565</v>
      </c>
      <c r="K291">
        <v>4793.5400390625</v>
      </c>
      <c r="L291">
        <f t="shared" si="27"/>
        <v>-6.2962195706049509E-2</v>
      </c>
      <c r="M291">
        <f t="shared" si="28"/>
        <v>-1.7229621957060495</v>
      </c>
      <c r="N291">
        <f t="shared" si="29"/>
        <v>-7.5479421862293178E-3</v>
      </c>
    </row>
    <row r="292" spans="1:14" x14ac:dyDescent="0.2">
      <c r="A292" s="16">
        <v>44566</v>
      </c>
      <c r="B292">
        <v>1.71</v>
      </c>
      <c r="D292" s="17">
        <v>44566</v>
      </c>
      <c r="E292">
        <v>225.30003356933591</v>
      </c>
      <c r="F292" s="20">
        <f t="shared" si="24"/>
        <v>-8.2826412165934311</v>
      </c>
      <c r="G292" s="20">
        <f t="shared" si="25"/>
        <v>-9.9926412165934302</v>
      </c>
      <c r="H292">
        <f t="shared" si="26"/>
        <v>-4.5721982245344323E-2</v>
      </c>
      <c r="J292" s="17">
        <v>44566</v>
      </c>
      <c r="K292">
        <v>4700.580078125</v>
      </c>
      <c r="L292">
        <f t="shared" si="27"/>
        <v>-1.9392757790687134</v>
      </c>
      <c r="M292">
        <f t="shared" si="28"/>
        <v>-3.6492757790687134</v>
      </c>
      <c r="N292">
        <f t="shared" si="29"/>
        <v>-1.6145016618574249E-2</v>
      </c>
    </row>
    <row r="293" spans="1:14" x14ac:dyDescent="0.2">
      <c r="A293" s="16">
        <v>44567</v>
      </c>
      <c r="B293">
        <v>1.73</v>
      </c>
      <c r="D293" s="17">
        <v>44567</v>
      </c>
      <c r="E293">
        <v>226.76463317871091</v>
      </c>
      <c r="F293" s="20">
        <f t="shared" si="24"/>
        <v>0.65006630765737128</v>
      </c>
      <c r="G293" s="20">
        <f t="shared" si="25"/>
        <v>-1.0799336923426286</v>
      </c>
      <c r="H293">
        <f t="shared" si="26"/>
        <v>-4.7156011963038758E-3</v>
      </c>
      <c r="J293" s="17">
        <v>44567</v>
      </c>
      <c r="K293">
        <v>4696.0498046875</v>
      </c>
      <c r="L293">
        <f t="shared" si="27"/>
        <v>-9.6376901620769048E-2</v>
      </c>
      <c r="M293">
        <f t="shared" si="28"/>
        <v>-1.8263769016207689</v>
      </c>
      <c r="N293">
        <f t="shared" si="29"/>
        <v>-8.0051810681822672E-3</v>
      </c>
    </row>
    <row r="294" spans="1:14" x14ac:dyDescent="0.2">
      <c r="A294" s="16">
        <v>44568</v>
      </c>
      <c r="B294">
        <v>1.76</v>
      </c>
      <c r="D294" s="17">
        <v>44568</v>
      </c>
      <c r="E294">
        <v>225.93336486816409</v>
      </c>
      <c r="F294" s="20">
        <f t="shared" si="24"/>
        <v>-0.36657758262140644</v>
      </c>
      <c r="G294" s="20">
        <f t="shared" si="25"/>
        <v>-2.1265775826214064</v>
      </c>
      <c r="H294">
        <f t="shared" si="26"/>
        <v>-9.3352250969519542E-3</v>
      </c>
      <c r="J294" s="17">
        <v>44568</v>
      </c>
      <c r="K294">
        <v>4677.02978515625</v>
      </c>
      <c r="L294">
        <f t="shared" si="27"/>
        <v>-0.40502167400917699</v>
      </c>
      <c r="M294">
        <f t="shared" si="28"/>
        <v>-2.1650216740091768</v>
      </c>
      <c r="N294">
        <f t="shared" si="29"/>
        <v>-9.505846867942154E-3</v>
      </c>
    </row>
    <row r="295" spans="1:14" x14ac:dyDescent="0.2">
      <c r="A295" s="16">
        <v>44571</v>
      </c>
      <c r="B295">
        <v>1.78</v>
      </c>
      <c r="D295" s="17">
        <v>44571</v>
      </c>
      <c r="E295">
        <v>227.23963928222659</v>
      </c>
      <c r="F295" s="20">
        <f t="shared" si="24"/>
        <v>0.57816799870383595</v>
      </c>
      <c r="G295" s="20">
        <f t="shared" si="25"/>
        <v>-1.2018320012961641</v>
      </c>
      <c r="H295">
        <f t="shared" si="26"/>
        <v>-5.2511084025574197E-3</v>
      </c>
      <c r="J295" s="17">
        <v>44571</v>
      </c>
      <c r="K295">
        <v>4670.2900390625</v>
      </c>
      <c r="L295">
        <f t="shared" si="27"/>
        <v>-0.1441031253454983</v>
      </c>
      <c r="M295">
        <f t="shared" si="28"/>
        <v>-1.9241031253454983</v>
      </c>
      <c r="N295">
        <f t="shared" si="29"/>
        <v>-8.4377116875171011E-3</v>
      </c>
    </row>
    <row r="296" spans="1:14" x14ac:dyDescent="0.2">
      <c r="A296" s="16">
        <v>44572</v>
      </c>
      <c r="B296">
        <v>1.75</v>
      </c>
      <c r="D296" s="17">
        <v>44572</v>
      </c>
      <c r="E296">
        <v>232.3953857421875</v>
      </c>
      <c r="F296" s="20">
        <f t="shared" si="24"/>
        <v>2.2688587590818985</v>
      </c>
      <c r="G296" s="20">
        <f t="shared" si="25"/>
        <v>0.51885875908189849</v>
      </c>
      <c r="H296">
        <f t="shared" si="26"/>
        <v>2.2475491858902109E-3</v>
      </c>
      <c r="J296" s="17">
        <v>44572</v>
      </c>
      <c r="K296">
        <v>4713.06982421875</v>
      </c>
      <c r="L296">
        <f t="shared" si="27"/>
        <v>0.91599846687118147</v>
      </c>
      <c r="M296">
        <f t="shared" si="28"/>
        <v>-0.83400153312881853</v>
      </c>
      <c r="N296">
        <f t="shared" si="29"/>
        <v>-3.6372110059681609E-3</v>
      </c>
    </row>
    <row r="297" spans="1:14" x14ac:dyDescent="0.2">
      <c r="A297" s="16">
        <v>44573</v>
      </c>
      <c r="B297">
        <v>1.74</v>
      </c>
      <c r="D297" s="17">
        <v>44573</v>
      </c>
      <c r="E297">
        <v>235.3542785644531</v>
      </c>
      <c r="F297" s="20">
        <f t="shared" si="24"/>
        <v>1.2732149619993334</v>
      </c>
      <c r="G297" s="20">
        <f t="shared" si="25"/>
        <v>-0.46678503800066662</v>
      </c>
      <c r="H297">
        <f t="shared" si="26"/>
        <v>-2.0319678214234674E-3</v>
      </c>
      <c r="J297" s="17">
        <v>44573</v>
      </c>
      <c r="K297">
        <v>4726.35009765625</v>
      </c>
      <c r="L297">
        <f t="shared" si="27"/>
        <v>0.28177544430293627</v>
      </c>
      <c r="M297">
        <f t="shared" si="28"/>
        <v>-1.4582245556970637</v>
      </c>
      <c r="N297">
        <f t="shared" si="29"/>
        <v>-6.3796172314218684E-3</v>
      </c>
    </row>
    <row r="298" spans="1:14" x14ac:dyDescent="0.2">
      <c r="A298" s="16">
        <v>44574</v>
      </c>
      <c r="B298">
        <v>1.7</v>
      </c>
      <c r="D298" s="17">
        <v>44574</v>
      </c>
      <c r="E298">
        <v>226.25007629394531</v>
      </c>
      <c r="F298" s="20">
        <f t="shared" si="24"/>
        <v>-3.86829690373126</v>
      </c>
      <c r="G298" s="20">
        <f t="shared" si="25"/>
        <v>-5.5682969037312597</v>
      </c>
      <c r="H298">
        <f t="shared" si="26"/>
        <v>-2.4882177647929882E-2</v>
      </c>
      <c r="J298" s="17">
        <v>44574</v>
      </c>
      <c r="K298">
        <v>4659.02978515625</v>
      </c>
      <c r="L298">
        <f t="shared" si="27"/>
        <v>-1.4243615286430744</v>
      </c>
      <c r="M298">
        <f t="shared" si="28"/>
        <v>-3.1243615286430746</v>
      </c>
      <c r="N298">
        <f t="shared" si="29"/>
        <v>-1.3785422202552775E-2</v>
      </c>
    </row>
    <row r="299" spans="1:14" x14ac:dyDescent="0.2">
      <c r="A299" s="16">
        <v>44575</v>
      </c>
      <c r="B299">
        <v>1.78</v>
      </c>
      <c r="D299" s="17">
        <v>44575</v>
      </c>
      <c r="E299">
        <v>228.8229675292969</v>
      </c>
      <c r="F299" s="20">
        <f t="shared" si="24"/>
        <v>1.1371891128155363</v>
      </c>
      <c r="G299" s="20">
        <f t="shared" si="25"/>
        <v>-0.64281088718446378</v>
      </c>
      <c r="H299">
        <f t="shared" si="26"/>
        <v>-2.8007035006401056E-3</v>
      </c>
      <c r="J299" s="17">
        <v>44575</v>
      </c>
      <c r="K299">
        <v>4662.85009765625</v>
      </c>
      <c r="L299">
        <f t="shared" si="27"/>
        <v>8.1998026974877514E-2</v>
      </c>
      <c r="M299">
        <f t="shared" si="28"/>
        <v>-1.6980019730251226</v>
      </c>
      <c r="N299">
        <f t="shared" si="29"/>
        <v>-7.437654871106235E-3</v>
      </c>
    </row>
    <row r="300" spans="1:14" x14ac:dyDescent="0.2">
      <c r="A300" s="16">
        <v>44579</v>
      </c>
      <c r="B300">
        <v>1.87</v>
      </c>
      <c r="D300" s="17">
        <v>44579</v>
      </c>
      <c r="E300">
        <v>223.706787109375</v>
      </c>
      <c r="F300" s="20">
        <f t="shared" si="24"/>
        <v>-2.2358683986854873</v>
      </c>
      <c r="G300" s="20">
        <f t="shared" si="25"/>
        <v>-4.1058683986854874</v>
      </c>
      <c r="H300">
        <f t="shared" si="26"/>
        <v>-1.8207969379371917E-2</v>
      </c>
      <c r="J300" s="17">
        <v>44579</v>
      </c>
      <c r="K300">
        <v>4577.10986328125</v>
      </c>
      <c r="L300">
        <f t="shared" si="27"/>
        <v>-1.838794569400735</v>
      </c>
      <c r="M300">
        <f t="shared" si="28"/>
        <v>-3.7087945694007352</v>
      </c>
      <c r="N300">
        <f t="shared" si="29"/>
        <v>-1.6413376503465194E-2</v>
      </c>
    </row>
    <row r="301" spans="1:14" x14ac:dyDescent="0.2">
      <c r="A301" s="16">
        <v>44580</v>
      </c>
      <c r="B301">
        <v>1.83</v>
      </c>
      <c r="D301" s="17">
        <v>44580</v>
      </c>
      <c r="E301">
        <v>223.91461181640619</v>
      </c>
      <c r="F301" s="20">
        <f t="shared" si="24"/>
        <v>9.2900492522644498E-2</v>
      </c>
      <c r="G301" s="20">
        <f t="shared" si="25"/>
        <v>-1.7370995074773556</v>
      </c>
      <c r="H301">
        <f t="shared" si="26"/>
        <v>-7.6104206479101532E-3</v>
      </c>
      <c r="J301" s="17">
        <v>44580</v>
      </c>
      <c r="K301">
        <v>4532.759765625</v>
      </c>
      <c r="L301">
        <f t="shared" si="27"/>
        <v>-0.96895418683387669</v>
      </c>
      <c r="M301">
        <f t="shared" si="28"/>
        <v>-2.7989541868338765</v>
      </c>
      <c r="N301">
        <f t="shared" si="29"/>
        <v>-1.232906235311065E-2</v>
      </c>
    </row>
    <row r="302" spans="1:14" x14ac:dyDescent="0.2">
      <c r="A302" s="16">
        <v>44581</v>
      </c>
      <c r="B302">
        <v>1.83</v>
      </c>
      <c r="D302" s="17">
        <v>44581</v>
      </c>
      <c r="E302">
        <v>220.61927795410159</v>
      </c>
      <c r="F302" s="20">
        <f t="shared" si="24"/>
        <v>-1.4716921935431968</v>
      </c>
      <c r="G302" s="20">
        <f t="shared" si="25"/>
        <v>-3.3016921935431967</v>
      </c>
      <c r="H302">
        <f t="shared" si="26"/>
        <v>-1.4581125883373165E-2</v>
      </c>
      <c r="J302" s="17">
        <v>44581</v>
      </c>
      <c r="K302">
        <v>4482.72998046875</v>
      </c>
      <c r="L302">
        <f t="shared" si="27"/>
        <v>-1.1037378494148284</v>
      </c>
      <c r="M302">
        <f t="shared" si="28"/>
        <v>-2.9337378494148285</v>
      </c>
      <c r="N302">
        <f t="shared" si="29"/>
        <v>-1.2931693963293004E-2</v>
      </c>
    </row>
    <row r="303" spans="1:14" x14ac:dyDescent="0.2">
      <c r="A303" s="16">
        <v>44582</v>
      </c>
      <c r="B303">
        <v>1.75</v>
      </c>
      <c r="D303" s="17">
        <v>44582</v>
      </c>
      <c r="E303">
        <v>216.3541259765625</v>
      </c>
      <c r="F303" s="20">
        <f t="shared" si="24"/>
        <v>-1.9332635013094495</v>
      </c>
      <c r="G303" s="20">
        <f t="shared" si="25"/>
        <v>-3.6832635013094492</v>
      </c>
      <c r="H303">
        <f t="shared" si="26"/>
        <v>-1.629824104287084E-2</v>
      </c>
      <c r="J303" s="17">
        <v>44582</v>
      </c>
      <c r="K303">
        <v>4397.93994140625</v>
      </c>
      <c r="L303">
        <f t="shared" si="27"/>
        <v>-1.8914821867908642</v>
      </c>
      <c r="M303">
        <f t="shared" si="28"/>
        <v>-3.6414821867908644</v>
      </c>
      <c r="N303">
        <f t="shared" si="29"/>
        <v>-1.6109888940351948E-2</v>
      </c>
    </row>
    <row r="304" spans="1:14" x14ac:dyDescent="0.2">
      <c r="A304" s="16">
        <v>44585</v>
      </c>
      <c r="B304">
        <v>1.75</v>
      </c>
      <c r="D304" s="17">
        <v>44585</v>
      </c>
      <c r="E304">
        <v>220.70831298828119</v>
      </c>
      <c r="F304" s="20">
        <f t="shared" si="24"/>
        <v>2.0125278369733421</v>
      </c>
      <c r="G304" s="20">
        <f t="shared" si="25"/>
        <v>0.26252783697334214</v>
      </c>
      <c r="H304">
        <f t="shared" si="26"/>
        <v>1.1386499260402103E-3</v>
      </c>
      <c r="J304" s="17">
        <v>44585</v>
      </c>
      <c r="K304">
        <v>4410.1298828125</v>
      </c>
      <c r="L304">
        <f t="shared" si="27"/>
        <v>0.27717389433818057</v>
      </c>
      <c r="M304">
        <f t="shared" si="28"/>
        <v>-1.4728261056618195</v>
      </c>
      <c r="N304">
        <f t="shared" si="29"/>
        <v>-6.4439741238680242E-3</v>
      </c>
    </row>
    <row r="305" spans="1:14" x14ac:dyDescent="0.2">
      <c r="A305" s="16">
        <v>44586</v>
      </c>
      <c r="B305">
        <v>1.78</v>
      </c>
      <c r="D305" s="17">
        <v>44586</v>
      </c>
      <c r="E305">
        <v>213.1478576660156</v>
      </c>
      <c r="F305" s="20">
        <f t="shared" si="24"/>
        <v>-3.4255417115471447</v>
      </c>
      <c r="G305" s="20">
        <f t="shared" si="25"/>
        <v>-5.205541711547145</v>
      </c>
      <c r="H305">
        <f t="shared" si="26"/>
        <v>-2.3217050901312014E-2</v>
      </c>
      <c r="J305" s="17">
        <v>44586</v>
      </c>
      <c r="K305">
        <v>4356.4501953125</v>
      </c>
      <c r="L305">
        <f t="shared" si="27"/>
        <v>-1.2171906253646778</v>
      </c>
      <c r="M305">
        <f t="shared" si="28"/>
        <v>-2.9971906253646781</v>
      </c>
      <c r="N305">
        <f t="shared" si="29"/>
        <v>-1.3215687607636889E-2</v>
      </c>
    </row>
    <row r="306" spans="1:14" x14ac:dyDescent="0.2">
      <c r="A306" s="16">
        <v>44587</v>
      </c>
      <c r="B306">
        <v>1.85</v>
      </c>
      <c r="D306" s="17">
        <v>44587</v>
      </c>
      <c r="E306">
        <v>208.80357360839841</v>
      </c>
      <c r="F306" s="20">
        <f t="shared" si="24"/>
        <v>-2.0381551591404254</v>
      </c>
      <c r="G306" s="20">
        <f t="shared" si="25"/>
        <v>-3.8881551591404255</v>
      </c>
      <c r="H306">
        <f t="shared" si="26"/>
        <v>-1.7223086503895934E-2</v>
      </c>
      <c r="J306" s="17">
        <v>44587</v>
      </c>
      <c r="K306">
        <v>4349.93017578125</v>
      </c>
      <c r="L306">
        <f t="shared" si="27"/>
        <v>-0.1496635847751796</v>
      </c>
      <c r="M306">
        <f t="shared" si="28"/>
        <v>-1.9996635847751798</v>
      </c>
      <c r="N306">
        <f t="shared" si="29"/>
        <v>-8.7724334603113078E-3</v>
      </c>
    </row>
    <row r="307" spans="1:14" x14ac:dyDescent="0.2">
      <c r="A307" s="16">
        <v>44588</v>
      </c>
      <c r="B307">
        <v>1.81</v>
      </c>
      <c r="D307" s="17">
        <v>44588</v>
      </c>
      <c r="E307">
        <v>210.52543640136719</v>
      </c>
      <c r="F307" s="20">
        <f t="shared" si="24"/>
        <v>0.82463281792200249</v>
      </c>
      <c r="G307" s="20">
        <f t="shared" si="25"/>
        <v>-0.98536718207799756</v>
      </c>
      <c r="H307">
        <f t="shared" si="26"/>
        <v>-4.3006187107965379E-3</v>
      </c>
      <c r="J307" s="17">
        <v>44588</v>
      </c>
      <c r="K307">
        <v>4326.509765625</v>
      </c>
      <c r="L307">
        <f t="shared" si="27"/>
        <v>-0.53840887577106178</v>
      </c>
      <c r="M307">
        <f t="shared" si="28"/>
        <v>-2.3484088757710619</v>
      </c>
      <c r="N307">
        <f t="shared" si="29"/>
        <v>-1.0320675972205165E-2</v>
      </c>
    </row>
    <row r="308" spans="1:14" x14ac:dyDescent="0.2">
      <c r="A308" s="16">
        <v>44589</v>
      </c>
      <c r="B308">
        <v>1.78</v>
      </c>
      <c r="D308" s="17">
        <v>44589</v>
      </c>
      <c r="E308">
        <v>219.81770324707031</v>
      </c>
      <c r="F308" s="20">
        <f t="shared" si="24"/>
        <v>4.4138451887530579</v>
      </c>
      <c r="G308" s="20">
        <f t="shared" si="25"/>
        <v>2.6338451887530576</v>
      </c>
      <c r="H308">
        <f t="shared" si="26"/>
        <v>1.1290600101983175E-2</v>
      </c>
      <c r="J308" s="17">
        <v>44589</v>
      </c>
      <c r="K308">
        <v>4431.85009765625</v>
      </c>
      <c r="L308">
        <f t="shared" si="27"/>
        <v>2.4347646888076011</v>
      </c>
      <c r="M308">
        <f t="shared" si="28"/>
        <v>0.65476468880760108</v>
      </c>
      <c r="N308">
        <f t="shared" si="29"/>
        <v>2.8343378841835911E-3</v>
      </c>
    </row>
    <row r="309" spans="1:14" x14ac:dyDescent="0.2">
      <c r="A309" s="16">
        <v>44592</v>
      </c>
      <c r="B309">
        <v>1.79</v>
      </c>
      <c r="D309" s="17">
        <v>44592</v>
      </c>
      <c r="E309">
        <v>230.20838928222659</v>
      </c>
      <c r="F309" s="20">
        <f t="shared" si="24"/>
        <v>4.7269559647238122</v>
      </c>
      <c r="G309" s="20">
        <f t="shared" si="25"/>
        <v>2.9369559647238122</v>
      </c>
      <c r="H309">
        <f t="shared" si="26"/>
        <v>1.257132121675345E-2</v>
      </c>
      <c r="J309" s="17">
        <v>44592</v>
      </c>
      <c r="K309">
        <v>4515.5498046875</v>
      </c>
      <c r="L309">
        <f t="shared" si="27"/>
        <v>1.8885951732779489</v>
      </c>
      <c r="M309">
        <f t="shared" si="28"/>
        <v>9.8595173277948867E-2</v>
      </c>
      <c r="N309">
        <f t="shared" si="29"/>
        <v>4.2798244660475988E-4</v>
      </c>
    </row>
    <row r="310" spans="1:14" x14ac:dyDescent="0.2">
      <c r="A310" s="16">
        <v>44593</v>
      </c>
      <c r="B310">
        <v>1.81</v>
      </c>
      <c r="D310" s="17">
        <v>44593</v>
      </c>
      <c r="E310">
        <v>229.7037048339844</v>
      </c>
      <c r="F310" s="20">
        <f t="shared" si="24"/>
        <v>-0.21922939029970098</v>
      </c>
      <c r="G310" s="20">
        <f t="shared" si="25"/>
        <v>-2.029229390299701</v>
      </c>
      <c r="H310">
        <f t="shared" si="26"/>
        <v>-8.9034759030945879E-3</v>
      </c>
      <c r="J310" s="17">
        <v>44593</v>
      </c>
      <c r="K310">
        <v>4546.5400390625</v>
      </c>
      <c r="L310">
        <f t="shared" si="27"/>
        <v>0.68630035578014603</v>
      </c>
      <c r="M310">
        <f t="shared" si="28"/>
        <v>-1.1236996442198541</v>
      </c>
      <c r="N310">
        <f t="shared" si="29"/>
        <v>-4.9077919025979017E-3</v>
      </c>
    </row>
    <row r="311" spans="1:14" x14ac:dyDescent="0.2">
      <c r="A311" s="16">
        <v>44594</v>
      </c>
      <c r="B311">
        <v>1.78</v>
      </c>
      <c r="D311" s="17">
        <v>44594</v>
      </c>
      <c r="E311">
        <v>222.667724609375</v>
      </c>
      <c r="F311" s="20">
        <f t="shared" si="24"/>
        <v>-3.0630678028003828</v>
      </c>
      <c r="G311" s="20">
        <f t="shared" si="25"/>
        <v>-4.8430678028003831</v>
      </c>
      <c r="H311">
        <f t="shared" si="26"/>
        <v>-2.1559567804425663E-2</v>
      </c>
      <c r="J311" s="17">
        <v>44594</v>
      </c>
      <c r="K311">
        <v>4589.3798828125</v>
      </c>
      <c r="L311">
        <f t="shared" si="27"/>
        <v>0.94225154473364348</v>
      </c>
      <c r="M311">
        <f t="shared" si="28"/>
        <v>-0.83774845526635655</v>
      </c>
      <c r="N311">
        <f t="shared" si="29"/>
        <v>-3.6536208478192543E-3</v>
      </c>
    </row>
    <row r="312" spans="1:14" x14ac:dyDescent="0.2">
      <c r="A312" s="16">
        <v>44595</v>
      </c>
      <c r="B312">
        <v>1.82</v>
      </c>
      <c r="D312" s="17">
        <v>44595</v>
      </c>
      <c r="E312">
        <v>210.5551452636719</v>
      </c>
      <c r="F312" s="20">
        <f t="shared" si="24"/>
        <v>-5.4397552976984613</v>
      </c>
      <c r="G312" s="20">
        <f t="shared" si="25"/>
        <v>-7.2597552976984616</v>
      </c>
      <c r="H312">
        <f t="shared" si="26"/>
        <v>-3.2731762519154849E-2</v>
      </c>
      <c r="J312" s="17">
        <v>44595</v>
      </c>
      <c r="K312">
        <v>4477.43994140625</v>
      </c>
      <c r="L312">
        <f t="shared" si="27"/>
        <v>-2.4391082077443995</v>
      </c>
      <c r="M312">
        <f t="shared" si="28"/>
        <v>-4.2591082077443998</v>
      </c>
      <c r="N312">
        <f t="shared" si="29"/>
        <v>-1.8902531537046813E-2</v>
      </c>
    </row>
    <row r="313" spans="1:14" x14ac:dyDescent="0.2">
      <c r="A313" s="16">
        <v>44596</v>
      </c>
      <c r="B313">
        <v>1.93</v>
      </c>
      <c r="D313" s="17">
        <v>44596</v>
      </c>
      <c r="E313">
        <v>216.94789123535159</v>
      </c>
      <c r="F313" s="20">
        <f t="shared" si="24"/>
        <v>3.0361385677249744</v>
      </c>
      <c r="G313" s="20">
        <f t="shared" si="25"/>
        <v>1.1061385677249744</v>
      </c>
      <c r="H313">
        <f t="shared" si="26"/>
        <v>4.777524188012465E-3</v>
      </c>
      <c r="J313" s="17">
        <v>44596</v>
      </c>
      <c r="K313">
        <v>4500.52978515625</v>
      </c>
      <c r="L313">
        <f t="shared" si="27"/>
        <v>0.51569298644233885</v>
      </c>
      <c r="M313">
        <f t="shared" si="28"/>
        <v>-1.4143070135576612</v>
      </c>
      <c r="N313">
        <f t="shared" si="29"/>
        <v>-6.1861064368350822E-3</v>
      </c>
    </row>
    <row r="314" spans="1:14" x14ac:dyDescent="0.2">
      <c r="A314" s="16">
        <v>44599</v>
      </c>
      <c r="B314">
        <v>1.92</v>
      </c>
      <c r="D314" s="17">
        <v>44599</v>
      </c>
      <c r="E314">
        <v>214.71142578125</v>
      </c>
      <c r="F314" s="20">
        <f t="shared" si="24"/>
        <v>-1.0308767885996208</v>
      </c>
      <c r="G314" s="20">
        <f t="shared" si="25"/>
        <v>-2.9508767885996208</v>
      </c>
      <c r="H314">
        <f t="shared" si="26"/>
        <v>-1.3008383883765733E-2</v>
      </c>
      <c r="J314" s="17">
        <v>44599</v>
      </c>
      <c r="K314">
        <v>4483.8701171875</v>
      </c>
      <c r="L314">
        <f t="shared" si="27"/>
        <v>-0.37017126347429802</v>
      </c>
      <c r="M314">
        <f t="shared" si="28"/>
        <v>-2.2901712634742979</v>
      </c>
      <c r="N314">
        <f t="shared" si="29"/>
        <v>-1.0061747935882234E-2</v>
      </c>
    </row>
    <row r="315" spans="1:14" x14ac:dyDescent="0.2">
      <c r="A315" s="16">
        <v>44600</v>
      </c>
      <c r="B315">
        <v>1.96</v>
      </c>
      <c r="D315" s="17">
        <v>44600</v>
      </c>
      <c r="E315">
        <v>215.16664123535159</v>
      </c>
      <c r="F315" s="20">
        <f t="shared" si="24"/>
        <v>0.21201268281147212</v>
      </c>
      <c r="G315" s="20">
        <f t="shared" si="25"/>
        <v>-1.7479873171885278</v>
      </c>
      <c r="H315">
        <f t="shared" si="26"/>
        <v>-7.6585443816869648E-3</v>
      </c>
      <c r="J315" s="17">
        <v>44600</v>
      </c>
      <c r="K315">
        <v>4521.5400390625</v>
      </c>
      <c r="L315">
        <f t="shared" si="27"/>
        <v>0.8401207191663348</v>
      </c>
      <c r="M315">
        <f t="shared" si="28"/>
        <v>-1.1198792808336653</v>
      </c>
      <c r="N315">
        <f t="shared" si="29"/>
        <v>-4.8910120404960919E-3</v>
      </c>
    </row>
    <row r="316" spans="1:14" x14ac:dyDescent="0.2">
      <c r="A316" s="16">
        <v>44601</v>
      </c>
      <c r="B316">
        <v>1.94</v>
      </c>
      <c r="D316" s="17">
        <v>44601</v>
      </c>
      <c r="E316">
        <v>219.72865295410159</v>
      </c>
      <c r="F316" s="20">
        <f t="shared" si="24"/>
        <v>2.120222583090853</v>
      </c>
      <c r="G316" s="20">
        <f t="shared" si="25"/>
        <v>0.18022258309085304</v>
      </c>
      <c r="H316">
        <f t="shared" si="26"/>
        <v>7.8199228163220108E-4</v>
      </c>
      <c r="J316" s="17">
        <v>44601</v>
      </c>
      <c r="K316">
        <v>4587.18017578125</v>
      </c>
      <c r="L316">
        <f t="shared" si="27"/>
        <v>1.4517207887505488</v>
      </c>
      <c r="M316">
        <f t="shared" si="28"/>
        <v>-0.48827921124945117</v>
      </c>
      <c r="N316">
        <f t="shared" si="29"/>
        <v>-2.1257637357590844E-3</v>
      </c>
    </row>
    <row r="317" spans="1:14" x14ac:dyDescent="0.2">
      <c r="A317" s="16">
        <v>44602</v>
      </c>
      <c r="B317">
        <v>2.0299999999999998</v>
      </c>
      <c r="D317" s="17">
        <v>44602</v>
      </c>
      <c r="E317">
        <v>215.4041442871094</v>
      </c>
      <c r="F317" s="20">
        <f t="shared" si="24"/>
        <v>-1.9681132200339482</v>
      </c>
      <c r="G317" s="20">
        <f t="shared" si="25"/>
        <v>-3.998113220033948</v>
      </c>
      <c r="H317">
        <f t="shared" si="26"/>
        <v>-1.7720231438811566E-2</v>
      </c>
      <c r="J317" s="17">
        <v>44602</v>
      </c>
      <c r="K317">
        <v>4504.080078125</v>
      </c>
      <c r="L317">
        <f t="shared" si="27"/>
        <v>-1.8115725668459728</v>
      </c>
      <c r="M317">
        <f t="shared" si="28"/>
        <v>-3.8415725668459726</v>
      </c>
      <c r="N317">
        <f t="shared" si="29"/>
        <v>-1.7012647698741185E-2</v>
      </c>
    </row>
    <row r="318" spans="1:14" x14ac:dyDescent="0.2">
      <c r="A318" s="16">
        <v>44603</v>
      </c>
      <c r="B318">
        <v>1.92</v>
      </c>
      <c r="D318" s="17">
        <v>44603</v>
      </c>
      <c r="E318">
        <v>205.73583984375</v>
      </c>
      <c r="F318" s="20">
        <f t="shared" si="24"/>
        <v>-4.4884486672051427</v>
      </c>
      <c r="G318" s="20">
        <f t="shared" si="25"/>
        <v>-6.4084486672051426</v>
      </c>
      <c r="H318">
        <f t="shared" si="26"/>
        <v>-2.8763353987904562E-2</v>
      </c>
      <c r="J318" s="17">
        <v>44603</v>
      </c>
      <c r="K318">
        <v>4418.64013671875</v>
      </c>
      <c r="L318">
        <f t="shared" si="27"/>
        <v>-1.8969454344563457</v>
      </c>
      <c r="M318">
        <f t="shared" si="28"/>
        <v>-3.8169454344563456</v>
      </c>
      <c r="N318">
        <f t="shared" si="29"/>
        <v>-1.6901434790852321E-2</v>
      </c>
    </row>
    <row r="319" spans="1:14" x14ac:dyDescent="0.2">
      <c r="A319" s="16">
        <v>44606</v>
      </c>
      <c r="B319">
        <v>1.98</v>
      </c>
      <c r="D319" s="17">
        <v>44606</v>
      </c>
      <c r="E319">
        <v>204.2514343261719</v>
      </c>
      <c r="F319" s="20">
        <f t="shared" si="24"/>
        <v>-0.72151041777915637</v>
      </c>
      <c r="G319" s="20">
        <f t="shared" si="25"/>
        <v>-2.7015104177791565</v>
      </c>
      <c r="H319">
        <f t="shared" si="26"/>
        <v>-1.1893901470582195E-2</v>
      </c>
      <c r="J319" s="17">
        <v>44606</v>
      </c>
      <c r="K319">
        <v>4401.669921875</v>
      </c>
      <c r="L319">
        <f t="shared" si="27"/>
        <v>-0.38405967262932522</v>
      </c>
      <c r="M319">
        <f t="shared" si="28"/>
        <v>-2.3640596726293253</v>
      </c>
      <c r="N319">
        <f t="shared" si="29"/>
        <v>-1.03902867115797E-2</v>
      </c>
    </row>
    <row r="320" spans="1:14" x14ac:dyDescent="0.2">
      <c r="A320" s="16">
        <v>44607</v>
      </c>
      <c r="B320">
        <v>2.0499999999999998</v>
      </c>
      <c r="D320" s="17">
        <v>44607</v>
      </c>
      <c r="E320">
        <v>212.01972961425781</v>
      </c>
      <c r="F320" s="20">
        <f t="shared" si="24"/>
        <v>3.8033002381175995</v>
      </c>
      <c r="G320" s="20">
        <f t="shared" si="25"/>
        <v>1.7533002381175997</v>
      </c>
      <c r="H320">
        <f t="shared" si="26"/>
        <v>7.5485039116061775E-3</v>
      </c>
      <c r="J320" s="17">
        <v>44607</v>
      </c>
      <c r="K320">
        <v>4471.06982421875</v>
      </c>
      <c r="L320">
        <f t="shared" si="27"/>
        <v>1.5766721170720452</v>
      </c>
      <c r="M320">
        <f t="shared" si="28"/>
        <v>-0.47332788292795458</v>
      </c>
      <c r="N320">
        <f t="shared" si="29"/>
        <v>-2.0605172342719399E-3</v>
      </c>
    </row>
    <row r="321" spans="1:14" x14ac:dyDescent="0.2">
      <c r="A321" s="16">
        <v>44608</v>
      </c>
      <c r="B321">
        <v>2.0299999999999998</v>
      </c>
      <c r="D321" s="17">
        <v>44608</v>
      </c>
      <c r="E321">
        <v>209.5358581542969</v>
      </c>
      <c r="F321" s="20">
        <f t="shared" si="24"/>
        <v>-1.1715284537339938</v>
      </c>
      <c r="G321" s="20">
        <f t="shared" si="25"/>
        <v>-3.2015284537339936</v>
      </c>
      <c r="H321">
        <f t="shared" si="26"/>
        <v>-1.4131500173664218E-2</v>
      </c>
      <c r="J321" s="17">
        <v>44608</v>
      </c>
      <c r="K321">
        <v>4475.009765625</v>
      </c>
      <c r="L321">
        <f t="shared" si="27"/>
        <v>8.8120775589507677E-2</v>
      </c>
      <c r="M321">
        <f t="shared" si="28"/>
        <v>-1.9418792244104921</v>
      </c>
      <c r="N321">
        <f t="shared" si="29"/>
        <v>-8.5164340004265995E-3</v>
      </c>
    </row>
    <row r="322" spans="1:14" x14ac:dyDescent="0.2">
      <c r="A322" s="16">
        <v>44609</v>
      </c>
      <c r="B322">
        <v>1.97</v>
      </c>
      <c r="D322" s="17">
        <v>44609</v>
      </c>
      <c r="E322">
        <v>197.9477844238281</v>
      </c>
      <c r="F322" s="20">
        <f t="shared" si="24"/>
        <v>-5.5303535311534331</v>
      </c>
      <c r="G322" s="20">
        <f t="shared" si="25"/>
        <v>-7.5003535311534328</v>
      </c>
      <c r="H322">
        <f t="shared" si="26"/>
        <v>-3.3859927119589281E-2</v>
      </c>
      <c r="J322" s="17">
        <v>44609</v>
      </c>
      <c r="K322">
        <v>4380.259765625</v>
      </c>
      <c r="L322">
        <f t="shared" si="27"/>
        <v>-2.1173138152195023</v>
      </c>
      <c r="M322">
        <f t="shared" si="28"/>
        <v>-4.0873138152195025</v>
      </c>
      <c r="N322">
        <f t="shared" si="29"/>
        <v>-1.8123945742136972E-2</v>
      </c>
    </row>
    <row r="323" spans="1:14" x14ac:dyDescent="0.2">
      <c r="A323" s="16">
        <v>44610</v>
      </c>
      <c r="B323">
        <v>1.92</v>
      </c>
      <c r="D323" s="17">
        <v>44610</v>
      </c>
      <c r="E323">
        <v>194.79096984863281</v>
      </c>
      <c r="F323" s="20">
        <f t="shared" si="24"/>
        <v>-1.5947713607322802</v>
      </c>
      <c r="G323" s="20">
        <f t="shared" si="25"/>
        <v>-3.5147713607322801</v>
      </c>
      <c r="H323">
        <f t="shared" si="26"/>
        <v>-1.5539169676840603E-2</v>
      </c>
      <c r="J323" s="17">
        <v>44610</v>
      </c>
      <c r="K323">
        <v>4348.8701171875</v>
      </c>
      <c r="L323">
        <f t="shared" si="27"/>
        <v>-0.71661613961429405</v>
      </c>
      <c r="M323">
        <f t="shared" si="28"/>
        <v>-2.636616139614294</v>
      </c>
      <c r="N323">
        <f t="shared" si="29"/>
        <v>-1.1604340628906109E-2</v>
      </c>
    </row>
    <row r="324" spans="1:14" x14ac:dyDescent="0.2">
      <c r="A324" s="16">
        <v>44614</v>
      </c>
      <c r="B324">
        <v>1.94</v>
      </c>
      <c r="D324" s="17">
        <v>44614</v>
      </c>
      <c r="E324">
        <v>193.0987548828125</v>
      </c>
      <c r="F324" s="20">
        <f t="shared" si="24"/>
        <v>-0.86873378531627543</v>
      </c>
      <c r="G324" s="20">
        <f t="shared" si="25"/>
        <v>-2.8087337853162753</v>
      </c>
      <c r="H324">
        <f t="shared" si="26"/>
        <v>-1.2372759818462146E-2</v>
      </c>
      <c r="J324" s="17">
        <v>44614</v>
      </c>
      <c r="K324">
        <v>4304.759765625</v>
      </c>
      <c r="L324">
        <f t="shared" si="27"/>
        <v>-1.0142945264832841</v>
      </c>
      <c r="M324">
        <f t="shared" si="28"/>
        <v>-2.9542945264832841</v>
      </c>
      <c r="N324">
        <f t="shared" si="29"/>
        <v>-1.3023678517978044E-2</v>
      </c>
    </row>
    <row r="325" spans="1:14" x14ac:dyDescent="0.2">
      <c r="A325" s="16">
        <v>44615</v>
      </c>
      <c r="B325">
        <v>1.99</v>
      </c>
      <c r="D325" s="17">
        <v>44615</v>
      </c>
      <c r="E325">
        <v>188.55653381347659</v>
      </c>
      <c r="F325" s="20">
        <f t="shared" ref="F325:F388" si="30">+(E325-E324)/E324*100</f>
        <v>-2.3522787974953467</v>
      </c>
      <c r="G325" s="20">
        <f t="shared" ref="G325:G388" si="31">+F325-B325</f>
        <v>-4.3422787974953465</v>
      </c>
      <c r="H325">
        <f t="shared" ref="H325:H388" si="32">+LOG(1+G325/100)</f>
        <v>-1.9279969282219648E-2</v>
      </c>
      <c r="J325" s="17">
        <v>44615</v>
      </c>
      <c r="K325">
        <v>4225.5</v>
      </c>
      <c r="L325">
        <f t="shared" ref="L325:L388" si="33">+(K325-K324)/K324*100</f>
        <v>-1.841212284548762</v>
      </c>
      <c r="M325">
        <f t="shared" ref="M325:M388" si="34">+L325-B325</f>
        <v>-3.8312122845487622</v>
      </c>
      <c r="N325">
        <f t="shared" ref="N325:N388" si="35">+LOG(1+M325/100)</f>
        <v>-1.6965858548973516E-2</v>
      </c>
    </row>
    <row r="326" spans="1:14" x14ac:dyDescent="0.2">
      <c r="A326" s="16">
        <v>44616</v>
      </c>
      <c r="B326">
        <v>1.96</v>
      </c>
      <c r="D326" s="17">
        <v>44616</v>
      </c>
      <c r="E326">
        <v>202.1634216308594</v>
      </c>
      <c r="F326" s="20">
        <f t="shared" si="30"/>
        <v>7.2163438424483246</v>
      </c>
      <c r="G326" s="20">
        <f t="shared" si="31"/>
        <v>5.2563438424483246</v>
      </c>
      <c r="H326">
        <f t="shared" si="32"/>
        <v>2.2248280400744745E-2</v>
      </c>
      <c r="J326" s="17">
        <v>44616</v>
      </c>
      <c r="K326">
        <v>4288.7001953125</v>
      </c>
      <c r="L326">
        <f t="shared" si="33"/>
        <v>1.4956856067329309</v>
      </c>
      <c r="M326">
        <f t="shared" si="34"/>
        <v>-0.46431439326706903</v>
      </c>
      <c r="N326">
        <f t="shared" si="35"/>
        <v>-2.0211877611375061E-3</v>
      </c>
    </row>
    <row r="327" spans="1:14" x14ac:dyDescent="0.2">
      <c r="A327" s="16">
        <v>44617</v>
      </c>
      <c r="B327">
        <v>1.97</v>
      </c>
      <c r="D327" s="17">
        <v>44617</v>
      </c>
      <c r="E327">
        <v>205.9238586425781</v>
      </c>
      <c r="F327" s="20">
        <f t="shared" si="30"/>
        <v>1.8600976286328734</v>
      </c>
      <c r="G327" s="20">
        <f t="shared" si="31"/>
        <v>-0.10990237136712655</v>
      </c>
      <c r="H327">
        <f t="shared" si="32"/>
        <v>-4.7756240862935004E-4</v>
      </c>
      <c r="J327" s="17">
        <v>44617</v>
      </c>
      <c r="K327">
        <v>4384.64990234375</v>
      </c>
      <c r="L327">
        <f t="shared" si="33"/>
        <v>2.2372677655603423</v>
      </c>
      <c r="M327">
        <f t="shared" si="34"/>
        <v>0.26726776556034237</v>
      </c>
      <c r="N327">
        <f t="shared" si="35"/>
        <v>1.1591807885402193E-3</v>
      </c>
    </row>
    <row r="328" spans="1:14" x14ac:dyDescent="0.2">
      <c r="A328" s="16">
        <v>44620</v>
      </c>
      <c r="B328">
        <v>1.83</v>
      </c>
      <c r="D328" s="17">
        <v>44620</v>
      </c>
      <c r="E328">
        <v>208.3384704589844</v>
      </c>
      <c r="F328" s="20">
        <f t="shared" si="30"/>
        <v>1.1725750635808292</v>
      </c>
      <c r="G328" s="20">
        <f t="shared" si="31"/>
        <v>-0.65742493641917088</v>
      </c>
      <c r="H328">
        <f t="shared" si="32"/>
        <v>-2.8645868271115487E-3</v>
      </c>
      <c r="J328" s="17">
        <v>44620</v>
      </c>
      <c r="K328">
        <v>4373.93994140625</v>
      </c>
      <c r="L328">
        <f t="shared" si="33"/>
        <v>-0.24426034406475985</v>
      </c>
      <c r="M328">
        <f t="shared" si="34"/>
        <v>-2.07426034406476</v>
      </c>
      <c r="N328">
        <f t="shared" si="35"/>
        <v>-9.1031394402647948E-3</v>
      </c>
    </row>
    <row r="329" spans="1:14" x14ac:dyDescent="0.2">
      <c r="A329" s="16">
        <v>44621</v>
      </c>
      <c r="B329">
        <v>1.72</v>
      </c>
      <c r="D329" s="17">
        <v>44621</v>
      </c>
      <c r="E329">
        <v>206.71551513671881</v>
      </c>
      <c r="F329" s="20">
        <f t="shared" si="30"/>
        <v>-0.77899934596337927</v>
      </c>
      <c r="G329" s="20">
        <f t="shared" si="31"/>
        <v>-2.4989993459633792</v>
      </c>
      <c r="H329">
        <f t="shared" si="32"/>
        <v>-1.0990927108680135E-2</v>
      </c>
      <c r="J329" s="17">
        <v>44621</v>
      </c>
      <c r="K329">
        <v>4306.259765625</v>
      </c>
      <c r="L329">
        <f t="shared" si="33"/>
        <v>-1.5473503680411849</v>
      </c>
      <c r="M329">
        <f t="shared" si="34"/>
        <v>-3.2673503680411846</v>
      </c>
      <c r="N329">
        <f t="shared" si="35"/>
        <v>-1.4426916178078624E-2</v>
      </c>
    </row>
    <row r="330" spans="1:14" x14ac:dyDescent="0.2">
      <c r="A330" s="16">
        <v>44622</v>
      </c>
      <c r="B330">
        <v>1.86</v>
      </c>
      <c r="D330" s="17">
        <v>44622</v>
      </c>
      <c r="E330">
        <v>208.19993591308591</v>
      </c>
      <c r="F330" s="20">
        <f t="shared" si="30"/>
        <v>0.71809838530278025</v>
      </c>
      <c r="G330" s="20">
        <f t="shared" si="31"/>
        <v>-1.1419016146972198</v>
      </c>
      <c r="H330">
        <f t="shared" si="32"/>
        <v>-4.987747797077979E-3</v>
      </c>
      <c r="J330" s="17">
        <v>44622</v>
      </c>
      <c r="K330">
        <v>4386.5400390625</v>
      </c>
      <c r="L330">
        <f t="shared" si="33"/>
        <v>1.8642691757320942</v>
      </c>
      <c r="M330">
        <f t="shared" si="34"/>
        <v>4.269175732094066E-3</v>
      </c>
      <c r="N330">
        <f t="shared" si="35"/>
        <v>1.8540398868911962E-5</v>
      </c>
    </row>
    <row r="331" spans="1:14" x14ac:dyDescent="0.2">
      <c r="A331" s="16">
        <v>44623</v>
      </c>
      <c r="B331">
        <v>1.86</v>
      </c>
      <c r="D331" s="17">
        <v>44623</v>
      </c>
      <c r="E331">
        <v>202.61863708496091</v>
      </c>
      <c r="F331" s="20">
        <f t="shared" si="30"/>
        <v>-2.6807399357005282</v>
      </c>
      <c r="G331" s="20">
        <f t="shared" si="31"/>
        <v>-4.540739935700528</v>
      </c>
      <c r="H331">
        <f t="shared" si="32"/>
        <v>-2.0181936314182403E-2</v>
      </c>
      <c r="J331" s="17">
        <v>44623</v>
      </c>
      <c r="K331">
        <v>4363.490234375</v>
      </c>
      <c r="L331">
        <f t="shared" si="33"/>
        <v>-0.52546664300883139</v>
      </c>
      <c r="M331">
        <f t="shared" si="34"/>
        <v>-2.3854666430088316</v>
      </c>
      <c r="N331">
        <f t="shared" si="35"/>
        <v>-1.0485517508943748E-2</v>
      </c>
    </row>
    <row r="332" spans="1:14" x14ac:dyDescent="0.2">
      <c r="A332" s="16">
        <v>44624</v>
      </c>
      <c r="B332">
        <v>1.74</v>
      </c>
      <c r="D332" s="17">
        <v>44624</v>
      </c>
      <c r="E332">
        <v>200.896728515625</v>
      </c>
      <c r="F332" s="20">
        <f t="shared" si="30"/>
        <v>-0.84982733775565178</v>
      </c>
      <c r="G332" s="20">
        <f t="shared" si="31"/>
        <v>-2.5898273377556515</v>
      </c>
      <c r="H332">
        <f t="shared" si="32"/>
        <v>-1.1395686854587677E-2</v>
      </c>
      <c r="J332" s="17">
        <v>44624</v>
      </c>
      <c r="K332">
        <v>4328.8701171875</v>
      </c>
      <c r="L332">
        <f t="shared" si="33"/>
        <v>-0.79340425503344292</v>
      </c>
      <c r="M332">
        <f t="shared" si="34"/>
        <v>-2.5334042550334428</v>
      </c>
      <c r="N332">
        <f t="shared" si="35"/>
        <v>-1.1144202448691284E-2</v>
      </c>
    </row>
    <row r="333" spans="1:14" x14ac:dyDescent="0.2">
      <c r="A333" s="16">
        <v>44627</v>
      </c>
      <c r="B333">
        <v>1.78</v>
      </c>
      <c r="D333" s="17">
        <v>44627</v>
      </c>
      <c r="E333">
        <v>194.18730163574219</v>
      </c>
      <c r="F333" s="20">
        <f t="shared" si="30"/>
        <v>-3.3397392428722292</v>
      </c>
      <c r="G333" s="20">
        <f t="shared" si="31"/>
        <v>-5.119739242872229</v>
      </c>
      <c r="H333">
        <f t="shared" si="32"/>
        <v>-2.2824130417143023E-2</v>
      </c>
      <c r="J333" s="17">
        <v>44627</v>
      </c>
      <c r="K333">
        <v>4201.08984375</v>
      </c>
      <c r="L333">
        <f t="shared" si="33"/>
        <v>-2.9518158313449194</v>
      </c>
      <c r="M333">
        <f t="shared" si="34"/>
        <v>-4.7318158313449192</v>
      </c>
      <c r="N333">
        <f t="shared" si="35"/>
        <v>-2.1052112446401455E-2</v>
      </c>
    </row>
    <row r="334" spans="1:14" x14ac:dyDescent="0.2">
      <c r="A334" s="16">
        <v>44628</v>
      </c>
      <c r="B334">
        <v>1.86</v>
      </c>
      <c r="D334" s="17">
        <v>44628</v>
      </c>
      <c r="E334">
        <v>190.08052062988281</v>
      </c>
      <c r="F334" s="20">
        <f t="shared" si="30"/>
        <v>-2.1148555911049742</v>
      </c>
      <c r="G334" s="20">
        <f t="shared" si="31"/>
        <v>-3.9748555911049746</v>
      </c>
      <c r="H334">
        <f t="shared" si="32"/>
        <v>-1.7615031041837637E-2</v>
      </c>
      <c r="J334" s="17">
        <v>44628</v>
      </c>
      <c r="K334">
        <v>4170.7001953125</v>
      </c>
      <c r="L334">
        <f t="shared" si="33"/>
        <v>-0.7233753518199797</v>
      </c>
      <c r="M334">
        <f t="shared" si="34"/>
        <v>-2.5833753518199796</v>
      </c>
      <c r="N334">
        <f t="shared" si="35"/>
        <v>-1.1366922208975398E-2</v>
      </c>
    </row>
    <row r="335" spans="1:14" x14ac:dyDescent="0.2">
      <c r="A335" s="16">
        <v>44629</v>
      </c>
      <c r="B335">
        <v>1.94</v>
      </c>
      <c r="D335" s="17">
        <v>44629</v>
      </c>
      <c r="E335">
        <v>201.0451965332031</v>
      </c>
      <c r="F335" s="20">
        <f t="shared" si="30"/>
        <v>5.7684374321923615</v>
      </c>
      <c r="G335" s="20">
        <f t="shared" si="31"/>
        <v>3.8284374321923615</v>
      </c>
      <c r="H335">
        <f t="shared" si="32"/>
        <v>1.6316318140893678E-2</v>
      </c>
      <c r="J335" s="17">
        <v>44629</v>
      </c>
      <c r="K335">
        <v>4277.8798828125</v>
      </c>
      <c r="L335">
        <f t="shared" si="33"/>
        <v>2.5698247891435719</v>
      </c>
      <c r="M335">
        <f t="shared" si="34"/>
        <v>0.62982478914357198</v>
      </c>
      <c r="N335">
        <f t="shared" si="35"/>
        <v>2.7267165219438884E-3</v>
      </c>
    </row>
    <row r="336" spans="1:14" x14ac:dyDescent="0.2">
      <c r="A336" s="16">
        <v>44630</v>
      </c>
      <c r="B336">
        <v>1.98</v>
      </c>
      <c r="D336" s="17">
        <v>44630</v>
      </c>
      <c r="E336">
        <v>198.0664978027344</v>
      </c>
      <c r="F336" s="20">
        <f t="shared" si="30"/>
        <v>-1.481606515267702</v>
      </c>
      <c r="G336" s="20">
        <f t="shared" si="31"/>
        <v>-3.461606515267702</v>
      </c>
      <c r="H336">
        <f t="shared" si="32"/>
        <v>-1.5299932641017665E-2</v>
      </c>
      <c r="J336" s="17">
        <v>44630</v>
      </c>
      <c r="K336">
        <v>4259.52001953125</v>
      </c>
      <c r="L336">
        <f t="shared" si="33"/>
        <v>-0.42918136516678612</v>
      </c>
      <c r="M336">
        <f t="shared" si="34"/>
        <v>-2.4091813651667859</v>
      </c>
      <c r="N336">
        <f t="shared" si="35"/>
        <v>-1.0591038929526231E-2</v>
      </c>
    </row>
    <row r="337" spans="1:14" x14ac:dyDescent="0.2">
      <c r="A337" s="16">
        <v>44631</v>
      </c>
      <c r="B337">
        <v>2</v>
      </c>
      <c r="D337" s="17">
        <v>44631</v>
      </c>
      <c r="E337">
        <v>195.83992004394531</v>
      </c>
      <c r="F337" s="20">
        <f t="shared" si="30"/>
        <v>-1.1241566764141331</v>
      </c>
      <c r="G337" s="20">
        <f t="shared" si="31"/>
        <v>-3.1241566764141329</v>
      </c>
      <c r="H337">
        <f t="shared" si="32"/>
        <v>-1.3784503848878181E-2</v>
      </c>
      <c r="J337" s="17">
        <v>44631</v>
      </c>
      <c r="K337">
        <v>4204.31005859375</v>
      </c>
      <c r="L337">
        <f t="shared" si="33"/>
        <v>-1.2961545123475138</v>
      </c>
      <c r="M337">
        <f t="shared" si="34"/>
        <v>-3.2961545123475138</v>
      </c>
      <c r="N337">
        <f t="shared" si="35"/>
        <v>-1.4556255587510201E-2</v>
      </c>
    </row>
    <row r="338" spans="1:14" x14ac:dyDescent="0.2">
      <c r="A338" s="16">
        <v>44634</v>
      </c>
      <c r="B338">
        <v>2.14</v>
      </c>
      <c r="D338" s="17">
        <v>44634</v>
      </c>
      <c r="E338">
        <v>191.10969543457031</v>
      </c>
      <c r="F338" s="20">
        <f t="shared" si="30"/>
        <v>-2.4153526044708178</v>
      </c>
      <c r="G338" s="20">
        <f t="shared" si="31"/>
        <v>-4.5553526044708175</v>
      </c>
      <c r="H338">
        <f t="shared" si="32"/>
        <v>-2.0248422134296326E-2</v>
      </c>
      <c r="J338" s="17">
        <v>44634</v>
      </c>
      <c r="K338">
        <v>4173.10986328125</v>
      </c>
      <c r="L338">
        <f t="shared" si="33"/>
        <v>-0.74210024659636509</v>
      </c>
      <c r="M338">
        <f t="shared" si="34"/>
        <v>-2.882100246596365</v>
      </c>
      <c r="N338">
        <f t="shared" si="35"/>
        <v>-1.2700718107471481E-2</v>
      </c>
    </row>
    <row r="339" spans="1:14" x14ac:dyDescent="0.2">
      <c r="A339" s="16">
        <v>44635</v>
      </c>
      <c r="B339">
        <v>2.15</v>
      </c>
      <c r="D339" s="17">
        <v>44635</v>
      </c>
      <c r="E339">
        <v>194.0982666015625</v>
      </c>
      <c r="F339" s="20">
        <f t="shared" si="30"/>
        <v>1.563798822553917</v>
      </c>
      <c r="G339" s="20">
        <f t="shared" si="31"/>
        <v>-0.58620117744608291</v>
      </c>
      <c r="H339">
        <f t="shared" si="32"/>
        <v>-2.5533305265295538E-3</v>
      </c>
      <c r="J339" s="17">
        <v>44635</v>
      </c>
      <c r="K339">
        <v>4262.4501953125</v>
      </c>
      <c r="L339">
        <f t="shared" si="33"/>
        <v>2.1408574170871004</v>
      </c>
      <c r="M339">
        <f t="shared" si="34"/>
        <v>-9.1425829128994884E-3</v>
      </c>
      <c r="N339">
        <f t="shared" si="35"/>
        <v>-3.9707548269585078E-5</v>
      </c>
    </row>
    <row r="340" spans="1:14" x14ac:dyDescent="0.2">
      <c r="A340" s="16">
        <v>44636</v>
      </c>
      <c r="B340">
        <v>2.19</v>
      </c>
      <c r="D340" s="17">
        <v>44636</v>
      </c>
      <c r="E340">
        <v>203.43011474609381</v>
      </c>
      <c r="F340" s="20">
        <f t="shared" si="30"/>
        <v>4.8077957149856303</v>
      </c>
      <c r="G340" s="20">
        <f t="shared" si="31"/>
        <v>2.6177957149856304</v>
      </c>
      <c r="H340">
        <f t="shared" si="32"/>
        <v>1.1222681542324866E-2</v>
      </c>
      <c r="J340" s="17">
        <v>44636</v>
      </c>
      <c r="K340">
        <v>4357.85986328125</v>
      </c>
      <c r="L340">
        <f t="shared" si="33"/>
        <v>2.2383761357182279</v>
      </c>
      <c r="M340">
        <f t="shared" si="34"/>
        <v>4.8376135718227964E-2</v>
      </c>
      <c r="N340">
        <f t="shared" si="35"/>
        <v>2.1004408647139528E-4</v>
      </c>
    </row>
    <row r="341" spans="1:14" x14ac:dyDescent="0.2">
      <c r="A341" s="16">
        <v>44637</v>
      </c>
      <c r="B341">
        <v>2.2000000000000002</v>
      </c>
      <c r="D341" s="17">
        <v>44637</v>
      </c>
      <c r="E341">
        <v>208.21974182128909</v>
      </c>
      <c r="F341" s="20">
        <f t="shared" si="30"/>
        <v>2.3544336496950495</v>
      </c>
      <c r="G341" s="20">
        <f t="shared" si="31"/>
        <v>0.15443364969504936</v>
      </c>
      <c r="H341">
        <f t="shared" si="32"/>
        <v>6.7017946062116894E-4</v>
      </c>
      <c r="J341" s="17">
        <v>44637</v>
      </c>
      <c r="K341">
        <v>4411.669921875</v>
      </c>
      <c r="L341">
        <f t="shared" si="33"/>
        <v>1.2347817571452087</v>
      </c>
      <c r="M341">
        <f t="shared" si="34"/>
        <v>-0.96521824285479152</v>
      </c>
      <c r="N341">
        <f t="shared" si="35"/>
        <v>-4.2122511367765998E-3</v>
      </c>
    </row>
    <row r="342" spans="1:14" x14ac:dyDescent="0.2">
      <c r="A342" s="16">
        <v>44638</v>
      </c>
      <c r="B342">
        <v>2.14</v>
      </c>
      <c r="D342" s="17">
        <v>44638</v>
      </c>
      <c r="E342">
        <v>216.52238464355469</v>
      </c>
      <c r="F342" s="20">
        <f t="shared" si="30"/>
        <v>3.9874426649667019</v>
      </c>
      <c r="G342" s="20">
        <f t="shared" si="31"/>
        <v>1.8474426649667017</v>
      </c>
      <c r="H342">
        <f t="shared" si="32"/>
        <v>7.9501285699878597E-3</v>
      </c>
      <c r="J342" s="17">
        <v>44638</v>
      </c>
      <c r="K342">
        <v>4463.1201171875</v>
      </c>
      <c r="L342">
        <f t="shared" si="33"/>
        <v>1.1662294827948778</v>
      </c>
      <c r="M342">
        <f t="shared" si="34"/>
        <v>-0.97377051720512231</v>
      </c>
      <c r="N342">
        <f t="shared" si="35"/>
        <v>-4.2497568077526837E-3</v>
      </c>
    </row>
    <row r="343" spans="1:14" x14ac:dyDescent="0.2">
      <c r="A343" s="16">
        <v>44641</v>
      </c>
      <c r="B343">
        <v>2.3199999999999998</v>
      </c>
      <c r="D343" s="17">
        <v>44641</v>
      </c>
      <c r="E343">
        <v>211.49525451660159</v>
      </c>
      <c r="F343" s="20">
        <f t="shared" si="30"/>
        <v>-2.3217600042734157</v>
      </c>
      <c r="G343" s="20">
        <f t="shared" si="31"/>
        <v>-4.6417600042734151</v>
      </c>
      <c r="H343">
        <f t="shared" si="32"/>
        <v>-2.0641773199453629E-2</v>
      </c>
      <c r="J343" s="17">
        <v>44641</v>
      </c>
      <c r="K343">
        <v>4461.18017578125</v>
      </c>
      <c r="L343">
        <f t="shared" si="33"/>
        <v>-4.3466036210391808E-2</v>
      </c>
      <c r="M343">
        <f t="shared" si="34"/>
        <v>-2.3634660362103919</v>
      </c>
      <c r="N343">
        <f t="shared" si="35"/>
        <v>-1.0387646165113168E-2</v>
      </c>
    </row>
    <row r="344" spans="1:14" x14ac:dyDescent="0.2">
      <c r="A344" s="16">
        <v>44642</v>
      </c>
      <c r="B344">
        <v>2.38</v>
      </c>
      <c r="D344" s="17">
        <v>44642</v>
      </c>
      <c r="E344">
        <v>215.93852233886719</v>
      </c>
      <c r="F344" s="20">
        <f t="shared" si="30"/>
        <v>2.1008829878576858</v>
      </c>
      <c r="G344" s="20">
        <f t="shared" si="31"/>
        <v>-0.2791170121423141</v>
      </c>
      <c r="H344">
        <f t="shared" si="32"/>
        <v>-1.2138846502496462E-3</v>
      </c>
      <c r="J344" s="17">
        <v>44642</v>
      </c>
      <c r="K344">
        <v>4511.60986328125</v>
      </c>
      <c r="L344">
        <f t="shared" si="33"/>
        <v>1.1304113600650227</v>
      </c>
      <c r="M344">
        <f t="shared" si="34"/>
        <v>-1.2495886399349772</v>
      </c>
      <c r="N344">
        <f t="shared" si="35"/>
        <v>-5.4610865771050334E-3</v>
      </c>
    </row>
    <row r="345" spans="1:14" x14ac:dyDescent="0.2">
      <c r="A345" s="16">
        <v>44643</v>
      </c>
      <c r="B345">
        <v>2.3199999999999998</v>
      </c>
      <c r="D345" s="17">
        <v>44643</v>
      </c>
      <c r="E345">
        <v>208.91239929199219</v>
      </c>
      <c r="F345" s="20">
        <f t="shared" si="30"/>
        <v>-3.2537608254302457</v>
      </c>
      <c r="G345" s="20">
        <f t="shared" si="31"/>
        <v>-5.5737608254302451</v>
      </c>
      <c r="H345">
        <f t="shared" si="32"/>
        <v>-2.4907307129015475E-2</v>
      </c>
      <c r="J345" s="17">
        <v>44643</v>
      </c>
      <c r="K345">
        <v>4456.240234375</v>
      </c>
      <c r="L345">
        <f t="shared" si="33"/>
        <v>-1.2272698789159089</v>
      </c>
      <c r="M345">
        <f t="shared" si="34"/>
        <v>-3.5472698789159089</v>
      </c>
      <c r="N345">
        <f t="shared" si="35"/>
        <v>-1.5685475021225331E-2</v>
      </c>
    </row>
    <row r="346" spans="1:14" x14ac:dyDescent="0.2">
      <c r="A346" s="16">
        <v>44644</v>
      </c>
      <c r="B346">
        <v>2.34</v>
      </c>
      <c r="D346" s="17">
        <v>44644</v>
      </c>
      <c r="E346">
        <v>211.7525329589844</v>
      </c>
      <c r="F346" s="20">
        <f t="shared" si="30"/>
        <v>1.3594854477845637</v>
      </c>
      <c r="G346" s="20">
        <f t="shared" si="31"/>
        <v>-0.98051455221543615</v>
      </c>
      <c r="H346">
        <f t="shared" si="32"/>
        <v>-4.2793347988029119E-3</v>
      </c>
      <c r="J346" s="17">
        <v>44644</v>
      </c>
      <c r="K346">
        <v>4520.16015625</v>
      </c>
      <c r="L346">
        <f t="shared" si="33"/>
        <v>1.4343912920566533</v>
      </c>
      <c r="M346">
        <f t="shared" si="34"/>
        <v>-0.90560870794334658</v>
      </c>
      <c r="N346">
        <f t="shared" si="35"/>
        <v>-3.9509257351352982E-3</v>
      </c>
    </row>
    <row r="347" spans="1:14" x14ac:dyDescent="0.2">
      <c r="A347" s="16">
        <v>44645</v>
      </c>
      <c r="B347">
        <v>2.48</v>
      </c>
      <c r="D347" s="17">
        <v>44645</v>
      </c>
      <c r="E347">
        <v>208.833251953125</v>
      </c>
      <c r="F347" s="20">
        <f t="shared" si="30"/>
        <v>-1.378628611930161</v>
      </c>
      <c r="G347" s="20">
        <f t="shared" si="31"/>
        <v>-3.8586286119301612</v>
      </c>
      <c r="H347">
        <f t="shared" si="32"/>
        <v>-1.7089687262255918E-2</v>
      </c>
      <c r="J347" s="17">
        <v>44645</v>
      </c>
      <c r="K347">
        <v>4543.06005859375</v>
      </c>
      <c r="L347">
        <f t="shared" si="33"/>
        <v>0.50661705674491275</v>
      </c>
      <c r="M347">
        <f t="shared" si="34"/>
        <v>-1.9733829432550873</v>
      </c>
      <c r="N347">
        <f t="shared" si="35"/>
        <v>-8.6559848040496812E-3</v>
      </c>
    </row>
    <row r="348" spans="1:14" x14ac:dyDescent="0.2">
      <c r="A348" s="16">
        <v>44648</v>
      </c>
      <c r="B348">
        <v>2.46</v>
      </c>
      <c r="D348" s="17">
        <v>44648</v>
      </c>
      <c r="E348">
        <v>213.0390319824219</v>
      </c>
      <c r="F348" s="20">
        <f t="shared" si="30"/>
        <v>2.0139417405811115</v>
      </c>
      <c r="G348" s="20">
        <f t="shared" si="31"/>
        <v>-0.44605825941888844</v>
      </c>
      <c r="H348">
        <f t="shared" si="32"/>
        <v>-1.9415398325234872E-3</v>
      </c>
      <c r="J348" s="17">
        <v>44648</v>
      </c>
      <c r="K348">
        <v>4575.52001953125</v>
      </c>
      <c r="L348">
        <f t="shared" si="33"/>
        <v>0.71449552765867674</v>
      </c>
      <c r="M348">
        <f t="shared" si="34"/>
        <v>-1.7455044723413233</v>
      </c>
      <c r="N348">
        <f t="shared" si="35"/>
        <v>-7.6475698259183952E-3</v>
      </c>
    </row>
    <row r="349" spans="1:14" x14ac:dyDescent="0.2">
      <c r="A349" s="16">
        <v>44649</v>
      </c>
      <c r="B349">
        <v>2.41</v>
      </c>
      <c r="D349" s="17">
        <v>44649</v>
      </c>
      <c r="E349">
        <v>218.9864501953125</v>
      </c>
      <c r="F349" s="20">
        <f t="shared" si="30"/>
        <v>2.7917035472548171</v>
      </c>
      <c r="G349" s="20">
        <f t="shared" si="31"/>
        <v>0.38170354725481692</v>
      </c>
      <c r="H349">
        <f t="shared" si="32"/>
        <v>1.6545616876857325E-3</v>
      </c>
      <c r="J349" s="17">
        <v>44649</v>
      </c>
      <c r="K349">
        <v>4631.60009765625</v>
      </c>
      <c r="L349">
        <f t="shared" si="33"/>
        <v>1.2256547427530489</v>
      </c>
      <c r="M349">
        <f t="shared" si="34"/>
        <v>-1.1843452572469513</v>
      </c>
      <c r="N349">
        <f t="shared" si="35"/>
        <v>-5.1742474182245052E-3</v>
      </c>
    </row>
    <row r="350" spans="1:14" x14ac:dyDescent="0.2">
      <c r="A350" s="16">
        <v>44650</v>
      </c>
      <c r="B350">
        <v>2.35</v>
      </c>
      <c r="D350" s="17">
        <v>44650</v>
      </c>
      <c r="E350">
        <v>212.7025451660156</v>
      </c>
      <c r="F350" s="20">
        <f t="shared" si="30"/>
        <v>-2.8695405691504345</v>
      </c>
      <c r="G350" s="20">
        <f t="shared" si="31"/>
        <v>-5.2195405691504346</v>
      </c>
      <c r="H350">
        <f t="shared" si="32"/>
        <v>-2.3281190468869277E-2</v>
      </c>
      <c r="J350" s="17">
        <v>44650</v>
      </c>
      <c r="K350">
        <v>4602.4501953125</v>
      </c>
      <c r="L350">
        <f t="shared" si="33"/>
        <v>-0.62937001746979104</v>
      </c>
      <c r="M350">
        <f t="shared" si="34"/>
        <v>-2.9793700174697912</v>
      </c>
      <c r="N350">
        <f t="shared" si="35"/>
        <v>-1.3135909703273238E-2</v>
      </c>
    </row>
    <row r="351" spans="1:14" x14ac:dyDescent="0.2">
      <c r="A351" s="16">
        <v>44651</v>
      </c>
      <c r="B351">
        <v>2.3199999999999998</v>
      </c>
      <c r="D351" s="17">
        <v>44651</v>
      </c>
      <c r="E351">
        <v>210.10984802246091</v>
      </c>
      <c r="F351" s="20">
        <f t="shared" si="30"/>
        <v>-1.2189309448700165</v>
      </c>
      <c r="G351" s="20">
        <f t="shared" si="31"/>
        <v>-3.5389309448700166</v>
      </c>
      <c r="H351">
        <f t="shared" si="32"/>
        <v>-1.5647929204816065E-2</v>
      </c>
      <c r="J351" s="17">
        <v>44651</v>
      </c>
      <c r="K351">
        <v>4530.41015625</v>
      </c>
      <c r="L351">
        <f t="shared" si="33"/>
        <v>-1.5652540713177361</v>
      </c>
      <c r="M351">
        <f t="shared" si="34"/>
        <v>-3.8852540713177359</v>
      </c>
      <c r="N351">
        <f t="shared" si="35"/>
        <v>-1.720997774066017E-2</v>
      </c>
    </row>
    <row r="352" spans="1:14" x14ac:dyDescent="0.2">
      <c r="A352" s="16">
        <v>44652</v>
      </c>
      <c r="B352">
        <v>2.39</v>
      </c>
      <c r="D352" s="17">
        <v>44652</v>
      </c>
      <c r="E352">
        <v>210.04054260253909</v>
      </c>
      <c r="F352" s="20">
        <f t="shared" si="30"/>
        <v>-3.2985326758415132E-2</v>
      </c>
      <c r="G352" s="20">
        <f t="shared" si="31"/>
        <v>-2.4229853267584152</v>
      </c>
      <c r="H352">
        <f t="shared" si="32"/>
        <v>-1.0652473073217142E-2</v>
      </c>
      <c r="J352" s="17">
        <v>44652</v>
      </c>
      <c r="K352">
        <v>4545.85986328125</v>
      </c>
      <c r="L352">
        <f t="shared" si="33"/>
        <v>0.34102225843583078</v>
      </c>
      <c r="M352">
        <f t="shared" si="34"/>
        <v>-2.0489777415641695</v>
      </c>
      <c r="N352">
        <f t="shared" si="35"/>
        <v>-8.9910271640782531E-3</v>
      </c>
    </row>
    <row r="353" spans="1:14" x14ac:dyDescent="0.2">
      <c r="A353" s="16">
        <v>44655</v>
      </c>
      <c r="B353">
        <v>2.42</v>
      </c>
      <c r="D353" s="17">
        <v>44655</v>
      </c>
      <c r="E353">
        <v>216.57185363769531</v>
      </c>
      <c r="F353" s="20">
        <f t="shared" si="30"/>
        <v>3.1095477826466382</v>
      </c>
      <c r="G353" s="20">
        <f t="shared" si="31"/>
        <v>0.6895477826466383</v>
      </c>
      <c r="H353">
        <f t="shared" si="32"/>
        <v>2.9843903558195717E-3</v>
      </c>
      <c r="J353" s="17">
        <v>44655</v>
      </c>
      <c r="K353">
        <v>4582.64013671875</v>
      </c>
      <c r="L353">
        <f t="shared" si="33"/>
        <v>0.80909386878793066</v>
      </c>
      <c r="M353">
        <f t="shared" si="34"/>
        <v>-1.6109061312120692</v>
      </c>
      <c r="N353">
        <f t="shared" si="35"/>
        <v>-7.0530391205526916E-3</v>
      </c>
    </row>
    <row r="354" spans="1:14" x14ac:dyDescent="0.2">
      <c r="A354" s="16">
        <v>44656</v>
      </c>
      <c r="B354">
        <v>2.54</v>
      </c>
      <c r="D354" s="17">
        <v>44656</v>
      </c>
      <c r="E354">
        <v>207.9525146484375</v>
      </c>
      <c r="F354" s="20">
        <f t="shared" si="30"/>
        <v>-3.9798980543783724</v>
      </c>
      <c r="G354" s="20">
        <f t="shared" si="31"/>
        <v>-6.5198980543783724</v>
      </c>
      <c r="H354">
        <f t="shared" si="32"/>
        <v>-2.9280822655540432E-2</v>
      </c>
      <c r="J354" s="17">
        <v>44656</v>
      </c>
      <c r="K354">
        <v>4525.1201171875</v>
      </c>
      <c r="L354">
        <f t="shared" si="33"/>
        <v>-1.2551720801807347</v>
      </c>
      <c r="M354">
        <f t="shared" si="34"/>
        <v>-3.7951720801807349</v>
      </c>
      <c r="N354">
        <f t="shared" si="35"/>
        <v>-1.6803132886047956E-2</v>
      </c>
    </row>
    <row r="355" spans="1:14" x14ac:dyDescent="0.2">
      <c r="A355" s="16">
        <v>44657</v>
      </c>
      <c r="B355">
        <v>2.61</v>
      </c>
      <c r="D355" s="17">
        <v>44657</v>
      </c>
      <c r="E355">
        <v>198.7295227050781</v>
      </c>
      <c r="F355" s="20">
        <f t="shared" si="30"/>
        <v>-4.4351432628509952</v>
      </c>
      <c r="G355" s="20">
        <f t="shared" si="31"/>
        <v>-7.0451432628509956</v>
      </c>
      <c r="H355">
        <f t="shared" si="32"/>
        <v>-3.1727914132637841E-2</v>
      </c>
      <c r="J355" s="17">
        <v>44657</v>
      </c>
      <c r="K355">
        <v>4481.14990234375</v>
      </c>
      <c r="L355">
        <f t="shared" si="33"/>
        <v>-0.97169166132718765</v>
      </c>
      <c r="M355">
        <f t="shared" si="34"/>
        <v>-3.5816916613271874</v>
      </c>
      <c r="N355">
        <f t="shared" si="35"/>
        <v>-1.5840492492345908E-2</v>
      </c>
    </row>
    <row r="356" spans="1:14" x14ac:dyDescent="0.2">
      <c r="A356" s="16">
        <v>44658</v>
      </c>
      <c r="B356">
        <v>2.66</v>
      </c>
      <c r="D356" s="17">
        <v>44658</v>
      </c>
      <c r="E356">
        <v>198.076416015625</v>
      </c>
      <c r="F356" s="20">
        <f t="shared" si="30"/>
        <v>-0.32864099936592256</v>
      </c>
      <c r="G356" s="20">
        <f t="shared" si="31"/>
        <v>-2.9886409993659226</v>
      </c>
      <c r="H356">
        <f t="shared" si="32"/>
        <v>-1.3177411481443699E-2</v>
      </c>
      <c r="J356" s="17">
        <v>44658</v>
      </c>
      <c r="K356">
        <v>4500.2099609375</v>
      </c>
      <c r="L356">
        <f t="shared" si="33"/>
        <v>0.42533856284926164</v>
      </c>
      <c r="M356">
        <f t="shared" si="34"/>
        <v>-2.2346614371507387</v>
      </c>
      <c r="N356">
        <f t="shared" si="35"/>
        <v>-9.8150914194069031E-3</v>
      </c>
    </row>
    <row r="357" spans="1:14" x14ac:dyDescent="0.2">
      <c r="A357" s="16">
        <v>44659</v>
      </c>
      <c r="B357">
        <v>2.72</v>
      </c>
      <c r="D357" s="17">
        <v>44659</v>
      </c>
      <c r="E357">
        <v>195.1175231933594</v>
      </c>
      <c r="F357" s="20">
        <f t="shared" si="30"/>
        <v>-1.4938137925679087</v>
      </c>
      <c r="G357" s="20">
        <f t="shared" si="31"/>
        <v>-4.2138137925679091</v>
      </c>
      <c r="H357">
        <f t="shared" si="32"/>
        <v>-1.8697118128725116E-2</v>
      </c>
      <c r="J357" s="17">
        <v>44659</v>
      </c>
      <c r="K357">
        <v>4488.27978515625</v>
      </c>
      <c r="L357">
        <f t="shared" si="33"/>
        <v>-0.26510264820543311</v>
      </c>
      <c r="M357">
        <f t="shared" si="34"/>
        <v>-2.9851026482054333</v>
      </c>
      <c r="N357">
        <f t="shared" si="35"/>
        <v>-1.3161571497586906E-2</v>
      </c>
    </row>
    <row r="358" spans="1:14" x14ac:dyDescent="0.2">
      <c r="A358" s="16">
        <v>44662</v>
      </c>
      <c r="B358">
        <v>2.79</v>
      </c>
      <c r="D358" s="17">
        <v>44662</v>
      </c>
      <c r="E358">
        <v>193.4154357910156</v>
      </c>
      <c r="F358" s="20">
        <f t="shared" si="30"/>
        <v>-0.87233959025661489</v>
      </c>
      <c r="G358" s="20">
        <f t="shared" si="31"/>
        <v>-3.6623395902566149</v>
      </c>
      <c r="H358">
        <f t="shared" si="32"/>
        <v>-1.6203904871035305E-2</v>
      </c>
      <c r="J358" s="17">
        <v>44662</v>
      </c>
      <c r="K358">
        <v>4412.52978515625</v>
      </c>
      <c r="L358">
        <f t="shared" si="33"/>
        <v>-1.687729010355421</v>
      </c>
      <c r="M358">
        <f t="shared" si="34"/>
        <v>-4.4777290103554215</v>
      </c>
      <c r="N358">
        <f t="shared" si="35"/>
        <v>-1.9895360978662447E-2</v>
      </c>
    </row>
    <row r="359" spans="1:14" x14ac:dyDescent="0.2">
      <c r="A359" s="16">
        <v>44663</v>
      </c>
      <c r="B359">
        <v>2.72</v>
      </c>
      <c r="D359" s="17">
        <v>44663</v>
      </c>
      <c r="E359">
        <v>192.78208923339841</v>
      </c>
      <c r="F359" s="20">
        <f t="shared" si="30"/>
        <v>-0.32745398785106028</v>
      </c>
      <c r="G359" s="20">
        <f t="shared" si="31"/>
        <v>-3.0474539878510605</v>
      </c>
      <c r="H359">
        <f t="shared" si="32"/>
        <v>-1.3440781690910586E-2</v>
      </c>
      <c r="J359" s="17">
        <v>44663</v>
      </c>
      <c r="K359">
        <v>4397.4501953125</v>
      </c>
      <c r="L359">
        <f t="shared" si="33"/>
        <v>-0.34174477177418133</v>
      </c>
      <c r="M359">
        <f t="shared" si="34"/>
        <v>-3.0617447717741815</v>
      </c>
      <c r="N359">
        <f t="shared" si="35"/>
        <v>-1.35048013202217E-2</v>
      </c>
    </row>
    <row r="360" spans="1:14" x14ac:dyDescent="0.2">
      <c r="A360" s="16">
        <v>44664</v>
      </c>
      <c r="B360">
        <v>2.7</v>
      </c>
      <c r="D360" s="17">
        <v>44664</v>
      </c>
      <c r="E360">
        <v>193.6826171875</v>
      </c>
      <c r="F360" s="20">
        <f t="shared" si="30"/>
        <v>0.46712220916505121</v>
      </c>
      <c r="G360" s="20">
        <f t="shared" si="31"/>
        <v>-2.2328777908349489</v>
      </c>
      <c r="H360">
        <f t="shared" si="32"/>
        <v>-9.8071681543942558E-3</v>
      </c>
      <c r="J360" s="17">
        <v>44664</v>
      </c>
      <c r="K360">
        <v>4446.58984375</v>
      </c>
      <c r="L360">
        <f t="shared" si="33"/>
        <v>1.1174577597235968</v>
      </c>
      <c r="M360">
        <f t="shared" si="34"/>
        <v>-1.5825422402764033</v>
      </c>
      <c r="N360">
        <f t="shared" si="35"/>
        <v>-6.9278575013228625E-3</v>
      </c>
    </row>
    <row r="361" spans="1:14" x14ac:dyDescent="0.2">
      <c r="A361" s="16">
        <v>44665</v>
      </c>
      <c r="B361">
        <v>2.83</v>
      </c>
      <c r="D361" s="17">
        <v>44665</v>
      </c>
      <c r="E361">
        <v>187.4383239746094</v>
      </c>
      <c r="F361" s="20">
        <f t="shared" si="30"/>
        <v>-3.2239822569341006</v>
      </c>
      <c r="G361" s="20">
        <f t="shared" si="31"/>
        <v>-6.0539822569341002</v>
      </c>
      <c r="H361">
        <f t="shared" si="32"/>
        <v>-2.7121624385878035E-2</v>
      </c>
      <c r="J361" s="17">
        <v>44665</v>
      </c>
      <c r="K361">
        <v>4392.58984375</v>
      </c>
      <c r="L361">
        <f t="shared" si="33"/>
        <v>-1.2144137844397962</v>
      </c>
      <c r="M361">
        <f t="shared" si="34"/>
        <v>-4.0444137844397963</v>
      </c>
      <c r="N361">
        <f t="shared" si="35"/>
        <v>-1.792973701008865E-2</v>
      </c>
    </row>
    <row r="362" spans="1:14" x14ac:dyDescent="0.2">
      <c r="A362" s="16">
        <v>44669</v>
      </c>
      <c r="B362">
        <v>2.85</v>
      </c>
      <c r="D362" s="17">
        <v>44669</v>
      </c>
      <c r="E362">
        <v>185.06327819824219</v>
      </c>
      <c r="F362" s="20">
        <f t="shared" si="30"/>
        <v>-1.2671078816778911</v>
      </c>
      <c r="G362" s="20">
        <f t="shared" si="31"/>
        <v>-4.1171078816778914</v>
      </c>
      <c r="H362">
        <f t="shared" si="32"/>
        <v>-1.8258874804369784E-2</v>
      </c>
      <c r="J362" s="17">
        <v>44669</v>
      </c>
      <c r="K362">
        <v>4391.68994140625</v>
      </c>
      <c r="L362">
        <f t="shared" si="33"/>
        <v>-2.0486828403303504E-2</v>
      </c>
      <c r="M362">
        <f t="shared" si="34"/>
        <v>-2.8704868284033034</v>
      </c>
      <c r="N362">
        <f t="shared" si="35"/>
        <v>-1.2648788011030644E-2</v>
      </c>
    </row>
    <row r="363" spans="1:14" x14ac:dyDescent="0.2">
      <c r="A363" s="16">
        <v>44670</v>
      </c>
      <c r="B363">
        <v>2.93</v>
      </c>
      <c r="D363" s="17">
        <v>44670</v>
      </c>
      <c r="E363">
        <v>189.39768981933591</v>
      </c>
      <c r="F363" s="20">
        <f t="shared" si="30"/>
        <v>2.3421240903614837</v>
      </c>
      <c r="G363" s="20">
        <f t="shared" si="31"/>
        <v>-0.58787590963851644</v>
      </c>
      <c r="H363">
        <f t="shared" si="32"/>
        <v>-2.5606467450507817E-3</v>
      </c>
      <c r="J363" s="17">
        <v>44670</v>
      </c>
      <c r="K363">
        <v>4462.2099609375</v>
      </c>
      <c r="L363">
        <f t="shared" si="33"/>
        <v>1.6057604355527202</v>
      </c>
      <c r="M363">
        <f t="shared" si="34"/>
        <v>-1.32423956444728</v>
      </c>
      <c r="N363">
        <f t="shared" si="35"/>
        <v>-5.7895180695957489E-3</v>
      </c>
    </row>
    <row r="364" spans="1:14" x14ac:dyDescent="0.2">
      <c r="A364" s="16">
        <v>44671</v>
      </c>
      <c r="B364">
        <v>2.85</v>
      </c>
      <c r="D364" s="17">
        <v>44671</v>
      </c>
      <c r="E364">
        <v>184.29142761230469</v>
      </c>
      <c r="F364" s="20">
        <f t="shared" si="30"/>
        <v>-2.696053057406361</v>
      </c>
      <c r="G364" s="20">
        <f t="shared" si="31"/>
        <v>-5.5460530574063611</v>
      </c>
      <c r="H364">
        <f t="shared" si="32"/>
        <v>-2.47798895200824E-2</v>
      </c>
      <c r="J364" s="17">
        <v>44671</v>
      </c>
      <c r="K364">
        <v>4459.4501953125</v>
      </c>
      <c r="L364">
        <f t="shared" si="33"/>
        <v>-6.1847507158093916E-2</v>
      </c>
      <c r="M364">
        <f t="shared" si="34"/>
        <v>-2.911847507158094</v>
      </c>
      <c r="N364">
        <f t="shared" si="35"/>
        <v>-1.2833763098246053E-2</v>
      </c>
    </row>
    <row r="365" spans="1:14" x14ac:dyDescent="0.2">
      <c r="A365" s="16">
        <v>44672</v>
      </c>
      <c r="B365">
        <v>2.9</v>
      </c>
      <c r="D365" s="17">
        <v>44672</v>
      </c>
      <c r="E365">
        <v>175.3851013183594</v>
      </c>
      <c r="F365" s="20">
        <f t="shared" si="30"/>
        <v>-4.8327404097609969</v>
      </c>
      <c r="G365" s="20">
        <f t="shared" si="31"/>
        <v>-7.7327404097609964</v>
      </c>
      <c r="H365">
        <f t="shared" si="32"/>
        <v>-3.4952378082973933E-2</v>
      </c>
      <c r="J365" s="17">
        <v>44672</v>
      </c>
      <c r="K365">
        <v>4393.66015625</v>
      </c>
      <c r="L365">
        <f t="shared" si="33"/>
        <v>-1.4752948498371938</v>
      </c>
      <c r="M365">
        <f t="shared" si="34"/>
        <v>-4.3752948498371937</v>
      </c>
      <c r="N365">
        <f t="shared" si="35"/>
        <v>-1.9429890942688877E-2</v>
      </c>
    </row>
    <row r="366" spans="1:14" x14ac:dyDescent="0.2">
      <c r="A366" s="16">
        <v>44673</v>
      </c>
      <c r="B366">
        <v>2.9</v>
      </c>
      <c r="D366" s="17">
        <v>44673</v>
      </c>
      <c r="E366">
        <v>169.6454772949219</v>
      </c>
      <c r="F366" s="20">
        <f t="shared" si="30"/>
        <v>-3.2725835776774006</v>
      </c>
      <c r="G366" s="20">
        <f t="shared" si="31"/>
        <v>-6.1725835776774005</v>
      </c>
      <c r="H366">
        <f t="shared" si="32"/>
        <v>-2.7670241992237197E-2</v>
      </c>
      <c r="J366" s="17">
        <v>44673</v>
      </c>
      <c r="K366">
        <v>4271.77978515625</v>
      </c>
      <c r="L366">
        <f t="shared" si="33"/>
        <v>-2.7740054250753707</v>
      </c>
      <c r="M366">
        <f t="shared" si="34"/>
        <v>-5.6740054250753706</v>
      </c>
      <c r="N366">
        <f t="shared" si="35"/>
        <v>-2.5368606894266978E-2</v>
      </c>
    </row>
    <row r="367" spans="1:14" x14ac:dyDescent="0.2">
      <c r="A367" s="16">
        <v>44676</v>
      </c>
      <c r="B367">
        <v>2.81</v>
      </c>
      <c r="D367" s="17">
        <v>44676</v>
      </c>
      <c r="E367">
        <v>172.7528076171875</v>
      </c>
      <c r="F367" s="20">
        <f t="shared" si="30"/>
        <v>1.8316611629225026</v>
      </c>
      <c r="G367" s="20">
        <f t="shared" si="31"/>
        <v>-0.97833883707749747</v>
      </c>
      <c r="H367">
        <f t="shared" si="32"/>
        <v>-4.2697923264954068E-3</v>
      </c>
      <c r="J367" s="17">
        <v>44676</v>
      </c>
      <c r="K367">
        <v>4296.1201171875</v>
      </c>
      <c r="L367">
        <f t="shared" si="33"/>
        <v>0.56979369853822404</v>
      </c>
      <c r="M367">
        <f t="shared" si="34"/>
        <v>-2.2402063014617761</v>
      </c>
      <c r="N367">
        <f t="shared" si="35"/>
        <v>-9.8397235876195432E-3</v>
      </c>
    </row>
    <row r="368" spans="1:14" x14ac:dyDescent="0.2">
      <c r="A368" s="16">
        <v>44677</v>
      </c>
      <c r="B368">
        <v>2.77</v>
      </c>
      <c r="D368" s="17">
        <v>44677</v>
      </c>
      <c r="E368">
        <v>168.30952453613281</v>
      </c>
      <c r="F368" s="20">
        <f t="shared" si="30"/>
        <v>-2.5720468120557576</v>
      </c>
      <c r="G368" s="20">
        <f t="shared" si="31"/>
        <v>-5.3420468120557576</v>
      </c>
      <c r="H368">
        <f t="shared" si="32"/>
        <v>-2.3842890622217661E-2</v>
      </c>
      <c r="J368" s="17">
        <v>44677</v>
      </c>
      <c r="K368">
        <v>4175.2001953125</v>
      </c>
      <c r="L368">
        <f t="shared" si="33"/>
        <v>-2.8146308431003901</v>
      </c>
      <c r="M368">
        <f t="shared" si="34"/>
        <v>-5.5846308431003902</v>
      </c>
      <c r="N368">
        <f t="shared" si="35"/>
        <v>-2.4957304465293872E-2</v>
      </c>
    </row>
    <row r="369" spans="1:14" x14ac:dyDescent="0.2">
      <c r="A369" s="16">
        <v>44678</v>
      </c>
      <c r="B369">
        <v>2.82</v>
      </c>
      <c r="D369" s="17">
        <v>44678</v>
      </c>
      <c r="E369">
        <v>172.86164855957031</v>
      </c>
      <c r="F369" s="20">
        <f t="shared" si="30"/>
        <v>2.7046146294948668</v>
      </c>
      <c r="G369" s="20">
        <f t="shared" si="31"/>
        <v>-0.11538537050513309</v>
      </c>
      <c r="H369">
        <f t="shared" si="32"/>
        <v>-5.0140162475033486E-4</v>
      </c>
      <c r="J369" s="17">
        <v>44678</v>
      </c>
      <c r="K369">
        <v>4183.9599609375</v>
      </c>
      <c r="L369">
        <f t="shared" si="33"/>
        <v>0.20980468517017686</v>
      </c>
      <c r="M369">
        <f t="shared" si="34"/>
        <v>-2.6101953148298231</v>
      </c>
      <c r="N369">
        <f t="shared" si="35"/>
        <v>-1.1486505141155555E-2</v>
      </c>
    </row>
    <row r="370" spans="1:14" x14ac:dyDescent="0.2">
      <c r="A370" s="16">
        <v>44679</v>
      </c>
      <c r="B370">
        <v>2.85</v>
      </c>
      <c r="D370" s="17">
        <v>44679</v>
      </c>
      <c r="E370">
        <v>183.8065185546875</v>
      </c>
      <c r="F370" s="20">
        <f t="shared" si="30"/>
        <v>6.3315779331732145</v>
      </c>
      <c r="G370" s="20">
        <f t="shared" si="31"/>
        <v>3.4815779331732144</v>
      </c>
      <c r="H370">
        <f t="shared" si="32"/>
        <v>1.48630424106164E-2</v>
      </c>
      <c r="J370" s="17">
        <v>44679</v>
      </c>
      <c r="K370">
        <v>4287.5</v>
      </c>
      <c r="L370">
        <f t="shared" si="33"/>
        <v>2.4746900072939457</v>
      </c>
      <c r="M370">
        <f t="shared" si="34"/>
        <v>-0.37530999270605436</v>
      </c>
      <c r="N370">
        <f t="shared" si="35"/>
        <v>-1.6330169467082599E-3</v>
      </c>
    </row>
    <row r="371" spans="1:14" x14ac:dyDescent="0.2">
      <c r="A371" s="16">
        <v>44680</v>
      </c>
      <c r="B371">
        <v>2.89</v>
      </c>
      <c r="D371" s="17">
        <v>44680</v>
      </c>
      <c r="E371">
        <v>174.1085205078125</v>
      </c>
      <c r="F371" s="20">
        <f t="shared" si="30"/>
        <v>-5.2761991920267937</v>
      </c>
      <c r="G371" s="20">
        <f t="shared" si="31"/>
        <v>-8.1661991920267933</v>
      </c>
      <c r="H371">
        <f t="shared" si="32"/>
        <v>-3.6997440775345419E-2</v>
      </c>
      <c r="J371" s="17">
        <v>44680</v>
      </c>
      <c r="K371">
        <v>4131.93017578125</v>
      </c>
      <c r="L371">
        <f t="shared" si="33"/>
        <v>-3.6284507106413995</v>
      </c>
      <c r="M371">
        <f t="shared" si="34"/>
        <v>-6.5184507106413996</v>
      </c>
      <c r="N371">
        <f t="shared" si="35"/>
        <v>-2.9274098566463937E-2</v>
      </c>
    </row>
    <row r="372" spans="1:14" x14ac:dyDescent="0.2">
      <c r="A372" s="16">
        <v>44683</v>
      </c>
      <c r="B372">
        <v>2.99</v>
      </c>
      <c r="D372" s="17">
        <v>44683</v>
      </c>
      <c r="E372">
        <v>175.72157287597659</v>
      </c>
      <c r="F372" s="20">
        <f t="shared" si="30"/>
        <v>0.92646377297296645</v>
      </c>
      <c r="G372" s="20">
        <f t="shared" si="31"/>
        <v>-2.0635362270270337</v>
      </c>
      <c r="H372">
        <f t="shared" si="32"/>
        <v>-9.0555812613421771E-3</v>
      </c>
      <c r="J372" s="17">
        <v>44683</v>
      </c>
      <c r="K372">
        <v>4155.3798828125</v>
      </c>
      <c r="L372">
        <f t="shared" si="33"/>
        <v>0.56752428123537246</v>
      </c>
      <c r="M372">
        <f t="shared" si="34"/>
        <v>-2.4224757187646278</v>
      </c>
      <c r="N372">
        <f t="shared" si="35"/>
        <v>-1.0650204922644532E-2</v>
      </c>
    </row>
    <row r="373" spans="1:14" x14ac:dyDescent="0.2">
      <c r="A373" s="16">
        <v>44684</v>
      </c>
      <c r="B373">
        <v>2.97</v>
      </c>
      <c r="D373" s="17">
        <v>44684</v>
      </c>
      <c r="E373">
        <v>176.50335693359381</v>
      </c>
      <c r="F373" s="20">
        <f t="shared" si="30"/>
        <v>0.44489930565838676</v>
      </c>
      <c r="G373" s="20">
        <f t="shared" si="31"/>
        <v>-2.5251006943416137</v>
      </c>
      <c r="H373">
        <f t="shared" si="32"/>
        <v>-1.1107204778289121E-2</v>
      </c>
      <c r="J373" s="17">
        <v>44684</v>
      </c>
      <c r="K373">
        <v>4175.47998046875</v>
      </c>
      <c r="L373">
        <f t="shared" si="33"/>
        <v>0.48371263814863502</v>
      </c>
      <c r="M373">
        <f t="shared" si="34"/>
        <v>-2.4862873618513652</v>
      </c>
      <c r="N373">
        <f t="shared" si="35"/>
        <v>-1.0934308359576454E-2</v>
      </c>
    </row>
    <row r="374" spans="1:14" x14ac:dyDescent="0.2">
      <c r="A374" s="16">
        <v>44685</v>
      </c>
      <c r="B374">
        <v>2.93</v>
      </c>
      <c r="D374" s="17">
        <v>44685</v>
      </c>
      <c r="E374">
        <v>183.54920959472659</v>
      </c>
      <c r="F374" s="20">
        <f t="shared" si="30"/>
        <v>3.9919085866359234</v>
      </c>
      <c r="G374" s="20">
        <f t="shared" si="31"/>
        <v>1.0619085866359232</v>
      </c>
      <c r="H374">
        <f t="shared" si="32"/>
        <v>4.5874957705795303E-3</v>
      </c>
      <c r="J374" s="17">
        <v>44685</v>
      </c>
      <c r="K374">
        <v>4300.169921875</v>
      </c>
      <c r="L374">
        <f t="shared" si="33"/>
        <v>2.9862421084402371</v>
      </c>
      <c r="M374">
        <f t="shared" si="34"/>
        <v>5.6242108440236915E-2</v>
      </c>
      <c r="N374">
        <f t="shared" si="35"/>
        <v>2.4418771173811987E-4</v>
      </c>
    </row>
    <row r="375" spans="1:14" x14ac:dyDescent="0.2">
      <c r="A375" s="16">
        <v>44686</v>
      </c>
      <c r="B375">
        <v>3.05</v>
      </c>
      <c r="D375" s="17">
        <v>44686</v>
      </c>
      <c r="E375">
        <v>170.50642395019531</v>
      </c>
      <c r="F375" s="20">
        <f t="shared" si="30"/>
        <v>-7.1058794932048572</v>
      </c>
      <c r="G375" s="20">
        <f t="shared" si="31"/>
        <v>-10.155879493204857</v>
      </c>
      <c r="H375">
        <f t="shared" si="32"/>
        <v>-4.6510338310188755E-2</v>
      </c>
      <c r="J375" s="17">
        <v>44686</v>
      </c>
      <c r="K375">
        <v>4146.8701171875</v>
      </c>
      <c r="L375">
        <f t="shared" si="33"/>
        <v>-3.5649708609806936</v>
      </c>
      <c r="M375">
        <f t="shared" si="34"/>
        <v>-6.6149708609806934</v>
      </c>
      <c r="N375">
        <f t="shared" si="35"/>
        <v>-2.9722741365675952E-2</v>
      </c>
    </row>
    <row r="376" spans="1:14" x14ac:dyDescent="0.2">
      <c r="A376" s="16">
        <v>44687</v>
      </c>
      <c r="B376">
        <v>3.12</v>
      </c>
      <c r="D376" s="17">
        <v>44687</v>
      </c>
      <c r="E376">
        <v>167.93348693847659</v>
      </c>
      <c r="F376" s="20">
        <f t="shared" si="30"/>
        <v>-1.5089971111412628</v>
      </c>
      <c r="G376" s="20">
        <f t="shared" si="31"/>
        <v>-4.6289971111412633</v>
      </c>
      <c r="H376">
        <f t="shared" si="32"/>
        <v>-2.05836504492675E-2</v>
      </c>
      <c r="J376" s="17">
        <v>44687</v>
      </c>
      <c r="K376">
        <v>4123.33984375</v>
      </c>
      <c r="L376">
        <f t="shared" si="33"/>
        <v>-0.56742248424840369</v>
      </c>
      <c r="M376">
        <f t="shared" si="34"/>
        <v>-3.6874224842484038</v>
      </c>
      <c r="N376">
        <f t="shared" si="35"/>
        <v>-1.6316994401883077E-2</v>
      </c>
    </row>
    <row r="377" spans="1:14" x14ac:dyDescent="0.2">
      <c r="A377" s="16">
        <v>44690</v>
      </c>
      <c r="B377">
        <v>3.05</v>
      </c>
      <c r="D377" s="17">
        <v>44690</v>
      </c>
      <c r="E377">
        <v>161.89698791503909</v>
      </c>
      <c r="F377" s="20">
        <f t="shared" si="30"/>
        <v>-3.5945773136057171</v>
      </c>
      <c r="G377" s="20">
        <f t="shared" si="31"/>
        <v>-6.6445773136057174</v>
      </c>
      <c r="H377">
        <f t="shared" si="32"/>
        <v>-2.9860450351445453E-2</v>
      </c>
      <c r="J377" s="17">
        <v>44690</v>
      </c>
      <c r="K377">
        <v>3991.239990234375</v>
      </c>
      <c r="L377">
        <f t="shared" si="33"/>
        <v>-3.2037100632356772</v>
      </c>
      <c r="M377">
        <f t="shared" si="34"/>
        <v>-6.253710063235677</v>
      </c>
      <c r="N377">
        <f t="shared" si="35"/>
        <v>-2.8045910713562088E-2</v>
      </c>
    </row>
    <row r="378" spans="1:14" x14ac:dyDescent="0.2">
      <c r="A378" s="16">
        <v>44691</v>
      </c>
      <c r="B378">
        <v>2.99</v>
      </c>
      <c r="D378" s="17">
        <v>44691</v>
      </c>
      <c r="E378">
        <v>165.4100341796875</v>
      </c>
      <c r="F378" s="20">
        <f t="shared" si="30"/>
        <v>2.1699268836872978</v>
      </c>
      <c r="G378" s="20">
        <f t="shared" si="31"/>
        <v>-0.82007311631270241</v>
      </c>
      <c r="H378">
        <f t="shared" si="32"/>
        <v>-3.5762162104951752E-3</v>
      </c>
      <c r="J378" s="17">
        <v>44691</v>
      </c>
      <c r="K378">
        <v>4001.050048828125</v>
      </c>
      <c r="L378">
        <f t="shared" si="33"/>
        <v>0.24578974498534051</v>
      </c>
      <c r="M378">
        <f t="shared" si="34"/>
        <v>-2.7442102550146599</v>
      </c>
      <c r="N378">
        <f t="shared" si="35"/>
        <v>-1.2084535200679841E-2</v>
      </c>
    </row>
    <row r="379" spans="1:14" x14ac:dyDescent="0.2">
      <c r="A379" s="16">
        <v>44692</v>
      </c>
      <c r="B379">
        <v>2.91</v>
      </c>
      <c r="D379" s="17">
        <v>44692</v>
      </c>
      <c r="E379">
        <v>159.59124755859381</v>
      </c>
      <c r="F379" s="20">
        <f t="shared" si="30"/>
        <v>-3.5177954287662225</v>
      </c>
      <c r="G379" s="20">
        <f t="shared" si="31"/>
        <v>-6.4277954287662222</v>
      </c>
      <c r="H379">
        <f t="shared" si="32"/>
        <v>-2.8853138377815057E-2</v>
      </c>
      <c r="J379" s="17">
        <v>44692</v>
      </c>
      <c r="K379">
        <v>3935.179931640625</v>
      </c>
      <c r="L379">
        <f t="shared" si="33"/>
        <v>-1.6463207503938329</v>
      </c>
      <c r="M379">
        <f t="shared" si="34"/>
        <v>-4.5563207503938328</v>
      </c>
      <c r="N379">
        <f t="shared" si="35"/>
        <v>-2.0252827437013707E-2</v>
      </c>
    </row>
    <row r="380" spans="1:14" x14ac:dyDescent="0.2">
      <c r="A380" s="16">
        <v>44693</v>
      </c>
      <c r="B380">
        <v>2.84</v>
      </c>
      <c r="D380" s="17">
        <v>44693</v>
      </c>
      <c r="E380">
        <v>158.7500915527344</v>
      </c>
      <c r="F380" s="20">
        <f t="shared" si="30"/>
        <v>-0.52706900831173309</v>
      </c>
      <c r="G380" s="20">
        <f t="shared" si="31"/>
        <v>-3.3670690083117329</v>
      </c>
      <c r="H380">
        <f t="shared" si="32"/>
        <v>-1.4874847592882176E-2</v>
      </c>
      <c r="J380" s="17">
        <v>44693</v>
      </c>
      <c r="K380">
        <v>3930.080078125</v>
      </c>
      <c r="L380">
        <f t="shared" si="33"/>
        <v>-0.12959645058717323</v>
      </c>
      <c r="M380">
        <f t="shared" si="34"/>
        <v>-2.969596450587173</v>
      </c>
      <c r="N380">
        <f t="shared" si="35"/>
        <v>-1.3092162384931593E-2</v>
      </c>
    </row>
    <row r="381" spans="1:14" x14ac:dyDescent="0.2">
      <c r="A381" s="16">
        <v>44694</v>
      </c>
      <c r="B381">
        <v>2.93</v>
      </c>
      <c r="D381" s="17">
        <v>44694</v>
      </c>
      <c r="E381">
        <v>165.1725158691406</v>
      </c>
      <c r="F381" s="20">
        <f t="shared" si="30"/>
        <v>4.0456192834841671</v>
      </c>
      <c r="G381" s="20">
        <f t="shared" si="31"/>
        <v>1.1156192834841669</v>
      </c>
      <c r="H381">
        <f t="shared" si="32"/>
        <v>4.8182460429253889E-3</v>
      </c>
      <c r="J381" s="17">
        <v>44694</v>
      </c>
      <c r="K381">
        <v>4023.889892578125</v>
      </c>
      <c r="L381">
        <f t="shared" si="33"/>
        <v>2.3869695423071553</v>
      </c>
      <c r="M381">
        <f t="shared" si="34"/>
        <v>-0.54303045769284486</v>
      </c>
      <c r="N381">
        <f t="shared" si="35"/>
        <v>-2.3647778717852119E-3</v>
      </c>
    </row>
    <row r="382" spans="1:14" x14ac:dyDescent="0.2">
      <c r="A382" s="16">
        <v>44697</v>
      </c>
      <c r="B382">
        <v>2.88</v>
      </c>
      <c r="D382" s="17">
        <v>44697</v>
      </c>
      <c r="E382">
        <v>162.41156005859381</v>
      </c>
      <c r="F382" s="20">
        <f t="shared" si="30"/>
        <v>-1.6715588522815634</v>
      </c>
      <c r="G382" s="20">
        <f t="shared" si="31"/>
        <v>-4.5515588522815635</v>
      </c>
      <c r="H382">
        <f t="shared" si="32"/>
        <v>-2.0231160056823634E-2</v>
      </c>
      <c r="J382" s="17">
        <v>44697</v>
      </c>
      <c r="K382">
        <v>4008.010009765625</v>
      </c>
      <c r="L382">
        <f t="shared" si="33"/>
        <v>-0.39464009295556757</v>
      </c>
      <c r="M382">
        <f t="shared" si="34"/>
        <v>-3.2746400929555675</v>
      </c>
      <c r="N382">
        <f t="shared" si="35"/>
        <v>-1.4459645629952464E-2</v>
      </c>
    </row>
    <row r="383" spans="1:14" x14ac:dyDescent="0.2">
      <c r="A383" s="16">
        <v>44698</v>
      </c>
      <c r="B383">
        <v>2.98</v>
      </c>
      <c r="D383" s="17">
        <v>44698</v>
      </c>
      <c r="E383">
        <v>162.025634765625</v>
      </c>
      <c r="F383" s="20">
        <f t="shared" si="30"/>
        <v>-0.23762181265272936</v>
      </c>
      <c r="G383" s="20">
        <f t="shared" si="31"/>
        <v>-3.2176218126527294</v>
      </c>
      <c r="H383">
        <f t="shared" si="32"/>
        <v>-1.4203710384533884E-2</v>
      </c>
      <c r="J383" s="17">
        <v>44698</v>
      </c>
      <c r="K383">
        <v>4088.85009765625</v>
      </c>
      <c r="L383">
        <f t="shared" si="33"/>
        <v>2.0169632234863668</v>
      </c>
      <c r="M383">
        <f t="shared" si="34"/>
        <v>-0.96303677651363317</v>
      </c>
      <c r="N383">
        <f t="shared" si="35"/>
        <v>-4.2026849182879153E-3</v>
      </c>
    </row>
    <row r="384" spans="1:14" x14ac:dyDescent="0.2">
      <c r="A384" s="16">
        <v>44699</v>
      </c>
      <c r="B384">
        <v>2.89</v>
      </c>
      <c r="D384" s="17">
        <v>44699</v>
      </c>
      <c r="E384">
        <v>155.69224548339841</v>
      </c>
      <c r="F384" s="20">
        <f t="shared" si="30"/>
        <v>-3.9088810183573921</v>
      </c>
      <c r="G384" s="20">
        <f t="shared" si="31"/>
        <v>-6.7988810183573918</v>
      </c>
      <c r="H384">
        <f t="shared" si="32"/>
        <v>-3.0578873433192068E-2</v>
      </c>
      <c r="J384" s="17">
        <v>44699</v>
      </c>
      <c r="K384">
        <v>3923.679931640625</v>
      </c>
      <c r="L384">
        <f t="shared" si="33"/>
        <v>-4.0395260787452534</v>
      </c>
      <c r="M384">
        <f t="shared" si="34"/>
        <v>-6.9295260787452531</v>
      </c>
      <c r="N384">
        <f t="shared" si="35"/>
        <v>-3.1188074624137974E-2</v>
      </c>
    </row>
    <row r="385" spans="1:14" x14ac:dyDescent="0.2">
      <c r="A385" s="16">
        <v>44700</v>
      </c>
      <c r="B385">
        <v>2.84</v>
      </c>
      <c r="D385" s="17">
        <v>44700</v>
      </c>
      <c r="E385">
        <v>153.98023986816409</v>
      </c>
      <c r="F385" s="20">
        <f t="shared" si="30"/>
        <v>-1.099608789068991</v>
      </c>
      <c r="G385" s="20">
        <f t="shared" si="31"/>
        <v>-3.9396087890689908</v>
      </c>
      <c r="H385">
        <f t="shared" si="32"/>
        <v>-1.7455649006627411E-2</v>
      </c>
      <c r="J385" s="17">
        <v>44700</v>
      </c>
      <c r="K385">
        <v>3900.7900390625</v>
      </c>
      <c r="L385">
        <f t="shared" si="33"/>
        <v>-0.5833781800992609</v>
      </c>
      <c r="M385">
        <f t="shared" si="34"/>
        <v>-3.4233781800992609</v>
      </c>
      <c r="N385">
        <f t="shared" si="35"/>
        <v>-1.5127989975589215E-2</v>
      </c>
    </row>
    <row r="386" spans="1:14" x14ac:dyDescent="0.2">
      <c r="A386" s="16">
        <v>44701</v>
      </c>
      <c r="B386">
        <v>2.78</v>
      </c>
      <c r="D386" s="17">
        <v>44701</v>
      </c>
      <c r="E386">
        <v>157.98808288574219</v>
      </c>
      <c r="F386" s="20">
        <f t="shared" si="30"/>
        <v>2.6028294416280691</v>
      </c>
      <c r="G386" s="20">
        <f t="shared" si="31"/>
        <v>-0.17717055837193074</v>
      </c>
      <c r="H386">
        <f t="shared" si="32"/>
        <v>-7.7012437702248752E-4</v>
      </c>
      <c r="J386" s="17">
        <v>44701</v>
      </c>
      <c r="K386">
        <v>3901.360107421875</v>
      </c>
      <c r="L386">
        <f t="shared" si="33"/>
        <v>1.4614176965854023E-2</v>
      </c>
      <c r="M386">
        <f t="shared" si="34"/>
        <v>-2.7653858230341459</v>
      </c>
      <c r="N386">
        <f t="shared" si="35"/>
        <v>-1.2179104723832896E-2</v>
      </c>
    </row>
    <row r="387" spans="1:14" x14ac:dyDescent="0.2">
      <c r="A387" s="16">
        <v>44704</v>
      </c>
      <c r="B387">
        <v>2.86</v>
      </c>
      <c r="D387" s="17">
        <v>44704</v>
      </c>
      <c r="E387">
        <v>158.65113830566409</v>
      </c>
      <c r="F387" s="20">
        <f t="shared" si="30"/>
        <v>0.41968698386031345</v>
      </c>
      <c r="G387" s="20">
        <f t="shared" si="31"/>
        <v>-2.4403130161396867</v>
      </c>
      <c r="H387">
        <f t="shared" si="32"/>
        <v>-1.0729601771594129E-2</v>
      </c>
      <c r="J387" s="17">
        <v>44704</v>
      </c>
      <c r="K387">
        <v>3973.75</v>
      </c>
      <c r="L387">
        <f t="shared" si="33"/>
        <v>1.8555039930923529</v>
      </c>
      <c r="M387">
        <f t="shared" si="34"/>
        <v>-1.004496006907647</v>
      </c>
      <c r="N387">
        <f t="shared" si="35"/>
        <v>-4.3845289916382068E-3</v>
      </c>
    </row>
    <row r="388" spans="1:14" x14ac:dyDescent="0.2">
      <c r="A388" s="16">
        <v>44705</v>
      </c>
      <c r="B388">
        <v>2.76</v>
      </c>
      <c r="D388" s="17">
        <v>44705</v>
      </c>
      <c r="E388">
        <v>155.2964172363281</v>
      </c>
      <c r="F388" s="20">
        <f t="shared" si="30"/>
        <v>-2.1145269458279237</v>
      </c>
      <c r="G388" s="20">
        <f t="shared" si="31"/>
        <v>-4.8745269458279239</v>
      </c>
      <c r="H388">
        <f t="shared" si="32"/>
        <v>-2.170317049148127E-2</v>
      </c>
      <c r="J388" s="17">
        <v>44705</v>
      </c>
      <c r="K388">
        <v>3941.47998046875</v>
      </c>
      <c r="L388">
        <f t="shared" si="33"/>
        <v>-0.81207976171752128</v>
      </c>
      <c r="M388">
        <f t="shared" si="34"/>
        <v>-3.5720797617175211</v>
      </c>
      <c r="N388">
        <f t="shared" si="35"/>
        <v>-1.5797200020459371E-2</v>
      </c>
    </row>
    <row r="389" spans="1:14" x14ac:dyDescent="0.2">
      <c r="A389" s="16">
        <v>44706</v>
      </c>
      <c r="B389">
        <v>2.75</v>
      </c>
      <c r="D389" s="17">
        <v>44706</v>
      </c>
      <c r="E389">
        <v>157.98808288574219</v>
      </c>
      <c r="F389" s="20">
        <f t="shared" ref="F389:F452" si="36">+(E389-E388)/E388*100</f>
        <v>1.7332438811630464</v>
      </c>
      <c r="G389" s="20">
        <f t="shared" ref="G389:G452" si="37">+F389-B389</f>
        <v>-1.0167561188369536</v>
      </c>
      <c r="H389">
        <f t="shared" ref="H389:H452" si="38">+LOG(1+G389/100)</f>
        <v>-4.4383175828116659E-3</v>
      </c>
      <c r="J389" s="17">
        <v>44706</v>
      </c>
      <c r="K389">
        <v>3978.72998046875</v>
      </c>
      <c r="L389">
        <f t="shared" ref="L389:L452" si="39">+(K389-K388)/K388*100</f>
        <v>0.94507647342077716</v>
      </c>
      <c r="M389">
        <f t="shared" ref="M389:M452" si="40">+L389-B389</f>
        <v>-1.8049235265792229</v>
      </c>
      <c r="N389">
        <f t="shared" ref="N389:N452" si="41">+LOG(1+M389/100)</f>
        <v>-7.910287305009929E-3</v>
      </c>
    </row>
    <row r="390" spans="1:14" x14ac:dyDescent="0.2">
      <c r="A390" s="16">
        <v>44707</v>
      </c>
      <c r="B390">
        <v>2.75</v>
      </c>
      <c r="D390" s="17">
        <v>44707</v>
      </c>
      <c r="E390">
        <v>160.76885986328119</v>
      </c>
      <c r="F390" s="20">
        <f t="shared" si="36"/>
        <v>1.7601181853381171</v>
      </c>
      <c r="G390" s="20">
        <f t="shared" si="37"/>
        <v>-0.98988181466188285</v>
      </c>
      <c r="H390">
        <f t="shared" si="38"/>
        <v>-4.3204210840797584E-3</v>
      </c>
      <c r="J390" s="17">
        <v>44707</v>
      </c>
      <c r="K390">
        <v>4057.840087890625</v>
      </c>
      <c r="L390">
        <f t="shared" si="39"/>
        <v>1.9883256167224177</v>
      </c>
      <c r="M390">
        <f t="shared" si="40"/>
        <v>-0.7616743832775823</v>
      </c>
      <c r="N390">
        <f t="shared" si="41"/>
        <v>-3.320571904389019E-3</v>
      </c>
    </row>
    <row r="391" spans="1:14" x14ac:dyDescent="0.2">
      <c r="A391" s="16">
        <v>44708</v>
      </c>
      <c r="B391">
        <v>2.74</v>
      </c>
      <c r="D391" s="17">
        <v>44708</v>
      </c>
      <c r="E391">
        <v>163.38139343261719</v>
      </c>
      <c r="F391" s="20">
        <f t="shared" si="36"/>
        <v>1.6250246294946102</v>
      </c>
      <c r="G391" s="20">
        <f t="shared" si="37"/>
        <v>-1.11497537050539</v>
      </c>
      <c r="H391">
        <f t="shared" si="38"/>
        <v>-4.8694739560980341E-3</v>
      </c>
      <c r="J391" s="17">
        <v>44708</v>
      </c>
      <c r="K391">
        <v>4158.240234375</v>
      </c>
      <c r="L391">
        <f t="shared" si="39"/>
        <v>2.4742262955109626</v>
      </c>
      <c r="M391">
        <f t="shared" si="40"/>
        <v>-0.26577370448903759</v>
      </c>
      <c r="N391">
        <f t="shared" si="41"/>
        <v>-1.1557770899708187E-3</v>
      </c>
    </row>
    <row r="392" spans="1:14" x14ac:dyDescent="0.2">
      <c r="A392" s="16">
        <v>44712</v>
      </c>
      <c r="B392">
        <v>2.85</v>
      </c>
      <c r="D392" s="17">
        <v>44712</v>
      </c>
      <c r="E392">
        <v>158.57196044921881</v>
      </c>
      <c r="F392" s="20">
        <f t="shared" si="36"/>
        <v>-2.943684640186349</v>
      </c>
      <c r="G392" s="20">
        <f t="shared" si="37"/>
        <v>-5.7936846401863491</v>
      </c>
      <c r="H392">
        <f t="shared" si="38"/>
        <v>-2.5919982196682644E-2</v>
      </c>
      <c r="J392" s="17">
        <v>44712</v>
      </c>
      <c r="K392">
        <v>4132.14990234375</v>
      </c>
      <c r="L392">
        <f t="shared" si="39"/>
        <v>-0.62743686176591185</v>
      </c>
      <c r="M392">
        <f t="shared" si="40"/>
        <v>-3.4774368617659119</v>
      </c>
      <c r="N392">
        <f t="shared" si="41"/>
        <v>-1.5371154003083377E-2</v>
      </c>
    </row>
    <row r="393" spans="1:14" x14ac:dyDescent="0.2">
      <c r="A393" s="16">
        <v>44713</v>
      </c>
      <c r="B393">
        <v>2.94</v>
      </c>
      <c r="D393" s="17">
        <v>44713</v>
      </c>
      <c r="E393">
        <v>174.2371826171875</v>
      </c>
      <c r="F393" s="20">
        <f t="shared" si="36"/>
        <v>9.8789357989840418</v>
      </c>
      <c r="G393" s="20">
        <f t="shared" si="37"/>
        <v>6.9389357989840423</v>
      </c>
      <c r="H393">
        <f t="shared" si="38"/>
        <v>2.9135857911614375E-2</v>
      </c>
      <c r="J393" s="17">
        <v>44713</v>
      </c>
      <c r="K393">
        <v>4101.22998046875</v>
      </c>
      <c r="L393">
        <f t="shared" si="39"/>
        <v>-0.74827686811318883</v>
      </c>
      <c r="M393">
        <f t="shared" si="40"/>
        <v>-3.6882768681131886</v>
      </c>
      <c r="N393">
        <f t="shared" si="41"/>
        <v>-1.6320847022727493E-2</v>
      </c>
    </row>
    <row r="394" spans="1:14" x14ac:dyDescent="0.2">
      <c r="A394" s="16">
        <v>44714</v>
      </c>
      <c r="B394">
        <v>2.92</v>
      </c>
      <c r="D394" s="17">
        <v>44714</v>
      </c>
      <c r="E394">
        <v>186.4388122558594</v>
      </c>
      <c r="F394" s="20">
        <f t="shared" si="36"/>
        <v>7.0028850647107985</v>
      </c>
      <c r="G394" s="20">
        <f t="shared" si="37"/>
        <v>4.0828850647107986</v>
      </c>
      <c r="H394">
        <f t="shared" si="38"/>
        <v>1.7379321892482751E-2</v>
      </c>
      <c r="J394" s="17">
        <v>44714</v>
      </c>
      <c r="K394">
        <v>4176.81982421875</v>
      </c>
      <c r="L394">
        <f t="shared" si="39"/>
        <v>1.8431018038486215</v>
      </c>
      <c r="M394">
        <f t="shared" si="40"/>
        <v>-1.0768981961513784</v>
      </c>
      <c r="N394">
        <f t="shared" si="41"/>
        <v>-4.7022744864822982E-3</v>
      </c>
    </row>
    <row r="395" spans="1:14" x14ac:dyDescent="0.2">
      <c r="A395" s="16">
        <v>44715</v>
      </c>
      <c r="B395">
        <v>2.96</v>
      </c>
      <c r="D395" s="17">
        <v>44715</v>
      </c>
      <c r="E395">
        <v>182.98515319824219</v>
      </c>
      <c r="F395" s="20">
        <f t="shared" si="36"/>
        <v>-1.8524356682113945</v>
      </c>
      <c r="G395" s="20">
        <f t="shared" si="37"/>
        <v>-4.8124356682113945</v>
      </c>
      <c r="H395">
        <f t="shared" si="38"/>
        <v>-2.1419785805173199E-2</v>
      </c>
      <c r="J395" s="17">
        <v>44715</v>
      </c>
      <c r="K395">
        <v>4108.5400390625</v>
      </c>
      <c r="L395">
        <f t="shared" si="39"/>
        <v>-1.6347313992415589</v>
      </c>
      <c r="M395">
        <f t="shared" si="40"/>
        <v>-4.5947313992415584</v>
      </c>
      <c r="N395">
        <f t="shared" si="41"/>
        <v>-2.0427641427386959E-2</v>
      </c>
    </row>
    <row r="396" spans="1:14" x14ac:dyDescent="0.2">
      <c r="A396" s="16">
        <v>44718</v>
      </c>
      <c r="B396">
        <v>3.04</v>
      </c>
      <c r="D396" s="17">
        <v>44718</v>
      </c>
      <c r="E396">
        <v>180.9664001464844</v>
      </c>
      <c r="F396" s="20">
        <f t="shared" si="36"/>
        <v>-1.1032332495143529</v>
      </c>
      <c r="G396" s="20">
        <f t="shared" si="37"/>
        <v>-4.1432332495143527</v>
      </c>
      <c r="H396">
        <f t="shared" si="38"/>
        <v>-1.8377223853556789E-2</v>
      </c>
      <c r="J396" s="17">
        <v>44718</v>
      </c>
      <c r="K396">
        <v>4121.43017578125</v>
      </c>
      <c r="L396">
        <f t="shared" si="39"/>
        <v>0.31374007789130159</v>
      </c>
      <c r="M396">
        <f t="shared" si="40"/>
        <v>-2.7262599221086985</v>
      </c>
      <c r="N396">
        <f t="shared" si="41"/>
        <v>-1.2004385615590024E-2</v>
      </c>
    </row>
    <row r="397" spans="1:14" x14ac:dyDescent="0.2">
      <c r="A397" s="16">
        <v>44719</v>
      </c>
      <c r="B397">
        <v>2.98</v>
      </c>
      <c r="D397" s="17">
        <v>44719</v>
      </c>
      <c r="E397">
        <v>185.20184326171881</v>
      </c>
      <c r="F397" s="20">
        <f t="shared" si="36"/>
        <v>2.3404582904925983</v>
      </c>
      <c r="G397" s="20">
        <f t="shared" si="37"/>
        <v>-0.63954170950740163</v>
      </c>
      <c r="H397">
        <f t="shared" si="38"/>
        <v>-2.7864140216311444E-3</v>
      </c>
      <c r="J397" s="17">
        <v>44719</v>
      </c>
      <c r="K397">
        <v>4160.68017578125</v>
      </c>
      <c r="L397">
        <f t="shared" si="39"/>
        <v>0.95233931732350285</v>
      </c>
      <c r="M397">
        <f t="shared" si="40"/>
        <v>-2.0276606826764971</v>
      </c>
      <c r="N397">
        <f t="shared" si="41"/>
        <v>-8.8965220371000769E-3</v>
      </c>
    </row>
    <row r="398" spans="1:14" x14ac:dyDescent="0.2">
      <c r="A398" s="16">
        <v>44720</v>
      </c>
      <c r="B398">
        <v>3.03</v>
      </c>
      <c r="D398" s="17">
        <v>44720</v>
      </c>
      <c r="E398">
        <v>187.22059631347659</v>
      </c>
      <c r="F398" s="20">
        <f t="shared" si="36"/>
        <v>1.0900285959384186</v>
      </c>
      <c r="G398" s="20">
        <f t="shared" si="37"/>
        <v>-1.9399714040615812</v>
      </c>
      <c r="H398">
        <f t="shared" si="38"/>
        <v>-8.5079844423140375E-3</v>
      </c>
      <c r="J398" s="17">
        <v>44720</v>
      </c>
      <c r="K398">
        <v>4115.77001953125</v>
      </c>
      <c r="L398">
        <f t="shared" si="39"/>
        <v>-1.0793945785935644</v>
      </c>
      <c r="M398">
        <f t="shared" si="40"/>
        <v>-4.1093945785935642</v>
      </c>
      <c r="N398">
        <f t="shared" si="41"/>
        <v>-1.8223939372607263E-2</v>
      </c>
    </row>
    <row r="399" spans="1:14" x14ac:dyDescent="0.2">
      <c r="A399" s="16">
        <v>44721</v>
      </c>
      <c r="B399">
        <v>3.04</v>
      </c>
      <c r="D399" s="17">
        <v>44721</v>
      </c>
      <c r="E399">
        <v>185.1622619628906</v>
      </c>
      <c r="F399" s="20">
        <f t="shared" si="36"/>
        <v>-1.0994166192802743</v>
      </c>
      <c r="G399" s="20">
        <f t="shared" si="37"/>
        <v>-4.1394166192802739</v>
      </c>
      <c r="H399">
        <f t="shared" si="38"/>
        <v>-1.8359932341346658E-2</v>
      </c>
      <c r="J399" s="17">
        <v>44721</v>
      </c>
      <c r="K399">
        <v>4017.820068359375</v>
      </c>
      <c r="L399">
        <f t="shared" si="39"/>
        <v>-2.3798693976353578</v>
      </c>
      <c r="M399">
        <f t="shared" si="40"/>
        <v>-5.4198693976353578</v>
      </c>
      <c r="N399">
        <f t="shared" si="41"/>
        <v>-2.4200090618254542E-2</v>
      </c>
    </row>
    <row r="400" spans="1:14" x14ac:dyDescent="0.2">
      <c r="A400" s="16">
        <v>44722</v>
      </c>
      <c r="B400">
        <v>3.15</v>
      </c>
      <c r="D400" s="17">
        <v>44722</v>
      </c>
      <c r="E400">
        <v>176.5924072265625</v>
      </c>
      <c r="F400" s="20">
        <f t="shared" si="36"/>
        <v>-4.6282944729016267</v>
      </c>
      <c r="G400" s="20">
        <f t="shared" si="37"/>
        <v>-7.7782944729016261</v>
      </c>
      <c r="H400">
        <f t="shared" si="38"/>
        <v>-3.5166850299669782E-2</v>
      </c>
      <c r="J400" s="17">
        <v>44722</v>
      </c>
      <c r="K400">
        <v>3900.860107421875</v>
      </c>
      <c r="L400">
        <f t="shared" si="39"/>
        <v>-2.9110303335524703</v>
      </c>
      <c r="M400">
        <f t="shared" si="40"/>
        <v>-6.0610303335524698</v>
      </c>
      <c r="N400">
        <f t="shared" si="41"/>
        <v>-2.7154207519070647E-2</v>
      </c>
    </row>
    <row r="401" spans="1:14" x14ac:dyDescent="0.2">
      <c r="A401" s="16">
        <v>44725</v>
      </c>
      <c r="B401">
        <v>3.43</v>
      </c>
      <c r="D401" s="17">
        <v>44725</v>
      </c>
      <c r="E401">
        <v>164.30168151855469</v>
      </c>
      <c r="F401" s="20">
        <f t="shared" si="36"/>
        <v>-6.9599400682268291</v>
      </c>
      <c r="G401" s="20">
        <f t="shared" si="37"/>
        <v>-10.38994006822683</v>
      </c>
      <c r="H401">
        <f t="shared" si="38"/>
        <v>-4.7643232217223962E-2</v>
      </c>
      <c r="J401" s="17">
        <v>44725</v>
      </c>
      <c r="K401">
        <v>3749.6298828125</v>
      </c>
      <c r="L401">
        <f t="shared" si="39"/>
        <v>-3.8768430665237275</v>
      </c>
      <c r="M401">
        <f t="shared" si="40"/>
        <v>-7.3068430665237276</v>
      </c>
      <c r="N401">
        <f t="shared" si="41"/>
        <v>-3.2952326435095596E-2</v>
      </c>
    </row>
    <row r="402" spans="1:14" x14ac:dyDescent="0.2">
      <c r="A402" s="16">
        <v>44726</v>
      </c>
      <c r="B402">
        <v>3.49</v>
      </c>
      <c r="D402" s="17">
        <v>44726</v>
      </c>
      <c r="E402">
        <v>162.7381286621094</v>
      </c>
      <c r="F402" s="20">
        <f t="shared" si="36"/>
        <v>-0.95163533446169335</v>
      </c>
      <c r="G402" s="20">
        <f t="shared" si="37"/>
        <v>-4.4416353344616937</v>
      </c>
      <c r="H402">
        <f t="shared" si="38"/>
        <v>-1.9731291140764554E-2</v>
      </c>
      <c r="J402" s="17">
        <v>44726</v>
      </c>
      <c r="K402">
        <v>3735.47998046875</v>
      </c>
      <c r="L402">
        <f t="shared" si="39"/>
        <v>-0.37736797459957638</v>
      </c>
      <c r="M402">
        <f t="shared" si="40"/>
        <v>-3.8673679745995768</v>
      </c>
      <c r="N402">
        <f t="shared" si="41"/>
        <v>-1.7129166931040173E-2</v>
      </c>
    </row>
    <row r="403" spans="1:14" x14ac:dyDescent="0.2">
      <c r="A403" s="16">
        <v>44727</v>
      </c>
      <c r="B403">
        <v>3.33</v>
      </c>
      <c r="D403" s="17">
        <v>44727</v>
      </c>
      <c r="E403">
        <v>166.79545593261719</v>
      </c>
      <c r="F403" s="20">
        <f t="shared" si="36"/>
        <v>2.4931632825469858</v>
      </c>
      <c r="G403" s="20">
        <f t="shared" si="37"/>
        <v>-0.83683671745301424</v>
      </c>
      <c r="H403">
        <f t="shared" si="38"/>
        <v>-3.6496277872059986E-3</v>
      </c>
      <c r="J403" s="17">
        <v>44727</v>
      </c>
      <c r="K403">
        <v>3789.989990234375</v>
      </c>
      <c r="L403">
        <f t="shared" si="39"/>
        <v>1.459250485898328</v>
      </c>
      <c r="M403">
        <f t="shared" si="40"/>
        <v>-1.8707495141016721</v>
      </c>
      <c r="N403">
        <f t="shared" si="41"/>
        <v>-8.2015182967152614E-3</v>
      </c>
    </row>
    <row r="404" spans="1:14" x14ac:dyDescent="0.2">
      <c r="A404" s="16">
        <v>44728</v>
      </c>
      <c r="B404">
        <v>3.28</v>
      </c>
      <c r="D404" s="17">
        <v>44728</v>
      </c>
      <c r="E404">
        <v>158.1860046386719</v>
      </c>
      <c r="F404" s="20">
        <f t="shared" si="36"/>
        <v>-5.1616821608277927</v>
      </c>
      <c r="G404" s="20">
        <f t="shared" si="37"/>
        <v>-8.4416821608277921</v>
      </c>
      <c r="H404">
        <f t="shared" si="38"/>
        <v>-3.8302195026286852E-2</v>
      </c>
      <c r="J404" s="17">
        <v>44728</v>
      </c>
      <c r="K404">
        <v>3666.77001953125</v>
      </c>
      <c r="L404">
        <f t="shared" si="39"/>
        <v>-3.2511951488163429</v>
      </c>
      <c r="M404">
        <f t="shared" si="40"/>
        <v>-6.5311951488163427</v>
      </c>
      <c r="N404">
        <f t="shared" si="41"/>
        <v>-2.9333310427370612E-2</v>
      </c>
    </row>
    <row r="405" spans="1:14" x14ac:dyDescent="0.2">
      <c r="A405" s="16">
        <v>44729</v>
      </c>
      <c r="B405">
        <v>3.25</v>
      </c>
      <c r="D405" s="17">
        <v>44729</v>
      </c>
      <c r="E405">
        <v>161.5605163574219</v>
      </c>
      <c r="F405" s="20">
        <f t="shared" si="36"/>
        <v>2.1332555471377206</v>
      </c>
      <c r="G405" s="20">
        <f t="shared" si="37"/>
        <v>-1.1167444528622794</v>
      </c>
      <c r="H405">
        <f t="shared" si="38"/>
        <v>-4.8772436824157852E-3</v>
      </c>
      <c r="J405" s="17">
        <v>44729</v>
      </c>
      <c r="K405">
        <v>3674.840087890625</v>
      </c>
      <c r="L405">
        <f t="shared" si="39"/>
        <v>0.22008656982546879</v>
      </c>
      <c r="M405">
        <f t="shared" si="40"/>
        <v>-3.0299134301745312</v>
      </c>
      <c r="N405">
        <f t="shared" si="41"/>
        <v>-1.3362216674256603E-2</v>
      </c>
    </row>
    <row r="406" spans="1:14" x14ac:dyDescent="0.2">
      <c r="A406" s="16">
        <v>44733</v>
      </c>
      <c r="B406">
        <v>3.31</v>
      </c>
      <c r="D406" s="17">
        <v>44733</v>
      </c>
      <c r="E406">
        <v>165.09333801269531</v>
      </c>
      <c r="F406" s="20">
        <f t="shared" si="36"/>
        <v>2.186686286306311</v>
      </c>
      <c r="G406" s="20">
        <f t="shared" si="37"/>
        <v>-1.123313713693689</v>
      </c>
      <c r="H406">
        <f t="shared" si="38"/>
        <v>-4.9060967828350108E-3</v>
      </c>
      <c r="J406" s="17">
        <v>44733</v>
      </c>
      <c r="K406">
        <v>3764.7900390625</v>
      </c>
      <c r="L406">
        <f t="shared" si="39"/>
        <v>2.447724228008699</v>
      </c>
      <c r="M406">
        <f t="shared" si="40"/>
        <v>-0.86227577199130101</v>
      </c>
      <c r="N406">
        <f t="shared" si="41"/>
        <v>-3.7610548333490293E-3</v>
      </c>
    </row>
    <row r="407" spans="1:14" x14ac:dyDescent="0.2">
      <c r="A407" s="16">
        <v>44734</v>
      </c>
      <c r="B407">
        <v>3.16</v>
      </c>
      <c r="D407" s="17">
        <v>44734</v>
      </c>
      <c r="E407">
        <v>165.70689392089841</v>
      </c>
      <c r="F407" s="20">
        <f t="shared" si="36"/>
        <v>0.37164183339482509</v>
      </c>
      <c r="G407" s="20">
        <f t="shared" si="37"/>
        <v>-2.7883581666051751</v>
      </c>
      <c r="H407">
        <f t="shared" si="38"/>
        <v>-1.228172189220016E-2</v>
      </c>
      <c r="J407" s="17">
        <v>44734</v>
      </c>
      <c r="K407">
        <v>3759.889892578125</v>
      </c>
      <c r="L407">
        <f t="shared" si="39"/>
        <v>-0.13015723144006258</v>
      </c>
      <c r="M407">
        <f t="shared" si="40"/>
        <v>-3.2901572314400629</v>
      </c>
      <c r="N407">
        <f t="shared" si="41"/>
        <v>-1.4529322788401217E-2</v>
      </c>
    </row>
    <row r="408" spans="1:14" x14ac:dyDescent="0.2">
      <c r="A408" s="16">
        <v>44735</v>
      </c>
      <c r="B408">
        <v>3.09</v>
      </c>
      <c r="D408" s="17">
        <v>44735</v>
      </c>
      <c r="E408">
        <v>171.24861145019531</v>
      </c>
      <c r="F408" s="20">
        <f t="shared" si="36"/>
        <v>3.3442890625554114</v>
      </c>
      <c r="G408" s="20">
        <f t="shared" si="37"/>
        <v>0.2542890625554115</v>
      </c>
      <c r="H408">
        <f t="shared" si="38"/>
        <v>1.1029616049837174E-3</v>
      </c>
      <c r="J408" s="17">
        <v>44735</v>
      </c>
      <c r="K408">
        <v>3795.72998046875</v>
      </c>
      <c r="L408">
        <f t="shared" si="39"/>
        <v>0.953221740917784</v>
      </c>
      <c r="M408">
        <f t="shared" si="40"/>
        <v>-2.1367782590822157</v>
      </c>
      <c r="N408">
        <f t="shared" si="41"/>
        <v>-9.3804909951354324E-3</v>
      </c>
    </row>
    <row r="409" spans="1:14" x14ac:dyDescent="0.2">
      <c r="A409" s="16">
        <v>44736</v>
      </c>
      <c r="B409">
        <v>3.13</v>
      </c>
      <c r="D409" s="17">
        <v>44736</v>
      </c>
      <c r="E409">
        <v>183.9846496582031</v>
      </c>
      <c r="F409" s="20">
        <f t="shared" si="36"/>
        <v>7.4371629061131621</v>
      </c>
      <c r="G409" s="20">
        <f t="shared" si="37"/>
        <v>4.3071629061131622</v>
      </c>
      <c r="H409">
        <f t="shared" si="38"/>
        <v>1.8314133007405534E-2</v>
      </c>
      <c r="J409" s="17">
        <v>44736</v>
      </c>
      <c r="K409">
        <v>3911.739990234375</v>
      </c>
      <c r="L409">
        <f t="shared" si="39"/>
        <v>3.0563293585835751</v>
      </c>
      <c r="M409">
        <f t="shared" si="40"/>
        <v>-7.3670641416424765E-2</v>
      </c>
      <c r="N409">
        <f t="shared" si="41"/>
        <v>-3.20065442067584E-4</v>
      </c>
    </row>
    <row r="410" spans="1:14" x14ac:dyDescent="0.2">
      <c r="A410" s="16">
        <v>44739</v>
      </c>
      <c r="B410">
        <v>3.2</v>
      </c>
      <c r="D410" s="17">
        <v>44739</v>
      </c>
      <c r="E410">
        <v>179.4226379394531</v>
      </c>
      <c r="F410" s="20">
        <f t="shared" si="36"/>
        <v>-2.4795610542646158</v>
      </c>
      <c r="G410" s="20">
        <f t="shared" si="37"/>
        <v>-5.6795610542646155</v>
      </c>
      <c r="H410">
        <f t="shared" si="38"/>
        <v>-2.5394186801144188E-2</v>
      </c>
      <c r="J410" s="17">
        <v>44739</v>
      </c>
      <c r="K410">
        <v>3900.110107421875</v>
      </c>
      <c r="L410">
        <f t="shared" si="39"/>
        <v>-0.29730715337762481</v>
      </c>
      <c r="M410">
        <f t="shared" si="40"/>
        <v>-3.497307153377625</v>
      </c>
      <c r="N410">
        <f t="shared" si="41"/>
        <v>-1.5460567774221536E-2</v>
      </c>
    </row>
    <row r="411" spans="1:14" x14ac:dyDescent="0.2">
      <c r="A411" s="16">
        <v>44740</v>
      </c>
      <c r="B411">
        <v>3.2</v>
      </c>
      <c r="D411" s="17">
        <v>44740</v>
      </c>
      <c r="E411">
        <v>169.6751708984375</v>
      </c>
      <c r="F411" s="20">
        <f t="shared" si="36"/>
        <v>-5.4326851689166</v>
      </c>
      <c r="G411" s="20">
        <f t="shared" si="37"/>
        <v>-8.6326851689166002</v>
      </c>
      <c r="H411">
        <f t="shared" si="38"/>
        <v>-3.9209138261910671E-2</v>
      </c>
      <c r="J411" s="17">
        <v>44740</v>
      </c>
      <c r="K411">
        <v>3821.550048828125</v>
      </c>
      <c r="L411">
        <f t="shared" si="39"/>
        <v>-2.0143036075892038</v>
      </c>
      <c r="M411">
        <f t="shared" si="40"/>
        <v>-5.214303607589204</v>
      </c>
      <c r="N411">
        <f t="shared" si="41"/>
        <v>-2.3257194798347956E-2</v>
      </c>
    </row>
    <row r="412" spans="1:14" x14ac:dyDescent="0.2">
      <c r="A412" s="16">
        <v>44741</v>
      </c>
      <c r="B412">
        <v>3.1</v>
      </c>
      <c r="D412" s="17">
        <v>44741</v>
      </c>
      <c r="E412">
        <v>168.833984375</v>
      </c>
      <c r="F412" s="20">
        <f t="shared" si="36"/>
        <v>-0.49576288562632959</v>
      </c>
      <c r="G412" s="20">
        <f t="shared" si="37"/>
        <v>-3.5957628856263297</v>
      </c>
      <c r="H412">
        <f t="shared" si="38"/>
        <v>-1.5903877767788972E-2</v>
      </c>
      <c r="J412" s="17">
        <v>44741</v>
      </c>
      <c r="K412">
        <v>3818.830078125</v>
      </c>
      <c r="L412">
        <f t="shared" si="39"/>
        <v>-7.1174540915906012E-2</v>
      </c>
      <c r="M412">
        <f t="shared" si="40"/>
        <v>-3.171174540915906</v>
      </c>
      <c r="N412">
        <f t="shared" si="41"/>
        <v>-1.399533613943005E-2</v>
      </c>
    </row>
    <row r="413" spans="1:14" x14ac:dyDescent="0.2">
      <c r="A413" s="16">
        <v>44742</v>
      </c>
      <c r="B413">
        <v>2.98</v>
      </c>
      <c r="D413" s="17">
        <v>44742</v>
      </c>
      <c r="E413">
        <v>163.32197570800781</v>
      </c>
      <c r="F413" s="20">
        <f t="shared" si="36"/>
        <v>-3.2647506883148436</v>
      </c>
      <c r="G413" s="20">
        <f t="shared" si="37"/>
        <v>-6.2447506883148431</v>
      </c>
      <c r="H413">
        <f t="shared" si="38"/>
        <v>-2.8004406978627709E-2</v>
      </c>
      <c r="J413" s="17">
        <v>44742</v>
      </c>
      <c r="K413">
        <v>3785.3798828125</v>
      </c>
      <c r="L413">
        <f t="shared" si="39"/>
        <v>-0.87592782679986758</v>
      </c>
      <c r="M413">
        <f t="shared" si="40"/>
        <v>-3.8559278267998676</v>
      </c>
      <c r="N413">
        <f t="shared" si="41"/>
        <v>-1.7077487315580325E-2</v>
      </c>
    </row>
    <row r="414" spans="1:14" x14ac:dyDescent="0.2">
      <c r="A414" s="16">
        <v>44743</v>
      </c>
      <c r="B414">
        <v>2.88</v>
      </c>
      <c r="D414" s="17">
        <v>44743</v>
      </c>
      <c r="E414">
        <v>166.44908142089841</v>
      </c>
      <c r="F414" s="20">
        <f t="shared" si="36"/>
        <v>1.9146876587394062</v>
      </c>
      <c r="G414" s="20">
        <f t="shared" si="37"/>
        <v>-0.96531234126059373</v>
      </c>
      <c r="H414">
        <f t="shared" si="38"/>
        <v>-4.2126637841019615E-3</v>
      </c>
      <c r="J414" s="17">
        <v>44743</v>
      </c>
      <c r="K414">
        <v>3825.330078125</v>
      </c>
      <c r="L414">
        <f t="shared" si="39"/>
        <v>1.0553814029047304</v>
      </c>
      <c r="M414">
        <f t="shared" si="40"/>
        <v>-1.8246185970952695</v>
      </c>
      <c r="N414">
        <f t="shared" si="41"/>
        <v>-7.9974028575935194E-3</v>
      </c>
    </row>
    <row r="415" spans="1:14" x14ac:dyDescent="0.2">
      <c r="A415" s="16">
        <v>44747</v>
      </c>
      <c r="B415">
        <v>2.82</v>
      </c>
      <c r="D415" s="17">
        <v>44747</v>
      </c>
      <c r="E415">
        <v>170.40745544433591</v>
      </c>
      <c r="F415" s="20">
        <f t="shared" si="36"/>
        <v>2.3781290888761304</v>
      </c>
      <c r="G415" s="20">
        <f t="shared" si="37"/>
        <v>-0.44187091112386945</v>
      </c>
      <c r="H415">
        <f t="shared" si="38"/>
        <v>-1.9232733130600586E-3</v>
      </c>
      <c r="J415" s="17">
        <v>44747</v>
      </c>
      <c r="K415">
        <v>3831.389892578125</v>
      </c>
      <c r="L415">
        <f t="shared" si="39"/>
        <v>0.15841285142366698</v>
      </c>
      <c r="M415">
        <f t="shared" si="40"/>
        <v>-2.6615871485763329</v>
      </c>
      <c r="N415">
        <f t="shared" si="41"/>
        <v>-1.1715739410451845E-2</v>
      </c>
    </row>
    <row r="416" spans="1:14" x14ac:dyDescent="0.2">
      <c r="A416" s="16">
        <v>44748</v>
      </c>
      <c r="B416">
        <v>2.93</v>
      </c>
      <c r="D416" s="17">
        <v>44748</v>
      </c>
      <c r="E416">
        <v>170.93194580078119</v>
      </c>
      <c r="F416" s="20">
        <f t="shared" si="36"/>
        <v>0.30778603851438319</v>
      </c>
      <c r="G416" s="20">
        <f t="shared" si="37"/>
        <v>-2.6222139614856168</v>
      </c>
      <c r="H416">
        <f t="shared" si="38"/>
        <v>-1.1540103708656329E-2</v>
      </c>
      <c r="J416" s="17">
        <v>44748</v>
      </c>
      <c r="K416">
        <v>3845.080078125</v>
      </c>
      <c r="L416">
        <f t="shared" si="39"/>
        <v>0.3573164290430107</v>
      </c>
      <c r="M416">
        <f t="shared" si="40"/>
        <v>-2.5726835709569893</v>
      </c>
      <c r="N416">
        <f t="shared" si="41"/>
        <v>-1.1319259639541569E-2</v>
      </c>
    </row>
    <row r="417" spans="1:14" x14ac:dyDescent="0.2">
      <c r="A417" s="16">
        <v>44749</v>
      </c>
      <c r="B417">
        <v>3.01</v>
      </c>
      <c r="D417" s="17">
        <v>44749</v>
      </c>
      <c r="E417">
        <v>174.80122375488281</v>
      </c>
      <c r="F417" s="20">
        <f t="shared" si="36"/>
        <v>2.2636365226961197</v>
      </c>
      <c r="G417" s="20">
        <f t="shared" si="37"/>
        <v>-0.74636347730388009</v>
      </c>
      <c r="H417">
        <f t="shared" si="38"/>
        <v>-3.2535722947440297E-3</v>
      </c>
      <c r="J417" s="17">
        <v>44749</v>
      </c>
      <c r="K417">
        <v>3902.6201171875</v>
      </c>
      <c r="L417">
        <f t="shared" si="39"/>
        <v>1.4964587965241702</v>
      </c>
      <c r="M417">
        <f t="shared" si="40"/>
        <v>-1.5135412034758295</v>
      </c>
      <c r="N417">
        <f t="shared" si="41"/>
        <v>-6.6234778700910539E-3</v>
      </c>
    </row>
    <row r="418" spans="1:14" x14ac:dyDescent="0.2">
      <c r="A418" s="16">
        <v>44750</v>
      </c>
      <c r="B418">
        <v>3.09</v>
      </c>
      <c r="D418" s="17">
        <v>44750</v>
      </c>
      <c r="E418">
        <v>173.673095703125</v>
      </c>
      <c r="F418" s="20">
        <f t="shared" si="36"/>
        <v>-0.6453776624240023</v>
      </c>
      <c r="G418" s="20">
        <f t="shared" si="37"/>
        <v>-3.735377662424002</v>
      </c>
      <c r="H418">
        <f t="shared" si="38"/>
        <v>-1.6533288643430857E-2</v>
      </c>
      <c r="J418" s="17">
        <v>44750</v>
      </c>
      <c r="K418">
        <v>3899.3798828125</v>
      </c>
      <c r="L418">
        <f t="shared" si="39"/>
        <v>-8.3027152981908436E-2</v>
      </c>
      <c r="M418">
        <f t="shared" si="40"/>
        <v>-3.1730271529819083</v>
      </c>
      <c r="N418">
        <f t="shared" si="41"/>
        <v>-1.4003645513117112E-2</v>
      </c>
    </row>
    <row r="419" spans="1:14" x14ac:dyDescent="0.2">
      <c r="A419" s="16">
        <v>44753</v>
      </c>
      <c r="B419">
        <v>2.99</v>
      </c>
      <c r="D419" s="17">
        <v>44753</v>
      </c>
      <c r="E419">
        <v>172.54493713378909</v>
      </c>
      <c r="F419" s="20">
        <f t="shared" si="36"/>
        <v>-0.6495874129314605</v>
      </c>
      <c r="G419" s="20">
        <f t="shared" si="37"/>
        <v>-3.6395874129314607</v>
      </c>
      <c r="H419">
        <f t="shared" si="38"/>
        <v>-1.6101349147920458E-2</v>
      </c>
      <c r="J419" s="17">
        <v>44753</v>
      </c>
      <c r="K419">
        <v>3854.429931640625</v>
      </c>
      <c r="L419">
        <f t="shared" si="39"/>
        <v>-1.152746142277731</v>
      </c>
      <c r="M419">
        <f t="shared" si="40"/>
        <v>-4.1427461422777316</v>
      </c>
      <c r="N419">
        <f t="shared" si="41"/>
        <v>-1.8375016941571006E-2</v>
      </c>
    </row>
    <row r="420" spans="1:14" x14ac:dyDescent="0.2">
      <c r="A420" s="16">
        <v>44754</v>
      </c>
      <c r="B420">
        <v>2.96</v>
      </c>
      <c r="D420" s="17">
        <v>44754</v>
      </c>
      <c r="E420">
        <v>164.59857177734381</v>
      </c>
      <c r="F420" s="20">
        <f t="shared" si="36"/>
        <v>-4.6053888850321796</v>
      </c>
      <c r="G420" s="20">
        <f t="shared" si="37"/>
        <v>-7.5653888850321795</v>
      </c>
      <c r="H420">
        <f t="shared" si="38"/>
        <v>-3.4165381575151067E-2</v>
      </c>
      <c r="J420" s="17">
        <v>44754</v>
      </c>
      <c r="K420">
        <v>3818.800048828125</v>
      </c>
      <c r="L420">
        <f t="shared" si="39"/>
        <v>-0.92438787173215675</v>
      </c>
      <c r="M420">
        <f t="shared" si="40"/>
        <v>-3.8843878717321569</v>
      </c>
      <c r="N420">
        <f t="shared" si="41"/>
        <v>-1.7206063835447181E-2</v>
      </c>
    </row>
    <row r="421" spans="1:14" x14ac:dyDescent="0.2">
      <c r="A421" s="16">
        <v>44755</v>
      </c>
      <c r="B421">
        <v>2.91</v>
      </c>
      <c r="D421" s="17">
        <v>44755</v>
      </c>
      <c r="E421">
        <v>161.78814697265619</v>
      </c>
      <c r="F421" s="20">
        <f t="shared" si="36"/>
        <v>-1.7074417926841663</v>
      </c>
      <c r="G421" s="20">
        <f t="shared" si="37"/>
        <v>-4.6174417926841667</v>
      </c>
      <c r="H421">
        <f t="shared" si="38"/>
        <v>-2.0531033753465294E-2</v>
      </c>
      <c r="J421" s="17">
        <v>44755</v>
      </c>
      <c r="K421">
        <v>3801.780029296875</v>
      </c>
      <c r="L421">
        <f t="shared" si="39"/>
        <v>-0.44569025122100681</v>
      </c>
      <c r="M421">
        <f t="shared" si="40"/>
        <v>-3.3556902512210067</v>
      </c>
      <c r="N421">
        <f t="shared" si="41"/>
        <v>-1.4823711396999064E-2</v>
      </c>
    </row>
    <row r="422" spans="1:14" x14ac:dyDescent="0.2">
      <c r="A422" s="16">
        <v>44756</v>
      </c>
      <c r="B422">
        <v>2.96</v>
      </c>
      <c r="D422" s="17">
        <v>44756</v>
      </c>
      <c r="E422">
        <v>159.36363220214841</v>
      </c>
      <c r="F422" s="20">
        <f t="shared" si="36"/>
        <v>-1.4985737928734366</v>
      </c>
      <c r="G422" s="20">
        <f t="shared" si="37"/>
        <v>-4.4585737928734366</v>
      </c>
      <c r="H422">
        <f t="shared" si="38"/>
        <v>-1.9808280016637616E-2</v>
      </c>
      <c r="J422" s="17">
        <v>44756</v>
      </c>
      <c r="K422">
        <v>3790.3798828125</v>
      </c>
      <c r="L422">
        <f t="shared" si="39"/>
        <v>-0.29986339021522546</v>
      </c>
      <c r="M422">
        <f t="shared" si="40"/>
        <v>-3.2598633902152256</v>
      </c>
      <c r="N422">
        <f t="shared" si="41"/>
        <v>-1.4393303666254775E-2</v>
      </c>
    </row>
    <row r="423" spans="1:14" x14ac:dyDescent="0.2">
      <c r="A423" s="16">
        <v>44757</v>
      </c>
      <c r="B423">
        <v>2.93</v>
      </c>
      <c r="D423" s="17">
        <v>44757</v>
      </c>
      <c r="E423">
        <v>165.63763427734381</v>
      </c>
      <c r="F423" s="20">
        <f t="shared" si="36"/>
        <v>3.9369095624257597</v>
      </c>
      <c r="G423" s="20">
        <f t="shared" si="37"/>
        <v>1.0069095624257596</v>
      </c>
      <c r="H423">
        <f t="shared" si="38"/>
        <v>4.3510835073400107E-3</v>
      </c>
      <c r="J423" s="17">
        <v>44757</v>
      </c>
      <c r="K423">
        <v>3863.159912109375</v>
      </c>
      <c r="L423">
        <f t="shared" si="39"/>
        <v>1.920124935943663</v>
      </c>
      <c r="M423">
        <f t="shared" si="40"/>
        <v>-1.0098750640563372</v>
      </c>
      <c r="N423">
        <f t="shared" si="41"/>
        <v>-4.4081276220108278E-3</v>
      </c>
    </row>
    <row r="424" spans="1:14" x14ac:dyDescent="0.2">
      <c r="A424" s="16">
        <v>44760</v>
      </c>
      <c r="B424">
        <v>2.96</v>
      </c>
      <c r="D424" s="17">
        <v>44760</v>
      </c>
      <c r="E424">
        <v>166.14231872558591</v>
      </c>
      <c r="F424" s="20">
        <f t="shared" si="36"/>
        <v>0.30469189592327678</v>
      </c>
      <c r="G424" s="20">
        <f t="shared" si="37"/>
        <v>-2.655308104076723</v>
      </c>
      <c r="H424">
        <f t="shared" si="38"/>
        <v>-1.1687725121463733E-2</v>
      </c>
      <c r="J424" s="17">
        <v>44760</v>
      </c>
      <c r="K424">
        <v>3830.85009765625</v>
      </c>
      <c r="L424">
        <f t="shared" si="39"/>
        <v>-0.83635715808313749</v>
      </c>
      <c r="M424">
        <f t="shared" si="40"/>
        <v>-3.7963571580831372</v>
      </c>
      <c r="N424">
        <f t="shared" si="41"/>
        <v>-1.6808482679553524E-2</v>
      </c>
    </row>
    <row r="425" spans="1:14" x14ac:dyDescent="0.2">
      <c r="A425" s="16">
        <v>44761</v>
      </c>
      <c r="B425">
        <v>3.01</v>
      </c>
      <c r="D425" s="17">
        <v>44761</v>
      </c>
      <c r="E425">
        <v>172.00068664550781</v>
      </c>
      <c r="F425" s="20">
        <f t="shared" si="36"/>
        <v>3.5261142163292289</v>
      </c>
      <c r="G425" s="20">
        <f t="shared" si="37"/>
        <v>0.51611421632922916</v>
      </c>
      <c r="H425">
        <f t="shared" si="38"/>
        <v>2.2356911518847645E-3</v>
      </c>
      <c r="J425" s="17">
        <v>44761</v>
      </c>
      <c r="K425">
        <v>3936.68994140625</v>
      </c>
      <c r="L425">
        <f t="shared" si="39"/>
        <v>2.7628291645959679</v>
      </c>
      <c r="M425">
        <f t="shared" si="40"/>
        <v>-0.24717083540403184</v>
      </c>
      <c r="N425">
        <f t="shared" si="41"/>
        <v>-1.0747781159173755E-3</v>
      </c>
    </row>
    <row r="426" spans="1:14" x14ac:dyDescent="0.2">
      <c r="A426" s="16">
        <v>44762</v>
      </c>
      <c r="B426">
        <v>3.04</v>
      </c>
      <c r="D426" s="17">
        <v>44762</v>
      </c>
      <c r="E426">
        <v>180.55076599121091</v>
      </c>
      <c r="F426" s="20">
        <f t="shared" si="36"/>
        <v>4.9709565191008505</v>
      </c>
      <c r="G426" s="20">
        <f t="shared" si="37"/>
        <v>1.9309565191008504</v>
      </c>
      <c r="H426">
        <f t="shared" si="38"/>
        <v>8.3060996463016016E-3</v>
      </c>
      <c r="J426" s="17">
        <v>44762</v>
      </c>
      <c r="K426">
        <v>3959.89990234375</v>
      </c>
      <c r="L426">
        <f t="shared" si="39"/>
        <v>0.58958061932632222</v>
      </c>
      <c r="M426">
        <f t="shared" si="40"/>
        <v>-2.4504193806736776</v>
      </c>
      <c r="N426">
        <f t="shared" si="41"/>
        <v>-1.077459336432633E-2</v>
      </c>
    </row>
    <row r="427" spans="1:14" x14ac:dyDescent="0.2">
      <c r="A427" s="16">
        <v>44763</v>
      </c>
      <c r="B427">
        <v>2.91</v>
      </c>
      <c r="D427" s="17">
        <v>44763</v>
      </c>
      <c r="E427">
        <v>183.4205627441406</v>
      </c>
      <c r="F427" s="20">
        <f t="shared" si="36"/>
        <v>1.5894680574600206</v>
      </c>
      <c r="G427" s="20">
        <f t="shared" si="37"/>
        <v>-1.3205319425399795</v>
      </c>
      <c r="H427">
        <f t="shared" si="38"/>
        <v>-5.7732002882244712E-3</v>
      </c>
      <c r="J427" s="17">
        <v>44763</v>
      </c>
      <c r="K427">
        <v>3998.949951171875</v>
      </c>
      <c r="L427">
        <f t="shared" si="39"/>
        <v>0.98613727091971215</v>
      </c>
      <c r="M427">
        <f t="shared" si="40"/>
        <v>-1.9238627290802879</v>
      </c>
      <c r="N427">
        <f t="shared" si="41"/>
        <v>-8.4366471788373063E-3</v>
      </c>
    </row>
    <row r="428" spans="1:14" x14ac:dyDescent="0.2">
      <c r="A428" s="16">
        <v>44764</v>
      </c>
      <c r="B428">
        <v>2.77</v>
      </c>
      <c r="D428" s="17">
        <v>44764</v>
      </c>
      <c r="E428">
        <v>180.5705261230469</v>
      </c>
      <c r="F428" s="20">
        <f t="shared" si="36"/>
        <v>-1.5538261242112223</v>
      </c>
      <c r="G428" s="20">
        <f t="shared" si="37"/>
        <v>-4.3238261242112221</v>
      </c>
      <c r="H428">
        <f t="shared" si="38"/>
        <v>-1.9196200599151513E-2</v>
      </c>
      <c r="J428" s="17">
        <v>44764</v>
      </c>
      <c r="K428">
        <v>3961.6298828125</v>
      </c>
      <c r="L428">
        <f t="shared" si="39"/>
        <v>-0.9332466976346756</v>
      </c>
      <c r="M428">
        <f t="shared" si="40"/>
        <v>-3.7032466976346754</v>
      </c>
      <c r="N428">
        <f t="shared" si="41"/>
        <v>-1.6388355104299618E-2</v>
      </c>
    </row>
    <row r="429" spans="1:14" x14ac:dyDescent="0.2">
      <c r="A429" s="16">
        <v>44767</v>
      </c>
      <c r="B429">
        <v>2.81</v>
      </c>
      <c r="D429" s="17">
        <v>44767</v>
      </c>
      <c r="E429">
        <v>175.4444885253906</v>
      </c>
      <c r="F429" s="20">
        <f t="shared" si="36"/>
        <v>-2.8388008318496287</v>
      </c>
      <c r="G429" s="20">
        <f t="shared" si="37"/>
        <v>-5.6488008318496288</v>
      </c>
      <c r="H429">
        <f t="shared" si="38"/>
        <v>-2.5252575744931876E-2</v>
      </c>
      <c r="J429" s="17">
        <v>44767</v>
      </c>
      <c r="K429">
        <v>3966.840087890625</v>
      </c>
      <c r="L429">
        <f t="shared" si="39"/>
        <v>0.13151670479691788</v>
      </c>
      <c r="M429">
        <f t="shared" si="40"/>
        <v>-2.6784832952030824</v>
      </c>
      <c r="N429">
        <f t="shared" si="41"/>
        <v>-1.1791131436746979E-2</v>
      </c>
    </row>
    <row r="430" spans="1:14" x14ac:dyDescent="0.2">
      <c r="A430" s="16">
        <v>44768</v>
      </c>
      <c r="B430">
        <v>2.81</v>
      </c>
      <c r="D430" s="17">
        <v>44768</v>
      </c>
      <c r="E430">
        <v>168.6855773925781</v>
      </c>
      <c r="F430" s="20">
        <f t="shared" si="36"/>
        <v>-3.8524499627324231</v>
      </c>
      <c r="G430" s="20">
        <f t="shared" si="37"/>
        <v>-6.6624499627324232</v>
      </c>
      <c r="H430">
        <f t="shared" si="38"/>
        <v>-2.9943602842974121E-2</v>
      </c>
      <c r="J430" s="17">
        <v>44768</v>
      </c>
      <c r="K430">
        <v>3921.050048828125</v>
      </c>
      <c r="L430">
        <f t="shared" si="39"/>
        <v>-1.154320266205864</v>
      </c>
      <c r="M430">
        <f t="shared" si="40"/>
        <v>-3.9643202662058643</v>
      </c>
      <c r="N430">
        <f t="shared" si="41"/>
        <v>-1.7567385370277567E-2</v>
      </c>
    </row>
    <row r="431" spans="1:14" x14ac:dyDescent="0.2">
      <c r="A431" s="16">
        <v>44769</v>
      </c>
      <c r="B431">
        <v>2.78</v>
      </c>
      <c r="D431" s="17">
        <v>44769</v>
      </c>
      <c r="E431">
        <v>178.4231262207031</v>
      </c>
      <c r="F431" s="20">
        <f t="shared" si="36"/>
        <v>5.7726030752842759</v>
      </c>
      <c r="G431" s="20">
        <f t="shared" si="37"/>
        <v>2.992603075284276</v>
      </c>
      <c r="H431">
        <f t="shared" si="38"/>
        <v>1.2806034812520612E-2</v>
      </c>
      <c r="J431" s="17">
        <v>44769</v>
      </c>
      <c r="K431">
        <v>4023.610107421875</v>
      </c>
      <c r="L431">
        <f t="shared" si="39"/>
        <v>2.6156273782937784</v>
      </c>
      <c r="M431">
        <f t="shared" si="40"/>
        <v>-0.16437262170622136</v>
      </c>
      <c r="N431">
        <f t="shared" si="41"/>
        <v>-7.1444856574152547E-4</v>
      </c>
    </row>
    <row r="432" spans="1:14" x14ac:dyDescent="0.2">
      <c r="A432" s="16">
        <v>44770</v>
      </c>
      <c r="B432">
        <v>2.68</v>
      </c>
      <c r="D432" s="17">
        <v>44770</v>
      </c>
      <c r="E432">
        <v>179.40283203125</v>
      </c>
      <c r="F432" s="20">
        <f t="shared" si="36"/>
        <v>0.54909127045282347</v>
      </c>
      <c r="G432" s="20">
        <f t="shared" si="37"/>
        <v>-2.1309087295471767</v>
      </c>
      <c r="H432">
        <f t="shared" si="38"/>
        <v>-9.354444153405703E-3</v>
      </c>
      <c r="J432" s="17">
        <v>44770</v>
      </c>
      <c r="K432">
        <v>4072.429931640625</v>
      </c>
      <c r="L432">
        <f t="shared" si="39"/>
        <v>1.2133338697180891</v>
      </c>
      <c r="M432">
        <f t="shared" si="40"/>
        <v>-1.4666661302819111</v>
      </c>
      <c r="N432">
        <f t="shared" si="41"/>
        <v>-6.4168226327105263E-3</v>
      </c>
    </row>
    <row r="433" spans="1:14" x14ac:dyDescent="0.2">
      <c r="A433" s="16">
        <v>44771</v>
      </c>
      <c r="B433">
        <v>2.67</v>
      </c>
      <c r="D433" s="17">
        <v>44771</v>
      </c>
      <c r="E433">
        <v>182.10444641113281</v>
      </c>
      <c r="F433" s="20">
        <f t="shared" si="36"/>
        <v>1.5058928274957337</v>
      </c>
      <c r="G433" s="20">
        <f t="shared" si="37"/>
        <v>-1.1641071725042662</v>
      </c>
      <c r="H433">
        <f t="shared" si="38"/>
        <v>-5.0853102086068453E-3</v>
      </c>
      <c r="J433" s="17">
        <v>44771</v>
      </c>
      <c r="K433">
        <v>4130.2900390625</v>
      </c>
      <c r="L433">
        <f t="shared" si="39"/>
        <v>1.42077600825818</v>
      </c>
      <c r="M433">
        <f t="shared" si="40"/>
        <v>-1.24922399174182</v>
      </c>
      <c r="N433">
        <f t="shared" si="41"/>
        <v>-5.459482893600826E-3</v>
      </c>
    </row>
    <row r="434" spans="1:14" x14ac:dyDescent="0.2">
      <c r="A434" s="16">
        <v>44774</v>
      </c>
      <c r="B434">
        <v>2.6</v>
      </c>
      <c r="D434" s="17">
        <v>44774</v>
      </c>
      <c r="E434">
        <v>181.07524108886719</v>
      </c>
      <c r="F434" s="20">
        <f t="shared" si="36"/>
        <v>-0.56517308750496564</v>
      </c>
      <c r="G434" s="20">
        <f t="shared" si="37"/>
        <v>-3.1651730875049657</v>
      </c>
      <c r="H434">
        <f t="shared" si="38"/>
        <v>-1.3968419388984746E-2</v>
      </c>
      <c r="J434" s="17">
        <v>44774</v>
      </c>
      <c r="K434">
        <v>4118.6298828125</v>
      </c>
      <c r="L434">
        <f t="shared" si="39"/>
        <v>-0.28230841271976731</v>
      </c>
      <c r="M434">
        <f t="shared" si="40"/>
        <v>-2.8823084127197673</v>
      </c>
      <c r="N434">
        <f t="shared" si="41"/>
        <v>-1.2701648991436568E-2</v>
      </c>
    </row>
    <row r="435" spans="1:14" x14ac:dyDescent="0.2">
      <c r="A435" s="16">
        <v>44775</v>
      </c>
      <c r="B435">
        <v>2.75</v>
      </c>
      <c r="D435" s="17">
        <v>44775</v>
      </c>
      <c r="E435">
        <v>181.8768005371094</v>
      </c>
      <c r="F435" s="20">
        <f t="shared" si="36"/>
        <v>0.44266650891759995</v>
      </c>
      <c r="G435" s="20">
        <f t="shared" si="37"/>
        <v>-2.3073334910823999</v>
      </c>
      <c r="H435">
        <f t="shared" si="38"/>
        <v>-1.0138036222346233E-2</v>
      </c>
      <c r="J435" s="17">
        <v>44775</v>
      </c>
      <c r="K435">
        <v>4091.18994140625</v>
      </c>
      <c r="L435">
        <f t="shared" si="39"/>
        <v>-0.66623955507048405</v>
      </c>
      <c r="M435">
        <f t="shared" si="40"/>
        <v>-3.4162395550704838</v>
      </c>
      <c r="N435">
        <f t="shared" si="41"/>
        <v>-1.5095889547712326E-2</v>
      </c>
    </row>
    <row r="436" spans="1:14" x14ac:dyDescent="0.2">
      <c r="A436" s="16">
        <v>44776</v>
      </c>
      <c r="B436">
        <v>2.73</v>
      </c>
      <c r="D436" s="17">
        <v>44776</v>
      </c>
      <c r="E436">
        <v>187.67579650878909</v>
      </c>
      <c r="F436" s="20">
        <f t="shared" si="36"/>
        <v>3.1884198284522185</v>
      </c>
      <c r="G436" s="20">
        <f t="shared" si="37"/>
        <v>0.45841982845221851</v>
      </c>
      <c r="H436">
        <f t="shared" si="38"/>
        <v>1.9863425953707574E-3</v>
      </c>
      <c r="J436" s="17">
        <v>44776</v>
      </c>
      <c r="K436">
        <v>4155.169921875</v>
      </c>
      <c r="L436">
        <f t="shared" si="39"/>
        <v>1.5638477163140068</v>
      </c>
      <c r="M436">
        <f t="shared" si="40"/>
        <v>-1.1661522836859932</v>
      </c>
      <c r="N436">
        <f t="shared" si="41"/>
        <v>-5.0942967181119448E-3</v>
      </c>
    </row>
    <row r="437" spans="1:14" x14ac:dyDescent="0.2">
      <c r="A437" s="16">
        <v>44777</v>
      </c>
      <c r="B437">
        <v>2.68</v>
      </c>
      <c r="D437" s="17">
        <v>44777</v>
      </c>
      <c r="E437">
        <v>189.27894592285159</v>
      </c>
      <c r="F437" s="20">
        <f t="shared" si="36"/>
        <v>0.85421212744788999</v>
      </c>
      <c r="G437" s="20">
        <f t="shared" si="37"/>
        <v>-1.8257878725521102</v>
      </c>
      <c r="H437">
        <f t="shared" si="38"/>
        <v>-8.0025753651562243E-3</v>
      </c>
      <c r="J437" s="17">
        <v>44777</v>
      </c>
      <c r="K437">
        <v>4151.93994140625</v>
      </c>
      <c r="L437">
        <f t="shared" si="39"/>
        <v>-7.7734016405579087E-2</v>
      </c>
      <c r="M437">
        <f t="shared" si="40"/>
        <v>-2.7577340164055792</v>
      </c>
      <c r="N437">
        <f t="shared" si="41"/>
        <v>-1.2144929582866516E-2</v>
      </c>
    </row>
    <row r="438" spans="1:14" x14ac:dyDescent="0.2">
      <c r="A438" s="16">
        <v>44778</v>
      </c>
      <c r="B438">
        <v>2.83</v>
      </c>
      <c r="D438" s="17">
        <v>44778</v>
      </c>
      <c r="E438">
        <v>188.1903991699219</v>
      </c>
      <c r="F438" s="20">
        <f t="shared" si="36"/>
        <v>-0.5751018675755778</v>
      </c>
      <c r="G438" s="20">
        <f t="shared" si="37"/>
        <v>-3.4051018675755778</v>
      </c>
      <c r="H438">
        <f t="shared" si="38"/>
        <v>-1.5045811177138846E-2</v>
      </c>
      <c r="J438" s="17">
        <v>44778</v>
      </c>
      <c r="K438">
        <v>4145.18994140625</v>
      </c>
      <c r="L438">
        <f t="shared" si="39"/>
        <v>-0.16257460597355833</v>
      </c>
      <c r="M438">
        <f t="shared" si="40"/>
        <v>-2.9925746059735583</v>
      </c>
      <c r="N438">
        <f t="shared" si="41"/>
        <v>-1.3195021566459348E-2</v>
      </c>
    </row>
    <row r="439" spans="1:14" x14ac:dyDescent="0.2">
      <c r="A439" s="16">
        <v>44781</v>
      </c>
      <c r="B439">
        <v>2.77</v>
      </c>
      <c r="D439" s="17">
        <v>44781</v>
      </c>
      <c r="E439">
        <v>187.77476501464841</v>
      </c>
      <c r="F439" s="20">
        <f t="shared" si="36"/>
        <v>-0.22085832067246305</v>
      </c>
      <c r="G439" s="20">
        <f t="shared" si="37"/>
        <v>-2.990858320672463</v>
      </c>
      <c r="H439">
        <f t="shared" si="38"/>
        <v>-1.3187337962456835E-2</v>
      </c>
      <c r="J439" s="17">
        <v>44781</v>
      </c>
      <c r="K439">
        <v>4140.06005859375</v>
      </c>
      <c r="L439">
        <f t="shared" si="39"/>
        <v>-0.12375507238540906</v>
      </c>
      <c r="M439">
        <f t="shared" si="40"/>
        <v>-2.8937550723854093</v>
      </c>
      <c r="N439">
        <f t="shared" si="41"/>
        <v>-1.2752839603922018E-2</v>
      </c>
    </row>
    <row r="440" spans="1:14" x14ac:dyDescent="0.2">
      <c r="A440" s="16">
        <v>44782</v>
      </c>
      <c r="B440">
        <v>2.8</v>
      </c>
      <c r="D440" s="17">
        <v>44782</v>
      </c>
      <c r="E440">
        <v>180.34295654296881</v>
      </c>
      <c r="F440" s="20">
        <f t="shared" si="36"/>
        <v>-3.9578313257906848</v>
      </c>
      <c r="G440" s="20">
        <f t="shared" si="37"/>
        <v>-6.7578313257906846</v>
      </c>
      <c r="H440">
        <f t="shared" si="38"/>
        <v>-3.0387633990058834E-2</v>
      </c>
      <c r="J440" s="17">
        <v>44782</v>
      </c>
      <c r="K440">
        <v>4122.47021484375</v>
      </c>
      <c r="L440">
        <f t="shared" si="39"/>
        <v>-0.42486928935940904</v>
      </c>
      <c r="M440">
        <f t="shared" si="40"/>
        <v>-3.2248692893594089</v>
      </c>
      <c r="N440">
        <f t="shared" si="41"/>
        <v>-1.4236233422889013E-2</v>
      </c>
    </row>
    <row r="441" spans="1:14" x14ac:dyDescent="0.2">
      <c r="A441" s="16">
        <v>44783</v>
      </c>
      <c r="B441">
        <v>2.78</v>
      </c>
      <c r="D441" s="17">
        <v>44783</v>
      </c>
      <c r="E441">
        <v>186.6466369628906</v>
      </c>
      <c r="F441" s="20">
        <f t="shared" si="36"/>
        <v>3.495384871557135</v>
      </c>
      <c r="G441" s="20">
        <f t="shared" si="37"/>
        <v>0.71538487155713515</v>
      </c>
      <c r="H441">
        <f t="shared" si="38"/>
        <v>3.0958166754826207E-3</v>
      </c>
      <c r="J441" s="17">
        <v>44783</v>
      </c>
      <c r="K441">
        <v>4210.240234375</v>
      </c>
      <c r="L441">
        <f t="shared" si="39"/>
        <v>2.1290637641290191</v>
      </c>
      <c r="M441">
        <f t="shared" si="40"/>
        <v>-0.65093623587098071</v>
      </c>
      <c r="N441">
        <f t="shared" si="41"/>
        <v>-2.8362211962231028E-3</v>
      </c>
    </row>
    <row r="442" spans="1:14" x14ac:dyDescent="0.2">
      <c r="A442" s="16">
        <v>44784</v>
      </c>
      <c r="B442">
        <v>2.87</v>
      </c>
      <c r="D442" s="17">
        <v>44784</v>
      </c>
      <c r="E442">
        <v>184.7862243652344</v>
      </c>
      <c r="F442" s="20">
        <f t="shared" si="36"/>
        <v>-0.99675655984419564</v>
      </c>
      <c r="G442" s="20">
        <f t="shared" si="37"/>
        <v>-3.8667565598441955</v>
      </c>
      <c r="H442">
        <f t="shared" si="38"/>
        <v>-1.7126404776250367E-2</v>
      </c>
      <c r="J442" s="17">
        <v>44784</v>
      </c>
      <c r="K442">
        <v>4207.27001953125</v>
      </c>
      <c r="L442">
        <f t="shared" si="39"/>
        <v>-7.0547395835024632E-2</v>
      </c>
      <c r="M442">
        <f t="shared" si="40"/>
        <v>-2.9405473958350248</v>
      </c>
      <c r="N442">
        <f t="shared" si="41"/>
        <v>-1.296216234755115E-2</v>
      </c>
    </row>
    <row r="443" spans="1:14" x14ac:dyDescent="0.2">
      <c r="A443" s="16">
        <v>44785</v>
      </c>
      <c r="B443">
        <v>2.84</v>
      </c>
      <c r="D443" s="17">
        <v>44785</v>
      </c>
      <c r="E443">
        <v>187.913330078125</v>
      </c>
      <c r="F443" s="20">
        <f t="shared" si="36"/>
        <v>1.6922829196995752</v>
      </c>
      <c r="G443" s="20">
        <f t="shared" si="37"/>
        <v>-1.1477170803004246</v>
      </c>
      <c r="H443">
        <f t="shared" si="38"/>
        <v>-5.0132965275516131E-3</v>
      </c>
      <c r="J443" s="17">
        <v>44785</v>
      </c>
      <c r="K443">
        <v>4280.14990234375</v>
      </c>
      <c r="L443">
        <f t="shared" si="39"/>
        <v>1.7322368774566994</v>
      </c>
      <c r="M443">
        <f t="shared" si="40"/>
        <v>-1.1077631225433004</v>
      </c>
      <c r="N443">
        <f t="shared" si="41"/>
        <v>-4.8377995414603343E-3</v>
      </c>
    </row>
    <row r="444" spans="1:14" x14ac:dyDescent="0.2">
      <c r="A444" s="16">
        <v>44788</v>
      </c>
      <c r="B444">
        <v>2.79</v>
      </c>
      <c r="D444" s="17">
        <v>44788</v>
      </c>
      <c r="E444">
        <v>189.07112121582031</v>
      </c>
      <c r="F444" s="20">
        <f t="shared" si="36"/>
        <v>0.6161303922472986</v>
      </c>
      <c r="G444" s="20">
        <f t="shared" si="37"/>
        <v>-2.1738696077527013</v>
      </c>
      <c r="H444">
        <f t="shared" si="38"/>
        <v>-9.5451250753370402E-3</v>
      </c>
      <c r="J444" s="17">
        <v>44788</v>
      </c>
      <c r="K444">
        <v>4297.14013671875</v>
      </c>
      <c r="L444">
        <f t="shared" si="39"/>
        <v>0.39695418998517756</v>
      </c>
      <c r="M444">
        <f t="shared" si="40"/>
        <v>-2.3930458100148226</v>
      </c>
      <c r="N444">
        <f t="shared" si="41"/>
        <v>-1.0519239108457642E-2</v>
      </c>
    </row>
    <row r="445" spans="1:14" x14ac:dyDescent="0.2">
      <c r="A445" s="16">
        <v>44789</v>
      </c>
      <c r="B445">
        <v>2.82</v>
      </c>
      <c r="D445" s="17">
        <v>44789</v>
      </c>
      <c r="E445">
        <v>187.61643981933591</v>
      </c>
      <c r="F445" s="20">
        <f t="shared" si="36"/>
        <v>-0.76938317556382296</v>
      </c>
      <c r="G445" s="20">
        <f t="shared" si="37"/>
        <v>-3.5893831755638228</v>
      </c>
      <c r="H445">
        <f t="shared" si="38"/>
        <v>-1.5875138562061793E-2</v>
      </c>
      <c r="J445" s="17">
        <v>44789</v>
      </c>
      <c r="K445">
        <v>4305.2001953125</v>
      </c>
      <c r="L445">
        <f t="shared" si="39"/>
        <v>0.18756797165811245</v>
      </c>
      <c r="M445">
        <f t="shared" si="40"/>
        <v>-2.6324320283418876</v>
      </c>
      <c r="N445">
        <f t="shared" si="41"/>
        <v>-1.1585677582066809E-2</v>
      </c>
    </row>
    <row r="446" spans="1:14" x14ac:dyDescent="0.2">
      <c r="A446" s="16">
        <v>44790</v>
      </c>
      <c r="B446">
        <v>2.89</v>
      </c>
      <c r="D446" s="17">
        <v>44790</v>
      </c>
      <c r="E446">
        <v>186.00340270996091</v>
      </c>
      <c r="F446" s="20">
        <f t="shared" si="36"/>
        <v>-0.85975254137018275</v>
      </c>
      <c r="G446" s="20">
        <f t="shared" si="37"/>
        <v>-3.7497525413701829</v>
      </c>
      <c r="H446">
        <f t="shared" si="38"/>
        <v>-1.6598145250326348E-2</v>
      </c>
      <c r="J446" s="17">
        <v>44790</v>
      </c>
      <c r="K446">
        <v>4274.0400390625</v>
      </c>
      <c r="L446">
        <f t="shared" si="39"/>
        <v>-0.72377949540946229</v>
      </c>
      <c r="M446">
        <f t="shared" si="40"/>
        <v>-3.6137794954094624</v>
      </c>
      <c r="N446">
        <f t="shared" si="41"/>
        <v>-1.5985048945354838E-2</v>
      </c>
    </row>
    <row r="447" spans="1:14" x14ac:dyDescent="0.2">
      <c r="A447" s="16">
        <v>44791</v>
      </c>
      <c r="B447">
        <v>2.88</v>
      </c>
      <c r="D447" s="17">
        <v>44791</v>
      </c>
      <c r="E447">
        <v>185.97369384765619</v>
      </c>
      <c r="F447" s="20">
        <f t="shared" si="36"/>
        <v>-1.5972214417518796E-2</v>
      </c>
      <c r="G447" s="20">
        <f t="shared" si="37"/>
        <v>-2.8959722144175188</v>
      </c>
      <c r="H447">
        <f t="shared" si="38"/>
        <v>-1.2762755583511894E-2</v>
      </c>
      <c r="J447" s="17">
        <v>44791</v>
      </c>
      <c r="K447">
        <v>4283.740234375</v>
      </c>
      <c r="L447">
        <f t="shared" si="39"/>
        <v>0.22695611701914975</v>
      </c>
      <c r="M447">
        <f t="shared" si="40"/>
        <v>-2.65304388298085</v>
      </c>
      <c r="N447">
        <f t="shared" si="41"/>
        <v>-1.1677623622628768E-2</v>
      </c>
    </row>
    <row r="448" spans="1:14" x14ac:dyDescent="0.2">
      <c r="A448" s="16">
        <v>44792</v>
      </c>
      <c r="B448">
        <v>2.98</v>
      </c>
      <c r="D448" s="17">
        <v>44792</v>
      </c>
      <c r="E448">
        <v>181.8570251464844</v>
      </c>
      <c r="F448" s="20">
        <f t="shared" si="36"/>
        <v>-2.213575810643432</v>
      </c>
      <c r="G448" s="20">
        <f t="shared" si="37"/>
        <v>-5.1935758106434324</v>
      </c>
      <c r="H448">
        <f t="shared" si="38"/>
        <v>-2.316223338493268E-2</v>
      </c>
      <c r="J448" s="17">
        <v>44792</v>
      </c>
      <c r="K448">
        <v>4228.47998046875</v>
      </c>
      <c r="L448">
        <f t="shared" si="39"/>
        <v>-1.2900001139847943</v>
      </c>
      <c r="M448">
        <f t="shared" si="40"/>
        <v>-4.2700001139847945</v>
      </c>
      <c r="N448">
        <f t="shared" si="41"/>
        <v>-1.8951941603937421E-2</v>
      </c>
    </row>
    <row r="449" spans="1:14" x14ac:dyDescent="0.2">
      <c r="A449" s="16">
        <v>44795</v>
      </c>
      <c r="B449">
        <v>3.03</v>
      </c>
      <c r="D449" s="17">
        <v>44795</v>
      </c>
      <c r="E449">
        <v>175.13771057128909</v>
      </c>
      <c r="F449" s="20">
        <f t="shared" si="36"/>
        <v>-3.6948336583549395</v>
      </c>
      <c r="G449" s="20">
        <f t="shared" si="37"/>
        <v>-6.7248336583549388</v>
      </c>
      <c r="H449">
        <f t="shared" si="38"/>
        <v>-3.0233967790278378E-2</v>
      </c>
      <c r="J449" s="17">
        <v>44795</v>
      </c>
      <c r="K449">
        <v>4137.990234375</v>
      </c>
      <c r="L449">
        <f t="shared" si="39"/>
        <v>-2.1400064919715835</v>
      </c>
      <c r="M449">
        <f t="shared" si="40"/>
        <v>-5.1700064919715834</v>
      </c>
      <c r="N449">
        <f t="shared" si="41"/>
        <v>-2.3054279172145906E-2</v>
      </c>
    </row>
    <row r="450" spans="1:14" x14ac:dyDescent="0.2">
      <c r="A450" s="16">
        <v>44796</v>
      </c>
      <c r="B450">
        <v>3.05</v>
      </c>
      <c r="D450" s="17">
        <v>44796</v>
      </c>
      <c r="E450">
        <v>174.16789245605469</v>
      </c>
      <c r="F450" s="20">
        <f t="shared" si="36"/>
        <v>-0.55374602766640768</v>
      </c>
      <c r="G450" s="20">
        <f t="shared" si="37"/>
        <v>-3.6037460276664075</v>
      </c>
      <c r="H450">
        <f t="shared" si="38"/>
        <v>-1.5939842764752372E-2</v>
      </c>
      <c r="J450" s="17">
        <v>44796</v>
      </c>
      <c r="K450">
        <v>4128.72998046875</v>
      </c>
      <c r="L450">
        <f t="shared" si="39"/>
        <v>-0.22378626777133184</v>
      </c>
      <c r="M450">
        <f t="shared" si="40"/>
        <v>-3.2737862677713316</v>
      </c>
      <c r="N450">
        <f t="shared" si="41"/>
        <v>-1.4455811992840564E-2</v>
      </c>
    </row>
    <row r="451" spans="1:14" x14ac:dyDescent="0.2">
      <c r="A451" s="16">
        <v>44797</v>
      </c>
      <c r="B451">
        <v>3.11</v>
      </c>
      <c r="D451" s="17">
        <v>44797</v>
      </c>
      <c r="E451">
        <v>178.1361389160156</v>
      </c>
      <c r="F451" s="20">
        <f t="shared" si="36"/>
        <v>2.2784029846156404</v>
      </c>
      <c r="G451" s="20">
        <f t="shared" si="37"/>
        <v>-0.83159701538435948</v>
      </c>
      <c r="H451">
        <f t="shared" si="38"/>
        <v>-3.6266806211184763E-3</v>
      </c>
      <c r="J451" s="17">
        <v>44797</v>
      </c>
      <c r="K451">
        <v>4140.77001953125</v>
      </c>
      <c r="L451">
        <f t="shared" si="39"/>
        <v>0.29161604463009833</v>
      </c>
      <c r="M451">
        <f t="shared" si="40"/>
        <v>-2.8183839553699017</v>
      </c>
      <c r="N451">
        <f t="shared" si="41"/>
        <v>-1.2415883278467928E-2</v>
      </c>
    </row>
    <row r="452" spans="1:14" x14ac:dyDescent="0.2">
      <c r="A452" s="16">
        <v>44798</v>
      </c>
      <c r="B452">
        <v>3.03</v>
      </c>
      <c r="D452" s="17">
        <v>44798</v>
      </c>
      <c r="E452">
        <v>172.09967041015619</v>
      </c>
      <c r="F452" s="20">
        <f t="shared" si="36"/>
        <v>-3.3886826909981291</v>
      </c>
      <c r="G452" s="20">
        <f t="shared" si="37"/>
        <v>-6.4186826909981285</v>
      </c>
      <c r="H452">
        <f t="shared" si="38"/>
        <v>-2.8810845700754154E-2</v>
      </c>
      <c r="J452" s="17">
        <v>44798</v>
      </c>
      <c r="K452">
        <v>4199.1201171875</v>
      </c>
      <c r="L452">
        <f t="shared" si="39"/>
        <v>1.4091605518061454</v>
      </c>
      <c r="M452">
        <f t="shared" si="40"/>
        <v>-1.6208394481938544</v>
      </c>
      <c r="N452">
        <f t="shared" si="41"/>
        <v>-7.0968875021786369E-3</v>
      </c>
    </row>
    <row r="453" spans="1:14" x14ac:dyDescent="0.2">
      <c r="A453" s="16">
        <v>44799</v>
      </c>
      <c r="B453">
        <v>3.04</v>
      </c>
      <c r="D453" s="17">
        <v>44799</v>
      </c>
      <c r="E453">
        <v>163.510009765625</v>
      </c>
      <c r="F453" s="20">
        <f t="shared" ref="F453:F516" si="42">+(E453-E452)/E452*100</f>
        <v>-4.9910965105626888</v>
      </c>
      <c r="G453" s="20">
        <f t="shared" ref="G453:G516" si="43">+F453-B453</f>
        <v>-8.0310965105626888</v>
      </c>
      <c r="H453">
        <f t="shared" ref="H453:H516" si="44">+LOG(1+G453/100)</f>
        <v>-3.6358991413662001E-2</v>
      </c>
      <c r="J453" s="17">
        <v>44799</v>
      </c>
      <c r="K453">
        <v>4057.659912109375</v>
      </c>
      <c r="L453">
        <f t="shared" ref="L453:L516" si="45">+(K453-K452)/K452*100</f>
        <v>-3.3688058719518765</v>
      </c>
      <c r="M453">
        <f t="shared" ref="M453:M516" si="46">+L453-B453</f>
        <v>-6.408805871951877</v>
      </c>
      <c r="N453">
        <f t="shared" ref="N453:N516" si="47">+LOG(1+M453/100)</f>
        <v>-2.8765011534384405E-2</v>
      </c>
    </row>
    <row r="454" spans="1:14" x14ac:dyDescent="0.2">
      <c r="A454" s="16">
        <v>44802</v>
      </c>
      <c r="B454">
        <v>3.12</v>
      </c>
      <c r="D454" s="17">
        <v>44802</v>
      </c>
      <c r="E454">
        <v>158.54228210449219</v>
      </c>
      <c r="F454" s="20">
        <f t="shared" si="42"/>
        <v>-3.0381795391325253</v>
      </c>
      <c r="G454" s="20">
        <f t="shared" si="43"/>
        <v>-6.1581795391325258</v>
      </c>
      <c r="H454">
        <f t="shared" si="44"/>
        <v>-2.7603575823894003E-2</v>
      </c>
      <c r="J454" s="17">
        <v>44802</v>
      </c>
      <c r="K454">
        <v>4030.610107421875</v>
      </c>
      <c r="L454">
        <f t="shared" si="45"/>
        <v>-0.66663557995027123</v>
      </c>
      <c r="M454">
        <f t="shared" si="46"/>
        <v>-3.7866355799502713</v>
      </c>
      <c r="N454">
        <f t="shared" si="47"/>
        <v>-1.6764598536439902E-2</v>
      </c>
    </row>
    <row r="455" spans="1:14" x14ac:dyDescent="0.2">
      <c r="A455" s="16">
        <v>44803</v>
      </c>
      <c r="B455">
        <v>3.11</v>
      </c>
      <c r="D455" s="17">
        <v>44803</v>
      </c>
      <c r="E455">
        <v>158.00788879394531</v>
      </c>
      <c r="F455" s="20">
        <f t="shared" si="42"/>
        <v>-0.33706674550998739</v>
      </c>
      <c r="G455" s="20">
        <f t="shared" si="43"/>
        <v>-3.4470667455099875</v>
      </c>
      <c r="H455">
        <f t="shared" si="44"/>
        <v>-1.5234527924063367E-2</v>
      </c>
      <c r="J455" s="17">
        <v>44803</v>
      </c>
      <c r="K455">
        <v>3986.159912109375</v>
      </c>
      <c r="L455">
        <f t="shared" si="45"/>
        <v>-1.1028155571448206</v>
      </c>
      <c r="M455">
        <f t="shared" si="46"/>
        <v>-4.21281555714482</v>
      </c>
      <c r="N455">
        <f t="shared" si="47"/>
        <v>-1.8692592153800522E-2</v>
      </c>
    </row>
    <row r="456" spans="1:14" x14ac:dyDescent="0.2">
      <c r="A456" s="16">
        <v>44804</v>
      </c>
      <c r="B456">
        <v>3.15</v>
      </c>
      <c r="D456" s="17">
        <v>44804</v>
      </c>
      <c r="E456">
        <v>154.49482727050781</v>
      </c>
      <c r="F456" s="20">
        <f t="shared" si="42"/>
        <v>-2.2233456508103893</v>
      </c>
      <c r="G456" s="20">
        <f t="shared" si="43"/>
        <v>-5.3733456508103892</v>
      </c>
      <c r="H456">
        <f t="shared" si="44"/>
        <v>-2.3986514694580071E-2</v>
      </c>
      <c r="J456" s="17">
        <v>44804</v>
      </c>
      <c r="K456">
        <v>3955</v>
      </c>
      <c r="L456">
        <f t="shared" si="45"/>
        <v>-0.78170251059712159</v>
      </c>
      <c r="M456">
        <f t="shared" si="46"/>
        <v>-3.9317025105971215</v>
      </c>
      <c r="N456">
        <f t="shared" si="47"/>
        <v>-1.7419905743735351E-2</v>
      </c>
    </row>
    <row r="457" spans="1:14" x14ac:dyDescent="0.2">
      <c r="A457" s="16">
        <v>44805</v>
      </c>
      <c r="B457">
        <v>3.26</v>
      </c>
      <c r="D457" s="17">
        <v>44805</v>
      </c>
      <c r="E457">
        <v>151.93180847167969</v>
      </c>
      <c r="F457" s="20">
        <f t="shared" si="42"/>
        <v>-1.6589673868759944</v>
      </c>
      <c r="G457" s="20">
        <f t="shared" si="43"/>
        <v>-4.9189673868759947</v>
      </c>
      <c r="H457">
        <f t="shared" si="44"/>
        <v>-2.1906110328938515E-2</v>
      </c>
      <c r="J457" s="17">
        <v>44805</v>
      </c>
      <c r="K457">
        <v>3966.85009765625</v>
      </c>
      <c r="L457">
        <f t="shared" si="45"/>
        <v>0.29962320243362833</v>
      </c>
      <c r="M457">
        <f t="shared" si="46"/>
        <v>-2.9603767975663713</v>
      </c>
      <c r="N457">
        <f t="shared" si="47"/>
        <v>-1.3050898471054444E-2</v>
      </c>
    </row>
    <row r="458" spans="1:14" x14ac:dyDescent="0.2">
      <c r="A458" s="16">
        <v>44806</v>
      </c>
      <c r="B458">
        <v>3.2</v>
      </c>
      <c r="D458" s="17">
        <v>44806</v>
      </c>
      <c r="E458">
        <v>152.09013366699219</v>
      </c>
      <c r="F458" s="20">
        <f t="shared" si="42"/>
        <v>0.10420806341024504</v>
      </c>
      <c r="G458" s="20">
        <f t="shared" si="43"/>
        <v>-3.0957919365897553</v>
      </c>
      <c r="H458">
        <f t="shared" si="44"/>
        <v>-1.3657363310043988E-2</v>
      </c>
      <c r="J458" s="17">
        <v>44806</v>
      </c>
      <c r="K458">
        <v>3924.260009765625</v>
      </c>
      <c r="L458">
        <f t="shared" si="45"/>
        <v>-1.0736500458081004</v>
      </c>
      <c r="M458">
        <f t="shared" si="46"/>
        <v>-4.2736500458081004</v>
      </c>
      <c r="N458">
        <f t="shared" si="47"/>
        <v>-1.896850042010307E-2</v>
      </c>
    </row>
    <row r="459" spans="1:14" x14ac:dyDescent="0.2">
      <c r="A459" s="16">
        <v>44810</v>
      </c>
      <c r="B459">
        <v>3.33</v>
      </c>
      <c r="D459" s="17">
        <v>44810</v>
      </c>
      <c r="E459">
        <v>150.14064025878909</v>
      </c>
      <c r="F459" s="20">
        <f t="shared" si="42"/>
        <v>-1.2818013642302368</v>
      </c>
      <c r="G459" s="20">
        <f t="shared" si="43"/>
        <v>-4.6118013642302369</v>
      </c>
      <c r="H459">
        <f t="shared" si="44"/>
        <v>-2.0505352595678226E-2</v>
      </c>
      <c r="J459" s="17">
        <v>44810</v>
      </c>
      <c r="K459">
        <v>3908.18994140625</v>
      </c>
      <c r="L459">
        <f t="shared" si="45"/>
        <v>-0.40950569838349671</v>
      </c>
      <c r="M459">
        <f t="shared" si="46"/>
        <v>-3.7395056983834967</v>
      </c>
      <c r="N459">
        <f t="shared" si="47"/>
        <v>-1.6551912532821258E-2</v>
      </c>
    </row>
    <row r="460" spans="1:14" x14ac:dyDescent="0.2">
      <c r="A460" s="16">
        <v>44811</v>
      </c>
      <c r="B460">
        <v>3.27</v>
      </c>
      <c r="D460" s="17">
        <v>44811</v>
      </c>
      <c r="E460">
        <v>151.6844177246094</v>
      </c>
      <c r="F460" s="20">
        <f t="shared" si="42"/>
        <v>1.0282209155092112</v>
      </c>
      <c r="G460" s="20">
        <f t="shared" si="43"/>
        <v>-2.2417790844907888</v>
      </c>
      <c r="H460">
        <f t="shared" si="44"/>
        <v>-9.8467106777052806E-3</v>
      </c>
      <c r="J460" s="17">
        <v>44811</v>
      </c>
      <c r="K460">
        <v>3979.8701171875</v>
      </c>
      <c r="L460">
        <f t="shared" si="45"/>
        <v>1.8341016392733958</v>
      </c>
      <c r="M460">
        <f t="shared" si="46"/>
        <v>-1.4358983607266043</v>
      </c>
      <c r="N460">
        <f t="shared" si="47"/>
        <v>-6.2812321049862752E-3</v>
      </c>
    </row>
    <row r="461" spans="1:14" x14ac:dyDescent="0.2">
      <c r="A461" s="16">
        <v>44812</v>
      </c>
      <c r="B461">
        <v>3.29</v>
      </c>
      <c r="D461" s="17">
        <v>44812</v>
      </c>
      <c r="E461">
        <v>155.26673889160159</v>
      </c>
      <c r="F461" s="20">
        <f t="shared" si="42"/>
        <v>2.3616935877329666</v>
      </c>
      <c r="G461" s="20">
        <f t="shared" si="43"/>
        <v>-0.92830641226703348</v>
      </c>
      <c r="H461">
        <f t="shared" si="44"/>
        <v>-4.0504128677466486E-3</v>
      </c>
      <c r="J461" s="17">
        <v>44812</v>
      </c>
      <c r="K461">
        <v>4006.179931640625</v>
      </c>
      <c r="L461">
        <f t="shared" si="45"/>
        <v>0.6610721877456055</v>
      </c>
      <c r="M461">
        <f t="shared" si="46"/>
        <v>-2.6289278122543944</v>
      </c>
      <c r="N461">
        <f t="shared" si="47"/>
        <v>-1.157004779530115E-2</v>
      </c>
    </row>
    <row r="462" spans="1:14" x14ac:dyDescent="0.2">
      <c r="A462" s="16">
        <v>44813</v>
      </c>
      <c r="B462">
        <v>3.33</v>
      </c>
      <c r="D462" s="17">
        <v>44813</v>
      </c>
      <c r="E462">
        <v>160.89752197265619</v>
      </c>
      <c r="F462" s="20">
        <f t="shared" si="42"/>
        <v>3.6265224099191617</v>
      </c>
      <c r="G462" s="20">
        <f t="shared" si="43"/>
        <v>0.29652240991916168</v>
      </c>
      <c r="H462">
        <f t="shared" si="44"/>
        <v>1.2858749509716482E-3</v>
      </c>
      <c r="J462" s="17">
        <v>44813</v>
      </c>
      <c r="K462">
        <v>4067.360107421875</v>
      </c>
      <c r="L462">
        <f t="shared" si="45"/>
        <v>1.5271449816332958</v>
      </c>
      <c r="M462">
        <f t="shared" si="46"/>
        <v>-1.8028550183667043</v>
      </c>
      <c r="N462">
        <f t="shared" si="47"/>
        <v>-7.9011388601698072E-3</v>
      </c>
    </row>
    <row r="463" spans="1:14" x14ac:dyDescent="0.2">
      <c r="A463" s="16">
        <v>44816</v>
      </c>
      <c r="B463">
        <v>3.37</v>
      </c>
      <c r="D463" s="17">
        <v>44816</v>
      </c>
      <c r="E463">
        <v>163.90586853027341</v>
      </c>
      <c r="F463" s="20">
        <f t="shared" si="42"/>
        <v>1.8697283343670581</v>
      </c>
      <c r="G463" s="20">
        <f t="shared" si="43"/>
        <v>-1.500271665632942</v>
      </c>
      <c r="H463">
        <f t="shared" si="44"/>
        <v>-6.5649672998300095E-3</v>
      </c>
      <c r="J463" s="17">
        <v>44816</v>
      </c>
      <c r="K463">
        <v>4110.41015625</v>
      </c>
      <c r="L463">
        <f t="shared" si="45"/>
        <v>1.0584272769349792</v>
      </c>
      <c r="M463">
        <f t="shared" si="46"/>
        <v>-2.3115727230650212</v>
      </c>
      <c r="N463">
        <f t="shared" si="47"/>
        <v>-1.0156882212223533E-2</v>
      </c>
    </row>
    <row r="464" spans="1:14" x14ac:dyDescent="0.2">
      <c r="A464" s="16">
        <v>44817</v>
      </c>
      <c r="B464">
        <v>3.42</v>
      </c>
      <c r="D464" s="17">
        <v>44817</v>
      </c>
      <c r="E464">
        <v>156.45423889160159</v>
      </c>
      <c r="F464" s="20">
        <f t="shared" si="42"/>
        <v>-4.5462860515549517</v>
      </c>
      <c r="G464" s="20">
        <f t="shared" si="43"/>
        <v>-7.9662860515549516</v>
      </c>
      <c r="H464">
        <f t="shared" si="44"/>
        <v>-3.6053052006140569E-2</v>
      </c>
      <c r="J464" s="17">
        <v>44817</v>
      </c>
      <c r="K464">
        <v>3932.68994140625</v>
      </c>
      <c r="L464">
        <f t="shared" si="45"/>
        <v>-4.3236613400616761</v>
      </c>
      <c r="M464">
        <f t="shared" si="46"/>
        <v>-7.7436613400616761</v>
      </c>
      <c r="N464">
        <f t="shared" si="47"/>
        <v>-3.5003785055495076E-2</v>
      </c>
    </row>
    <row r="465" spans="1:14" x14ac:dyDescent="0.2">
      <c r="A465" s="16">
        <v>44818</v>
      </c>
      <c r="B465">
        <v>3.41</v>
      </c>
      <c r="D465" s="17">
        <v>44818</v>
      </c>
      <c r="E465">
        <v>158.6115417480469</v>
      </c>
      <c r="F465" s="20">
        <f t="shared" si="42"/>
        <v>1.3788714653746053</v>
      </c>
      <c r="G465" s="20">
        <f t="shared" si="43"/>
        <v>-2.0311285346253949</v>
      </c>
      <c r="H465">
        <f t="shared" si="44"/>
        <v>-8.9118946987224255E-3</v>
      </c>
      <c r="J465" s="17">
        <v>44818</v>
      </c>
      <c r="K465">
        <v>3946.010009765625</v>
      </c>
      <c r="L465">
        <f t="shared" si="45"/>
        <v>0.33870120853239738</v>
      </c>
      <c r="M465">
        <f t="shared" si="46"/>
        <v>-3.0712987914676027</v>
      </c>
      <c r="N465">
        <f t="shared" si="47"/>
        <v>-1.3547606531717989E-2</v>
      </c>
    </row>
    <row r="466" spans="1:14" x14ac:dyDescent="0.2">
      <c r="A466" s="16">
        <v>44819</v>
      </c>
      <c r="B466">
        <v>3.45</v>
      </c>
      <c r="D466" s="17">
        <v>44819</v>
      </c>
      <c r="E466">
        <v>153.1687927246094</v>
      </c>
      <c r="F466" s="20">
        <f t="shared" si="42"/>
        <v>-3.4314961972207931</v>
      </c>
      <c r="G466" s="20">
        <f t="shared" si="43"/>
        <v>-6.8814961972207929</v>
      </c>
      <c r="H466">
        <f t="shared" si="44"/>
        <v>-3.0964010737755336E-2</v>
      </c>
      <c r="J466" s="17">
        <v>44819</v>
      </c>
      <c r="K466">
        <v>3901.35009765625</v>
      </c>
      <c r="L466">
        <f t="shared" si="45"/>
        <v>-1.1317739184353361</v>
      </c>
      <c r="M466">
        <f t="shared" si="46"/>
        <v>-4.5817739184353368</v>
      </c>
      <c r="N466">
        <f t="shared" si="47"/>
        <v>-2.0368661662536456E-2</v>
      </c>
    </row>
    <row r="467" spans="1:14" x14ac:dyDescent="0.2">
      <c r="A467" s="16">
        <v>44820</v>
      </c>
      <c r="B467">
        <v>3.45</v>
      </c>
      <c r="D467" s="17">
        <v>44820</v>
      </c>
      <c r="E467">
        <v>149.93284606933591</v>
      </c>
      <c r="F467" s="20">
        <f t="shared" si="42"/>
        <v>-2.1126670764400295</v>
      </c>
      <c r="G467" s="20">
        <f t="shared" si="43"/>
        <v>-5.5626670764400297</v>
      </c>
      <c r="H467">
        <f t="shared" si="44"/>
        <v>-2.4856286660408584E-2</v>
      </c>
      <c r="J467" s="17">
        <v>44820</v>
      </c>
      <c r="K467">
        <v>3873.330078125</v>
      </c>
      <c r="L467">
        <f t="shared" si="45"/>
        <v>-0.7182134089448452</v>
      </c>
      <c r="M467">
        <f t="shared" si="46"/>
        <v>-4.1682134089448457</v>
      </c>
      <c r="N467">
        <f t="shared" si="47"/>
        <v>-1.8490415228524359E-2</v>
      </c>
    </row>
    <row r="468" spans="1:14" x14ac:dyDescent="0.2">
      <c r="A468" s="16">
        <v>44823</v>
      </c>
      <c r="B468">
        <v>3.49</v>
      </c>
      <c r="D468" s="17">
        <v>44823</v>
      </c>
      <c r="E468">
        <v>151.23907470703119</v>
      </c>
      <c r="F468" s="20">
        <f t="shared" si="42"/>
        <v>0.8712091259117587</v>
      </c>
      <c r="G468" s="20">
        <f t="shared" si="43"/>
        <v>-2.6187908740882415</v>
      </c>
      <c r="H468">
        <f t="shared" si="44"/>
        <v>-1.1524837374316773E-2</v>
      </c>
      <c r="J468" s="17">
        <v>44823</v>
      </c>
      <c r="K468">
        <v>3899.889892578125</v>
      </c>
      <c r="L468">
        <f t="shared" si="45"/>
        <v>0.6857100716286505</v>
      </c>
      <c r="M468">
        <f t="shared" si="46"/>
        <v>-2.8042899283713498</v>
      </c>
      <c r="N468">
        <f t="shared" si="47"/>
        <v>-1.2352903112146166E-2</v>
      </c>
    </row>
    <row r="469" spans="1:14" x14ac:dyDescent="0.2">
      <c r="A469" s="16">
        <v>44824</v>
      </c>
      <c r="B469">
        <v>3.57</v>
      </c>
      <c r="D469" s="17">
        <v>44824</v>
      </c>
      <c r="E469">
        <v>148.24064636230469</v>
      </c>
      <c r="F469" s="20">
        <f t="shared" si="42"/>
        <v>-1.9825751714858297</v>
      </c>
      <c r="G469" s="20">
        <f t="shared" si="43"/>
        <v>-5.5525751714858291</v>
      </c>
      <c r="H469">
        <f t="shared" si="44"/>
        <v>-2.4809878906920872E-2</v>
      </c>
      <c r="J469" s="17">
        <v>44824</v>
      </c>
      <c r="K469">
        <v>3855.929931640625</v>
      </c>
      <c r="L469">
        <f t="shared" si="45"/>
        <v>-1.1272103097361836</v>
      </c>
      <c r="M469">
        <f t="shared" si="46"/>
        <v>-4.6972103097361835</v>
      </c>
      <c r="N469">
        <f t="shared" si="47"/>
        <v>-2.0894386566757548E-2</v>
      </c>
    </row>
    <row r="470" spans="1:14" x14ac:dyDescent="0.2">
      <c r="A470" s="16">
        <v>44825</v>
      </c>
      <c r="B470">
        <v>3.51</v>
      </c>
      <c r="D470" s="17">
        <v>44825</v>
      </c>
      <c r="E470">
        <v>146.0932312011719</v>
      </c>
      <c r="F470" s="20">
        <f t="shared" si="42"/>
        <v>-1.4486007811139974</v>
      </c>
      <c r="G470" s="20">
        <f t="shared" si="43"/>
        <v>-4.9586007811139972</v>
      </c>
      <c r="H470">
        <f t="shared" si="44"/>
        <v>-2.2087178543773924E-2</v>
      </c>
      <c r="J470" s="17">
        <v>44825</v>
      </c>
      <c r="K470">
        <v>3789.929931640625</v>
      </c>
      <c r="L470">
        <f t="shared" si="45"/>
        <v>-1.7116493600784457</v>
      </c>
      <c r="M470">
        <f t="shared" si="46"/>
        <v>-5.2216493600784455</v>
      </c>
      <c r="N470">
        <f t="shared" si="47"/>
        <v>-2.3290853288162341E-2</v>
      </c>
    </row>
    <row r="471" spans="1:14" x14ac:dyDescent="0.2">
      <c r="A471" s="16">
        <v>44826</v>
      </c>
      <c r="B471">
        <v>3.7</v>
      </c>
      <c r="D471" s="17">
        <v>44826</v>
      </c>
      <c r="E471">
        <v>148.58699035644531</v>
      </c>
      <c r="F471" s="20">
        <f t="shared" si="42"/>
        <v>1.7069642000316063</v>
      </c>
      <c r="G471" s="20">
        <f t="shared" si="43"/>
        <v>-1.9930357999683939</v>
      </c>
      <c r="H471">
        <f t="shared" si="44"/>
        <v>-8.7430630199155385E-3</v>
      </c>
      <c r="J471" s="17">
        <v>44826</v>
      </c>
      <c r="K471">
        <v>3757.989990234375</v>
      </c>
      <c r="L471">
        <f t="shared" si="45"/>
        <v>-0.84275809796893786</v>
      </c>
      <c r="M471">
        <f t="shared" si="46"/>
        <v>-4.5427580979689379</v>
      </c>
      <c r="N471">
        <f t="shared" si="47"/>
        <v>-2.0191118094989802E-2</v>
      </c>
    </row>
    <row r="472" spans="1:14" x14ac:dyDescent="0.2">
      <c r="A472" s="16">
        <v>44827</v>
      </c>
      <c r="B472">
        <v>3.69</v>
      </c>
      <c r="D472" s="17">
        <v>44827</v>
      </c>
      <c r="E472">
        <v>145.47966003417969</v>
      </c>
      <c r="F472" s="20">
        <f t="shared" si="42"/>
        <v>-2.0912532886031614</v>
      </c>
      <c r="G472" s="20">
        <f t="shared" si="43"/>
        <v>-5.7812532886031613</v>
      </c>
      <c r="H472">
        <f t="shared" si="44"/>
        <v>-2.5862677002313438E-2</v>
      </c>
      <c r="J472" s="17">
        <v>44827</v>
      </c>
      <c r="K472">
        <v>3693.22998046875</v>
      </c>
      <c r="L472">
        <f t="shared" si="45"/>
        <v>-1.7232619015461001</v>
      </c>
      <c r="M472">
        <f t="shared" si="46"/>
        <v>-5.4132619015461003</v>
      </c>
      <c r="N472">
        <f t="shared" si="47"/>
        <v>-2.4169751276998448E-2</v>
      </c>
    </row>
    <row r="473" spans="1:14" x14ac:dyDescent="0.2">
      <c r="A473" s="16">
        <v>44830</v>
      </c>
      <c r="B473">
        <v>3.88</v>
      </c>
      <c r="D473" s="17">
        <v>44830</v>
      </c>
      <c r="E473">
        <v>144.796875</v>
      </c>
      <c r="F473" s="20">
        <f t="shared" si="42"/>
        <v>-0.4693336745626645</v>
      </c>
      <c r="G473" s="20">
        <f t="shared" si="43"/>
        <v>-4.3493336745626641</v>
      </c>
      <c r="H473">
        <f t="shared" si="44"/>
        <v>-1.931200022683029E-2</v>
      </c>
      <c r="J473" s="17">
        <v>44830</v>
      </c>
      <c r="K473">
        <v>3655.0400390625</v>
      </c>
      <c r="L473">
        <f t="shared" si="45"/>
        <v>-1.0340526208282019</v>
      </c>
      <c r="M473">
        <f t="shared" si="46"/>
        <v>-4.914052620828202</v>
      </c>
      <c r="N473">
        <f t="shared" si="47"/>
        <v>-2.1883662101859731E-2</v>
      </c>
    </row>
    <row r="474" spans="1:14" x14ac:dyDescent="0.2">
      <c r="A474" s="16">
        <v>44831</v>
      </c>
      <c r="B474">
        <v>3.97</v>
      </c>
      <c r="D474" s="17">
        <v>44831</v>
      </c>
      <c r="E474">
        <v>147.340087890625</v>
      </c>
      <c r="F474" s="20">
        <f t="shared" si="42"/>
        <v>1.7564003992662134</v>
      </c>
      <c r="G474" s="20">
        <f t="shared" si="43"/>
        <v>-2.2135996007337866</v>
      </c>
      <c r="H474">
        <f t="shared" si="44"/>
        <v>-9.7215403273168931E-3</v>
      </c>
      <c r="J474" s="17">
        <v>44831</v>
      </c>
      <c r="K474">
        <v>3647.2900390625</v>
      </c>
      <c r="L474">
        <f t="shared" si="45"/>
        <v>-0.21203598092424283</v>
      </c>
      <c r="M474">
        <f t="shared" si="46"/>
        <v>-4.1820359809242431</v>
      </c>
      <c r="N474">
        <f t="shared" si="47"/>
        <v>-1.8553061454023363E-2</v>
      </c>
    </row>
    <row r="475" spans="1:14" x14ac:dyDescent="0.2">
      <c r="A475" s="16">
        <v>44832</v>
      </c>
      <c r="B475">
        <v>3.72</v>
      </c>
      <c r="D475" s="17">
        <v>44832</v>
      </c>
      <c r="E475">
        <v>148.60676574707031</v>
      </c>
      <c r="F475" s="20">
        <f t="shared" si="42"/>
        <v>0.85969668851128</v>
      </c>
      <c r="G475" s="20">
        <f t="shared" si="43"/>
        <v>-2.8603033114887202</v>
      </c>
      <c r="H475">
        <f t="shared" si="44"/>
        <v>-1.2603256913131924E-2</v>
      </c>
      <c r="J475" s="17">
        <v>44832</v>
      </c>
      <c r="K475">
        <v>3719.0400390625</v>
      </c>
      <c r="L475">
        <f t="shared" si="45"/>
        <v>1.9672139926234831</v>
      </c>
      <c r="M475">
        <f t="shared" si="46"/>
        <v>-1.7527860073765171</v>
      </c>
      <c r="N475">
        <f t="shared" si="47"/>
        <v>-7.6797561157449729E-3</v>
      </c>
    </row>
    <row r="476" spans="1:14" x14ac:dyDescent="0.2">
      <c r="A476" s="16">
        <v>44833</v>
      </c>
      <c r="B476">
        <v>3.76</v>
      </c>
      <c r="D476" s="17">
        <v>44833</v>
      </c>
      <c r="E476">
        <v>145.28175354003909</v>
      </c>
      <c r="F476" s="20">
        <f t="shared" si="42"/>
        <v>-2.2374568145103262</v>
      </c>
      <c r="G476" s="20">
        <f t="shared" si="43"/>
        <v>-5.9974568145103255</v>
      </c>
      <c r="H476">
        <f t="shared" si="44"/>
        <v>-2.6860396650473763E-2</v>
      </c>
      <c r="J476" s="17">
        <v>44833</v>
      </c>
      <c r="K476">
        <v>3640.469970703125</v>
      </c>
      <c r="L476">
        <f t="shared" si="45"/>
        <v>-2.112643788023886</v>
      </c>
      <c r="M476">
        <f t="shared" si="46"/>
        <v>-5.8726437880238862</v>
      </c>
      <c r="N476">
        <f t="shared" si="47"/>
        <v>-2.628413932190193E-2</v>
      </c>
    </row>
    <row r="477" spans="1:14" x14ac:dyDescent="0.2">
      <c r="A477" s="16">
        <v>44834</v>
      </c>
      <c r="B477">
        <v>3.83</v>
      </c>
      <c r="D477" s="17">
        <v>44834</v>
      </c>
      <c r="E477">
        <v>142.34266662597659</v>
      </c>
      <c r="F477" s="20">
        <f t="shared" si="42"/>
        <v>-2.0230254952508533</v>
      </c>
      <c r="G477" s="20">
        <f t="shared" si="43"/>
        <v>-5.8530254952508534</v>
      </c>
      <c r="H477">
        <f t="shared" si="44"/>
        <v>-2.6193631855545841E-2</v>
      </c>
      <c r="J477" s="17">
        <v>44834</v>
      </c>
      <c r="K477">
        <v>3585.6201171875</v>
      </c>
      <c r="L477">
        <f t="shared" si="45"/>
        <v>-1.5066695771983316</v>
      </c>
      <c r="M477">
        <f t="shared" si="46"/>
        <v>-5.3366695771983315</v>
      </c>
      <c r="N477">
        <f t="shared" si="47"/>
        <v>-2.3818220353956556E-2</v>
      </c>
    </row>
    <row r="478" spans="1:14" x14ac:dyDescent="0.2">
      <c r="A478" s="16">
        <v>44837</v>
      </c>
      <c r="B478">
        <v>3.67</v>
      </c>
      <c r="D478" s="17">
        <v>44837</v>
      </c>
      <c r="E478">
        <v>146.36041259765619</v>
      </c>
      <c r="F478" s="20">
        <f t="shared" si="42"/>
        <v>2.8225872585601754</v>
      </c>
      <c r="G478" s="20">
        <f t="shared" si="43"/>
        <v>-0.84741274143982448</v>
      </c>
      <c r="H478">
        <f t="shared" si="44"/>
        <v>-3.6959489578620771E-3</v>
      </c>
      <c r="J478" s="17">
        <v>44837</v>
      </c>
      <c r="K478">
        <v>3678.429931640625</v>
      </c>
      <c r="L478">
        <f t="shared" si="45"/>
        <v>2.5883894952576139</v>
      </c>
      <c r="M478">
        <f t="shared" si="46"/>
        <v>-1.0816105047423861</v>
      </c>
      <c r="N478">
        <f t="shared" si="47"/>
        <v>-4.7229630650514037E-3</v>
      </c>
    </row>
    <row r="479" spans="1:14" x14ac:dyDescent="0.2">
      <c r="A479" s="16">
        <v>44838</v>
      </c>
      <c r="B479">
        <v>3.62</v>
      </c>
      <c r="D479" s="17">
        <v>44838</v>
      </c>
      <c r="E479">
        <v>154.10890197753909</v>
      </c>
      <c r="F479" s="20">
        <f t="shared" si="42"/>
        <v>5.2941155619610365</v>
      </c>
      <c r="G479" s="20">
        <f t="shared" si="43"/>
        <v>1.6741155619610364</v>
      </c>
      <c r="H479">
        <f t="shared" si="44"/>
        <v>7.2104032725383909E-3</v>
      </c>
      <c r="J479" s="17">
        <v>44838</v>
      </c>
      <c r="K479">
        <v>3790.929931640625</v>
      </c>
      <c r="L479">
        <f t="shared" si="45"/>
        <v>3.0583700679551509</v>
      </c>
      <c r="M479">
        <f t="shared" si="46"/>
        <v>-0.56162993204484923</v>
      </c>
      <c r="N479">
        <f t="shared" si="47"/>
        <v>-2.4460029936683937E-3</v>
      </c>
    </row>
    <row r="480" spans="1:14" x14ac:dyDescent="0.2">
      <c r="A480" s="16">
        <v>44839</v>
      </c>
      <c r="B480">
        <v>3.76</v>
      </c>
      <c r="D480" s="17">
        <v>44839</v>
      </c>
      <c r="E480">
        <v>154.60371398925781</v>
      </c>
      <c r="F480" s="20">
        <f t="shared" si="42"/>
        <v>0.32107944795482285</v>
      </c>
      <c r="G480" s="20">
        <f t="shared" si="43"/>
        <v>-3.4389205520451771</v>
      </c>
      <c r="H480">
        <f t="shared" si="44"/>
        <v>-1.5197887943122861E-2</v>
      </c>
      <c r="J480" s="17">
        <v>44839</v>
      </c>
      <c r="K480">
        <v>3783.280029296875</v>
      </c>
      <c r="L480">
        <f t="shared" si="45"/>
        <v>-0.2017948757084862</v>
      </c>
      <c r="M480">
        <f t="shared" si="46"/>
        <v>-3.961794875708486</v>
      </c>
      <c r="N480">
        <f t="shared" si="47"/>
        <v>-1.7555965148746303E-2</v>
      </c>
    </row>
    <row r="481" spans="1:14" x14ac:dyDescent="0.2">
      <c r="A481" s="16">
        <v>44840</v>
      </c>
      <c r="B481">
        <v>3.83</v>
      </c>
      <c r="D481" s="17">
        <v>44840</v>
      </c>
      <c r="E481">
        <v>153.84173583984381</v>
      </c>
      <c r="F481" s="20">
        <f t="shared" si="42"/>
        <v>-0.49285889048367199</v>
      </c>
      <c r="G481" s="20">
        <f t="shared" si="43"/>
        <v>-4.3228588904836718</v>
      </c>
      <c r="H481">
        <f t="shared" si="44"/>
        <v>-1.9191810141942826E-2</v>
      </c>
      <c r="J481" s="17">
        <v>44840</v>
      </c>
      <c r="K481">
        <v>3744.52001953125</v>
      </c>
      <c r="L481">
        <f t="shared" si="45"/>
        <v>-1.0245080846639991</v>
      </c>
      <c r="M481">
        <f t="shared" si="46"/>
        <v>-4.8545080846639994</v>
      </c>
      <c r="N481">
        <f t="shared" si="47"/>
        <v>-2.1611784178588445E-2</v>
      </c>
    </row>
    <row r="482" spans="1:14" x14ac:dyDescent="0.2">
      <c r="A482" s="16">
        <v>44841</v>
      </c>
      <c r="B482">
        <v>3.89</v>
      </c>
      <c r="D482" s="17">
        <v>44841</v>
      </c>
      <c r="E482">
        <v>148.72552490234381</v>
      </c>
      <c r="F482" s="20">
        <f t="shared" si="42"/>
        <v>-3.3256326117031119</v>
      </c>
      <c r="G482" s="20">
        <f t="shared" si="43"/>
        <v>-7.2156326117031124</v>
      </c>
      <c r="H482">
        <f t="shared" si="44"/>
        <v>-3.2525188963227349E-2</v>
      </c>
      <c r="J482" s="17">
        <v>44841</v>
      </c>
      <c r="K482">
        <v>3639.659912109375</v>
      </c>
      <c r="L482">
        <f t="shared" si="45"/>
        <v>-2.800361778677356</v>
      </c>
      <c r="M482">
        <f t="shared" si="46"/>
        <v>-6.6903617786773566</v>
      </c>
      <c r="N482">
        <f t="shared" si="47"/>
        <v>-3.0073494408427038E-2</v>
      </c>
    </row>
    <row r="483" spans="1:14" x14ac:dyDescent="0.2">
      <c r="A483" s="16">
        <v>44844</v>
      </c>
      <c r="B483">
        <v>0</v>
      </c>
      <c r="D483" s="17">
        <v>44844</v>
      </c>
      <c r="E483">
        <v>144.12394714355469</v>
      </c>
      <c r="F483" s="20">
        <f t="shared" si="42"/>
        <v>-3.0940067361070729</v>
      </c>
      <c r="G483" s="20">
        <f t="shared" si="43"/>
        <v>-3.0940067361070729</v>
      </c>
      <c r="H483">
        <f t="shared" si="44"/>
        <v>-1.3649362671136095E-2</v>
      </c>
      <c r="J483" s="17">
        <v>44844</v>
      </c>
      <c r="K483">
        <v>3612.389892578125</v>
      </c>
      <c r="L483">
        <f t="shared" si="45"/>
        <v>-0.7492463633901878</v>
      </c>
      <c r="M483">
        <f t="shared" si="46"/>
        <v>-0.7492463633901878</v>
      </c>
      <c r="N483">
        <f t="shared" si="47"/>
        <v>-3.2661868421434365E-3</v>
      </c>
    </row>
    <row r="484" spans="1:14" x14ac:dyDescent="0.2">
      <c r="A484" s="16">
        <v>44845</v>
      </c>
      <c r="B484">
        <v>3.93</v>
      </c>
      <c r="D484" s="17">
        <v>44845</v>
      </c>
      <c r="E484">
        <v>141.08589172363281</v>
      </c>
      <c r="F484" s="20">
        <f t="shared" si="42"/>
        <v>-2.1079463060332504</v>
      </c>
      <c r="G484" s="20">
        <f t="shared" si="43"/>
        <v>-6.0379463060332501</v>
      </c>
      <c r="H484">
        <f t="shared" si="44"/>
        <v>-2.7047499576316025E-2</v>
      </c>
      <c r="J484" s="17">
        <v>44845</v>
      </c>
      <c r="K484">
        <v>3588.840087890625</v>
      </c>
      <c r="L484">
        <f t="shared" si="45"/>
        <v>-0.65191757777543635</v>
      </c>
      <c r="M484">
        <f t="shared" si="46"/>
        <v>-4.5819175777754362</v>
      </c>
      <c r="N484">
        <f t="shared" si="47"/>
        <v>-2.0369315526145213E-2</v>
      </c>
    </row>
    <row r="485" spans="1:14" x14ac:dyDescent="0.2">
      <c r="A485" s="16">
        <v>44846</v>
      </c>
      <c r="B485">
        <v>3.91</v>
      </c>
      <c r="D485" s="17">
        <v>44846</v>
      </c>
      <c r="E485">
        <v>140.8088073730469</v>
      </c>
      <c r="F485" s="20">
        <f t="shared" si="42"/>
        <v>-0.19639408816912599</v>
      </c>
      <c r="G485" s="20">
        <f t="shared" si="43"/>
        <v>-4.1063940881691261</v>
      </c>
      <c r="H485">
        <f t="shared" si="44"/>
        <v>-1.8210350178529379E-2</v>
      </c>
      <c r="J485" s="17">
        <v>44846</v>
      </c>
      <c r="K485">
        <v>3577.030029296875</v>
      </c>
      <c r="L485">
        <f t="shared" si="45"/>
        <v>-0.32907731480149272</v>
      </c>
      <c r="M485">
        <f t="shared" si="46"/>
        <v>-4.2390773148014933</v>
      </c>
      <c r="N485">
        <f t="shared" si="47"/>
        <v>-1.8811678023954413E-2</v>
      </c>
    </row>
    <row r="486" spans="1:14" x14ac:dyDescent="0.2">
      <c r="A486" s="16">
        <v>44847</v>
      </c>
      <c r="B486">
        <v>3.97</v>
      </c>
      <c r="D486" s="17">
        <v>44847</v>
      </c>
      <c r="E486">
        <v>143.92601013183591</v>
      </c>
      <c r="F486" s="20">
        <f t="shared" si="42"/>
        <v>2.2137839364909562</v>
      </c>
      <c r="G486" s="20">
        <f t="shared" si="43"/>
        <v>-1.756216063509044</v>
      </c>
      <c r="H486">
        <f t="shared" si="44"/>
        <v>-7.6949186877388592E-3</v>
      </c>
      <c r="J486" s="17">
        <v>44847</v>
      </c>
      <c r="K486">
        <v>3669.909912109375</v>
      </c>
      <c r="L486">
        <f t="shared" si="45"/>
        <v>2.5965642460864968</v>
      </c>
      <c r="M486">
        <f t="shared" si="46"/>
        <v>-1.3734357539135034</v>
      </c>
      <c r="N486">
        <f t="shared" si="47"/>
        <v>-6.0060956906968143E-3</v>
      </c>
    </row>
    <row r="487" spans="1:14" x14ac:dyDescent="0.2">
      <c r="A487" s="16">
        <v>44848</v>
      </c>
      <c r="B487">
        <v>4</v>
      </c>
      <c r="D487" s="17">
        <v>44848</v>
      </c>
      <c r="E487">
        <v>140.73956298828119</v>
      </c>
      <c r="F487" s="20">
        <f t="shared" si="42"/>
        <v>-2.213948083905013</v>
      </c>
      <c r="G487" s="20">
        <f t="shared" si="43"/>
        <v>-6.213948083905013</v>
      </c>
      <c r="H487">
        <f t="shared" si="44"/>
        <v>-2.786174612305984E-2</v>
      </c>
      <c r="J487" s="17">
        <v>44848</v>
      </c>
      <c r="K487">
        <v>3583.070068359375</v>
      </c>
      <c r="L487">
        <f t="shared" si="45"/>
        <v>-2.3662663615654416</v>
      </c>
      <c r="M487">
        <f t="shared" si="46"/>
        <v>-6.366266361565442</v>
      </c>
      <c r="N487">
        <f t="shared" si="47"/>
        <v>-2.85676588083131E-2</v>
      </c>
    </row>
    <row r="488" spans="1:14" x14ac:dyDescent="0.2">
      <c r="A488" s="16">
        <v>44851</v>
      </c>
      <c r="B488">
        <v>4.0199999999999996</v>
      </c>
      <c r="D488" s="17">
        <v>44851</v>
      </c>
      <c r="E488">
        <v>145.64793395996091</v>
      </c>
      <c r="F488" s="20">
        <f t="shared" si="42"/>
        <v>3.4875559277446495</v>
      </c>
      <c r="G488" s="20">
        <f t="shared" si="43"/>
        <v>-0.53244407225535006</v>
      </c>
      <c r="H488">
        <f t="shared" si="44"/>
        <v>-2.3185532167580253E-3</v>
      </c>
      <c r="J488" s="17">
        <v>44851</v>
      </c>
      <c r="K488">
        <v>3677.949951171875</v>
      </c>
      <c r="L488">
        <f t="shared" si="45"/>
        <v>2.6480052302171089</v>
      </c>
      <c r="M488">
        <f t="shared" si="46"/>
        <v>-1.3719947697828907</v>
      </c>
      <c r="N488">
        <f t="shared" si="47"/>
        <v>-5.9997504743795902E-3</v>
      </c>
    </row>
    <row r="489" spans="1:14" x14ac:dyDescent="0.2">
      <c r="A489" s="16">
        <v>44852</v>
      </c>
      <c r="B489">
        <v>4.01</v>
      </c>
      <c r="D489" s="17">
        <v>44852</v>
      </c>
      <c r="E489">
        <v>151.93180847167969</v>
      </c>
      <c r="F489" s="20">
        <f t="shared" si="42"/>
        <v>4.3144274970946288</v>
      </c>
      <c r="G489" s="20">
        <f t="shared" si="43"/>
        <v>0.30442749709462902</v>
      </c>
      <c r="H489">
        <f t="shared" si="44"/>
        <v>1.320103460284704E-3</v>
      </c>
      <c r="J489" s="17">
        <v>44852</v>
      </c>
      <c r="K489">
        <v>3719.97998046875</v>
      </c>
      <c r="L489">
        <f t="shared" si="45"/>
        <v>1.1427569666488615</v>
      </c>
      <c r="M489">
        <f t="shared" si="46"/>
        <v>-2.8672430333511381</v>
      </c>
      <c r="N489">
        <f t="shared" si="47"/>
        <v>-1.2634284296122865E-2</v>
      </c>
    </row>
    <row r="490" spans="1:14" x14ac:dyDescent="0.2">
      <c r="A490" s="16">
        <v>44853</v>
      </c>
      <c r="B490">
        <v>4.1399999999999997</v>
      </c>
      <c r="D490" s="17">
        <v>44853</v>
      </c>
      <c r="E490">
        <v>152.0703430175781</v>
      </c>
      <c r="F490" s="20">
        <f t="shared" si="42"/>
        <v>9.1182055483945701E-2</v>
      </c>
      <c r="G490" s="20">
        <f t="shared" si="43"/>
        <v>-4.0488179445160544</v>
      </c>
      <c r="H490">
        <f t="shared" si="44"/>
        <v>-1.7949670673044978E-2</v>
      </c>
      <c r="J490" s="17">
        <v>44853</v>
      </c>
      <c r="K490">
        <v>3695.159912109375</v>
      </c>
      <c r="L490">
        <f t="shared" si="45"/>
        <v>-0.66720972934503409</v>
      </c>
      <c r="M490">
        <f t="shared" si="46"/>
        <v>-4.8072097293450335</v>
      </c>
      <c r="N490">
        <f t="shared" si="47"/>
        <v>-2.1395943046630877E-2</v>
      </c>
    </row>
    <row r="491" spans="1:14" x14ac:dyDescent="0.2">
      <c r="A491" s="16">
        <v>44854</v>
      </c>
      <c r="B491">
        <v>4.24</v>
      </c>
      <c r="D491" s="17">
        <v>44854</v>
      </c>
      <c r="E491">
        <v>155.8604736328125</v>
      </c>
      <c r="F491" s="20">
        <f t="shared" si="42"/>
        <v>2.4923535648211796</v>
      </c>
      <c r="G491" s="20">
        <f t="shared" si="43"/>
        <v>-1.7476464351788206</v>
      </c>
      <c r="H491">
        <f t="shared" si="44"/>
        <v>-7.6570376143960022E-3</v>
      </c>
      <c r="J491" s="17">
        <v>44854</v>
      </c>
      <c r="K491">
        <v>3665.780029296875</v>
      </c>
      <c r="L491">
        <f t="shared" si="45"/>
        <v>-0.79509097065649181</v>
      </c>
      <c r="M491">
        <f t="shared" si="46"/>
        <v>-5.0350909706564924</v>
      </c>
      <c r="N491">
        <f t="shared" si="47"/>
        <v>-2.2436843450574239E-2</v>
      </c>
    </row>
    <row r="492" spans="1:14" x14ac:dyDescent="0.2">
      <c r="A492" s="16">
        <v>44855</v>
      </c>
      <c r="B492">
        <v>4.21</v>
      </c>
      <c r="D492" s="17">
        <v>44855</v>
      </c>
      <c r="E492">
        <v>158.502685546875</v>
      </c>
      <c r="F492" s="20">
        <f t="shared" si="42"/>
        <v>1.6952418098556636</v>
      </c>
      <c r="G492" s="20">
        <f t="shared" si="43"/>
        <v>-2.5147581901443363</v>
      </c>
      <c r="H492">
        <f t="shared" si="44"/>
        <v>-1.106112671863602E-2</v>
      </c>
      <c r="J492" s="17">
        <v>44855</v>
      </c>
      <c r="K492">
        <v>3752.75</v>
      </c>
      <c r="L492">
        <f t="shared" si="45"/>
        <v>2.3724819822264815</v>
      </c>
      <c r="M492">
        <f t="shared" si="46"/>
        <v>-1.8375180177735184</v>
      </c>
      <c r="N492">
        <f t="shared" si="47"/>
        <v>-8.0544692545867786E-3</v>
      </c>
    </row>
    <row r="493" spans="1:14" x14ac:dyDescent="0.2">
      <c r="A493" s="16">
        <v>44858</v>
      </c>
      <c r="B493">
        <v>4.25</v>
      </c>
      <c r="D493" s="17">
        <v>44858</v>
      </c>
      <c r="E493">
        <v>158.9776916503906</v>
      </c>
      <c r="F493" s="20">
        <f t="shared" si="42"/>
        <v>0.29968331569695711</v>
      </c>
      <c r="G493" s="20">
        <f t="shared" si="43"/>
        <v>-3.9503166843030431</v>
      </c>
      <c r="H493">
        <f t="shared" si="44"/>
        <v>-1.7504062707254218E-2</v>
      </c>
      <c r="J493" s="17">
        <v>44858</v>
      </c>
      <c r="K493">
        <v>3797.340087890625</v>
      </c>
      <c r="L493">
        <f t="shared" si="45"/>
        <v>1.1881976654619946</v>
      </c>
      <c r="M493">
        <f t="shared" si="46"/>
        <v>-3.0618023345380054</v>
      </c>
      <c r="N493">
        <f t="shared" si="47"/>
        <v>-1.3505059208070614E-2</v>
      </c>
    </row>
    <row r="494" spans="1:14" x14ac:dyDescent="0.2">
      <c r="A494" s="16">
        <v>44859</v>
      </c>
      <c r="B494">
        <v>4.0999999999999996</v>
      </c>
      <c r="D494" s="17">
        <v>44859</v>
      </c>
      <c r="E494">
        <v>163.5495910644531</v>
      </c>
      <c r="F494" s="20">
        <f t="shared" si="42"/>
        <v>2.8758119246797271</v>
      </c>
      <c r="G494" s="20">
        <f t="shared" si="43"/>
        <v>-1.2241880753202725</v>
      </c>
      <c r="H494">
        <f t="shared" si="44"/>
        <v>-5.3493917861375242E-3</v>
      </c>
      <c r="J494" s="17">
        <v>44859</v>
      </c>
      <c r="K494">
        <v>3859.110107421875</v>
      </c>
      <c r="L494">
        <f t="shared" si="45"/>
        <v>1.6266654579669864</v>
      </c>
      <c r="M494">
        <f t="shared" si="46"/>
        <v>-2.4733345420330135</v>
      </c>
      <c r="N494">
        <f t="shared" si="47"/>
        <v>-1.0876624527793709E-2</v>
      </c>
    </row>
    <row r="495" spans="1:14" x14ac:dyDescent="0.2">
      <c r="A495" s="16">
        <v>44860</v>
      </c>
      <c r="B495">
        <v>4.04</v>
      </c>
      <c r="D495" s="17">
        <v>44860</v>
      </c>
      <c r="E495">
        <v>158.2453918457031</v>
      </c>
      <c r="F495" s="20">
        <f t="shared" si="42"/>
        <v>-3.2431748586027793</v>
      </c>
      <c r="G495" s="20">
        <f t="shared" si="43"/>
        <v>-7.2831748586027789</v>
      </c>
      <c r="H495">
        <f t="shared" si="44"/>
        <v>-3.2841448131377425E-2</v>
      </c>
      <c r="J495" s="17">
        <v>44860</v>
      </c>
      <c r="K495">
        <v>3830.60009765625</v>
      </c>
      <c r="L495">
        <f t="shared" si="45"/>
        <v>-0.73877160723645319</v>
      </c>
      <c r="M495">
        <f t="shared" si="46"/>
        <v>-4.778771607236453</v>
      </c>
      <c r="N495">
        <f t="shared" si="47"/>
        <v>-2.1266220249055737E-2</v>
      </c>
    </row>
    <row r="496" spans="1:14" x14ac:dyDescent="0.2">
      <c r="A496" s="16">
        <v>44861</v>
      </c>
      <c r="B496">
        <v>3.96</v>
      </c>
      <c r="D496" s="17">
        <v>44861</v>
      </c>
      <c r="E496">
        <v>158.08708190917969</v>
      </c>
      <c r="F496" s="20">
        <f t="shared" si="42"/>
        <v>-0.10004078771391266</v>
      </c>
      <c r="G496" s="20">
        <f t="shared" si="43"/>
        <v>-4.0600407877139126</v>
      </c>
      <c r="H496">
        <f t="shared" si="44"/>
        <v>-1.8000470505131545E-2</v>
      </c>
      <c r="J496" s="17">
        <v>44861</v>
      </c>
      <c r="K496">
        <v>3807.300048828125</v>
      </c>
      <c r="L496">
        <f t="shared" si="45"/>
        <v>-0.60826106182112616</v>
      </c>
      <c r="M496">
        <f t="shared" si="46"/>
        <v>-4.5682610618211257</v>
      </c>
      <c r="N496">
        <f t="shared" si="47"/>
        <v>-2.0307162473144371E-2</v>
      </c>
    </row>
    <row r="497" spans="1:14" x14ac:dyDescent="0.2">
      <c r="A497" s="16">
        <v>44862</v>
      </c>
      <c r="B497">
        <v>4.0199999999999996</v>
      </c>
      <c r="D497" s="17">
        <v>44862</v>
      </c>
      <c r="E497">
        <v>161.32304382324219</v>
      </c>
      <c r="F497" s="20">
        <f t="shared" si="42"/>
        <v>2.0469489821575335</v>
      </c>
      <c r="G497" s="20">
        <f t="shared" si="43"/>
        <v>-1.9730510178424661</v>
      </c>
      <c r="H497">
        <f t="shared" si="44"/>
        <v>-8.6545142531383353E-3</v>
      </c>
      <c r="J497" s="17">
        <v>44862</v>
      </c>
      <c r="K497">
        <v>3901.06005859375</v>
      </c>
      <c r="L497">
        <f t="shared" si="45"/>
        <v>2.4626377895927596</v>
      </c>
      <c r="M497">
        <f t="shared" si="46"/>
        <v>-1.55736221040724</v>
      </c>
      <c r="N497">
        <f t="shared" si="47"/>
        <v>-6.8167578083611164E-3</v>
      </c>
    </row>
    <row r="498" spans="1:14" x14ac:dyDescent="0.2">
      <c r="A498" s="16">
        <v>44865</v>
      </c>
      <c r="B498">
        <v>4.0999999999999996</v>
      </c>
      <c r="D498" s="17">
        <v>44865</v>
      </c>
      <c r="E498">
        <v>160.89752197265619</v>
      </c>
      <c r="F498" s="20">
        <f t="shared" si="42"/>
        <v>-0.26377003588664522</v>
      </c>
      <c r="G498" s="20">
        <f t="shared" si="43"/>
        <v>-4.3637700358866445</v>
      </c>
      <c r="H498">
        <f t="shared" si="44"/>
        <v>-1.9377552360251731E-2</v>
      </c>
      <c r="J498" s="17">
        <v>44865</v>
      </c>
      <c r="K498">
        <v>3871.97998046875</v>
      </c>
      <c r="L498">
        <f t="shared" si="45"/>
        <v>-0.74544041076575362</v>
      </c>
      <c r="M498">
        <f t="shared" si="46"/>
        <v>-4.8454404107657529</v>
      </c>
      <c r="N498">
        <f t="shared" si="47"/>
        <v>-2.1570396478379741E-2</v>
      </c>
    </row>
    <row r="499" spans="1:14" x14ac:dyDescent="0.2">
      <c r="A499" s="16">
        <v>44866</v>
      </c>
      <c r="B499">
        <v>4.07</v>
      </c>
      <c r="D499" s="17">
        <v>44866</v>
      </c>
      <c r="E499">
        <v>158.15635681152341</v>
      </c>
      <c r="F499" s="20">
        <f t="shared" si="42"/>
        <v>-1.7036714596503435</v>
      </c>
      <c r="G499" s="20">
        <f t="shared" si="43"/>
        <v>-5.7736714596503438</v>
      </c>
      <c r="H499">
        <f t="shared" si="44"/>
        <v>-2.5827730517515985E-2</v>
      </c>
      <c r="J499" s="17">
        <v>44866</v>
      </c>
      <c r="K499">
        <v>3856.10009765625</v>
      </c>
      <c r="L499">
        <f t="shared" si="45"/>
        <v>-0.41012306087846945</v>
      </c>
      <c r="M499">
        <f t="shared" si="46"/>
        <v>-4.4801230608784701</v>
      </c>
      <c r="N499">
        <f t="shared" si="47"/>
        <v>-1.9906245727843542E-2</v>
      </c>
    </row>
    <row r="500" spans="1:14" x14ac:dyDescent="0.2">
      <c r="A500" s="16">
        <v>44867</v>
      </c>
      <c r="B500">
        <v>4.0999999999999996</v>
      </c>
      <c r="D500" s="17">
        <v>44867</v>
      </c>
      <c r="E500">
        <v>148.44844055175781</v>
      </c>
      <c r="F500" s="20">
        <f t="shared" si="42"/>
        <v>-6.1381764574500304</v>
      </c>
      <c r="G500" s="20">
        <f t="shared" si="43"/>
        <v>-10.238176457450031</v>
      </c>
      <c r="H500">
        <f t="shared" si="44"/>
        <v>-4.6908333155399357E-2</v>
      </c>
      <c r="J500" s="17">
        <v>44867</v>
      </c>
      <c r="K500">
        <v>3759.68994140625</v>
      </c>
      <c r="L500">
        <f t="shared" si="45"/>
        <v>-2.5001984857342889</v>
      </c>
      <c r="M500">
        <f t="shared" si="46"/>
        <v>-6.600198485734289</v>
      </c>
      <c r="N500">
        <f t="shared" si="47"/>
        <v>-2.9654046696574003E-2</v>
      </c>
    </row>
    <row r="501" spans="1:14" x14ac:dyDescent="0.2">
      <c r="A501" s="16">
        <v>44868</v>
      </c>
      <c r="B501">
        <v>4.1399999999999997</v>
      </c>
      <c r="D501" s="17">
        <v>44868</v>
      </c>
      <c r="E501">
        <v>144.80674743652341</v>
      </c>
      <c r="F501" s="20">
        <f t="shared" si="42"/>
        <v>-2.4531703409607029</v>
      </c>
      <c r="G501" s="20">
        <f t="shared" si="43"/>
        <v>-6.5931703409607021</v>
      </c>
      <c r="H501">
        <f t="shared" si="44"/>
        <v>-2.9621368151112774E-2</v>
      </c>
      <c r="J501" s="17">
        <v>44868</v>
      </c>
      <c r="K501">
        <v>3719.889892578125</v>
      </c>
      <c r="L501">
        <f t="shared" si="45"/>
        <v>-1.0585992315429726</v>
      </c>
      <c r="M501">
        <f t="shared" si="46"/>
        <v>-5.1985992315429721</v>
      </c>
      <c r="N501">
        <f t="shared" si="47"/>
        <v>-2.3185245557325294E-2</v>
      </c>
    </row>
    <row r="502" spans="1:14" x14ac:dyDescent="0.2">
      <c r="A502" s="16">
        <v>44869</v>
      </c>
      <c r="B502">
        <v>4.17</v>
      </c>
      <c r="D502" s="17">
        <v>44869</v>
      </c>
      <c r="E502">
        <v>138.3150634765625</v>
      </c>
      <c r="F502" s="20">
        <f t="shared" si="42"/>
        <v>-4.4829982544884963</v>
      </c>
      <c r="G502" s="20">
        <f t="shared" si="43"/>
        <v>-8.6529982544884962</v>
      </c>
      <c r="H502">
        <f t="shared" si="44"/>
        <v>-3.9305702791455358E-2</v>
      </c>
      <c r="J502" s="17">
        <v>44869</v>
      </c>
      <c r="K502">
        <v>3770.550048828125</v>
      </c>
      <c r="L502">
        <f t="shared" si="45"/>
        <v>1.3618724670070603</v>
      </c>
      <c r="M502">
        <f t="shared" si="46"/>
        <v>-2.8081275329929394</v>
      </c>
      <c r="N502">
        <f t="shared" si="47"/>
        <v>-1.2370050817666598E-2</v>
      </c>
    </row>
    <row r="503" spans="1:14" x14ac:dyDescent="0.2">
      <c r="A503" s="16">
        <v>44872</v>
      </c>
      <c r="B503">
        <v>4.22</v>
      </c>
      <c r="D503" s="17">
        <v>44872</v>
      </c>
      <c r="E503">
        <v>143.08485412597659</v>
      </c>
      <c r="F503" s="20">
        <f t="shared" si="42"/>
        <v>3.448496880618019</v>
      </c>
      <c r="G503" s="20">
        <f t="shared" si="43"/>
        <v>-0.7715031193819808</v>
      </c>
      <c r="H503">
        <f t="shared" si="44"/>
        <v>-3.3635873142595645E-3</v>
      </c>
      <c r="J503" s="17">
        <v>44872</v>
      </c>
      <c r="K503">
        <v>3806.800048828125</v>
      </c>
      <c r="L503">
        <f t="shared" si="45"/>
        <v>0.96139819205599419</v>
      </c>
      <c r="M503">
        <f t="shared" si="46"/>
        <v>-3.2586018079440056</v>
      </c>
      <c r="N503">
        <f t="shared" si="47"/>
        <v>-1.4387640095109079E-2</v>
      </c>
    </row>
    <row r="504" spans="1:14" x14ac:dyDescent="0.2">
      <c r="A504" s="16">
        <v>44873</v>
      </c>
      <c r="B504">
        <v>4.1399999999999997</v>
      </c>
      <c r="D504" s="17">
        <v>44873</v>
      </c>
      <c r="E504">
        <v>145.5687561035156</v>
      </c>
      <c r="F504" s="20">
        <f t="shared" si="42"/>
        <v>1.7359642938532802</v>
      </c>
      <c r="G504" s="20">
        <f t="shared" si="43"/>
        <v>-2.4040357061467192</v>
      </c>
      <c r="H504">
        <f t="shared" si="44"/>
        <v>-1.0568140541785448E-2</v>
      </c>
      <c r="J504" s="17">
        <v>44873</v>
      </c>
      <c r="K504">
        <v>3828.110107421875</v>
      </c>
      <c r="L504">
        <f t="shared" si="45"/>
        <v>0.55978928024628016</v>
      </c>
      <c r="M504">
        <f t="shared" si="46"/>
        <v>-3.5802107197537194</v>
      </c>
      <c r="N504">
        <f t="shared" si="47"/>
        <v>-1.5833821976910061E-2</v>
      </c>
    </row>
    <row r="505" spans="1:14" x14ac:dyDescent="0.2">
      <c r="A505" s="16">
        <v>44874</v>
      </c>
      <c r="B505">
        <v>4.12</v>
      </c>
      <c r="D505" s="17">
        <v>44874</v>
      </c>
      <c r="E505">
        <v>140.58119201660159</v>
      </c>
      <c r="F505" s="20">
        <f t="shared" si="42"/>
        <v>-3.4262600165156956</v>
      </c>
      <c r="G505" s="20">
        <f t="shared" si="43"/>
        <v>-7.5462600165156957</v>
      </c>
      <c r="H505">
        <f t="shared" si="44"/>
        <v>-3.407551585865734E-2</v>
      </c>
      <c r="J505" s="17">
        <v>44874</v>
      </c>
      <c r="K505">
        <v>3748.570068359375</v>
      </c>
      <c r="L505">
        <f t="shared" si="45"/>
        <v>-2.077788695478981</v>
      </c>
      <c r="M505">
        <f t="shared" si="46"/>
        <v>-6.1977886954789811</v>
      </c>
      <c r="N505">
        <f t="shared" si="47"/>
        <v>-2.7786923390323504E-2</v>
      </c>
    </row>
    <row r="506" spans="1:14" x14ac:dyDescent="0.2">
      <c r="A506" s="16">
        <v>44875</v>
      </c>
      <c r="B506">
        <v>3.82</v>
      </c>
      <c r="D506" s="17">
        <v>44875</v>
      </c>
      <c r="E506">
        <v>154.6729736328125</v>
      </c>
      <c r="F506" s="20">
        <f t="shared" si="42"/>
        <v>10.023945176497561</v>
      </c>
      <c r="G506" s="20">
        <f t="shared" si="43"/>
        <v>6.2039451764975606</v>
      </c>
      <c r="H506">
        <f t="shared" si="44"/>
        <v>2.6140649858060746E-2</v>
      </c>
      <c r="J506" s="17">
        <v>44875</v>
      </c>
      <c r="K506">
        <v>3956.3701171875</v>
      </c>
      <c r="L506">
        <f t="shared" si="45"/>
        <v>5.5434484360344953</v>
      </c>
      <c r="M506">
        <f t="shared" si="46"/>
        <v>1.7234484360344955</v>
      </c>
      <c r="N506">
        <f t="shared" si="47"/>
        <v>7.421074383691573E-3</v>
      </c>
    </row>
    <row r="507" spans="1:14" x14ac:dyDescent="0.2">
      <c r="A507" s="16">
        <v>44876</v>
      </c>
      <c r="B507">
        <v>0</v>
      </c>
      <c r="D507" s="17">
        <v>44876</v>
      </c>
      <c r="E507">
        <v>156.08807373046881</v>
      </c>
      <c r="F507" s="20">
        <f t="shared" si="42"/>
        <v>0.91489810043718311</v>
      </c>
      <c r="G507" s="20">
        <f t="shared" si="43"/>
        <v>0.91489810043718311</v>
      </c>
      <c r="H507">
        <f t="shared" si="44"/>
        <v>3.9552860108555028E-3</v>
      </c>
      <c r="J507" s="17">
        <v>44876</v>
      </c>
      <c r="K507">
        <v>3992.929931640625</v>
      </c>
      <c r="L507">
        <f t="shared" si="45"/>
        <v>0.92407467881479699</v>
      </c>
      <c r="M507">
        <f t="shared" si="46"/>
        <v>0.92407467881479699</v>
      </c>
      <c r="N507">
        <f t="shared" si="47"/>
        <v>3.994776276783971E-3</v>
      </c>
    </row>
    <row r="508" spans="1:14" x14ac:dyDescent="0.2">
      <c r="A508" s="16">
        <v>44879</v>
      </c>
      <c r="B508">
        <v>3.88</v>
      </c>
      <c r="D508" s="17">
        <v>44879</v>
      </c>
      <c r="E508">
        <v>157.0084228515625</v>
      </c>
      <c r="F508" s="20">
        <f t="shared" si="42"/>
        <v>0.58963449230781217</v>
      </c>
      <c r="G508" s="20">
        <f t="shared" si="43"/>
        <v>-3.2903655076921878</v>
      </c>
      <c r="H508">
        <f t="shared" si="44"/>
        <v>-1.4530258094692904E-2</v>
      </c>
      <c r="J508" s="17">
        <v>44879</v>
      </c>
      <c r="K508">
        <v>3957.25</v>
      </c>
      <c r="L508">
        <f t="shared" si="45"/>
        <v>-0.89357770488010402</v>
      </c>
      <c r="M508">
        <f t="shared" si="46"/>
        <v>-4.773577704880104</v>
      </c>
      <c r="N508">
        <f t="shared" si="47"/>
        <v>-2.1242532026855897E-2</v>
      </c>
    </row>
    <row r="509" spans="1:14" x14ac:dyDescent="0.2">
      <c r="A509" s="16">
        <v>44880</v>
      </c>
      <c r="B509">
        <v>3.8</v>
      </c>
      <c r="D509" s="17">
        <v>44880</v>
      </c>
      <c r="E509">
        <v>160.3829040527344</v>
      </c>
      <c r="F509" s="20">
        <f t="shared" si="42"/>
        <v>2.1492357797658892</v>
      </c>
      <c r="G509" s="20">
        <f t="shared" si="43"/>
        <v>-1.6507642202341106</v>
      </c>
      <c r="H509">
        <f t="shared" si="44"/>
        <v>-7.2290104057540598E-3</v>
      </c>
      <c r="J509" s="17">
        <v>44880</v>
      </c>
      <c r="K509">
        <v>3991.72998046875</v>
      </c>
      <c r="L509">
        <f t="shared" si="45"/>
        <v>0.87131165503190355</v>
      </c>
      <c r="M509">
        <f t="shared" si="46"/>
        <v>-2.928688344968096</v>
      </c>
      <c r="N509">
        <f t="shared" si="47"/>
        <v>-1.2909102026296294E-2</v>
      </c>
    </row>
    <row r="510" spans="1:14" x14ac:dyDescent="0.2">
      <c r="A510" s="16">
        <v>44881</v>
      </c>
      <c r="B510">
        <v>3.67</v>
      </c>
      <c r="D510" s="17">
        <v>44881</v>
      </c>
      <c r="E510">
        <v>153.5052490234375</v>
      </c>
      <c r="F510" s="20">
        <f t="shared" si="42"/>
        <v>-4.2882719139662839</v>
      </c>
      <c r="G510" s="20">
        <f t="shared" si="43"/>
        <v>-7.9582719139662839</v>
      </c>
      <c r="H510">
        <f t="shared" si="44"/>
        <v>-3.6015236035735157E-2</v>
      </c>
      <c r="J510" s="17">
        <v>44881</v>
      </c>
      <c r="K510">
        <v>3958.7900390625</v>
      </c>
      <c r="L510">
        <f t="shared" si="45"/>
        <v>-0.82520464979902908</v>
      </c>
      <c r="M510">
        <f t="shared" si="46"/>
        <v>-4.495204649799029</v>
      </c>
      <c r="N510">
        <f t="shared" si="47"/>
        <v>-1.9974821695352307E-2</v>
      </c>
    </row>
    <row r="511" spans="1:14" x14ac:dyDescent="0.2">
      <c r="A511" s="16">
        <v>44882</v>
      </c>
      <c r="B511">
        <v>3.77</v>
      </c>
      <c r="D511" s="17">
        <v>44882</v>
      </c>
      <c r="E511">
        <v>148.13179016113281</v>
      </c>
      <c r="F511" s="20">
        <f t="shared" si="42"/>
        <v>-3.5005049641554971</v>
      </c>
      <c r="G511" s="20">
        <f t="shared" si="43"/>
        <v>-7.2705049641554975</v>
      </c>
      <c r="H511">
        <f t="shared" si="44"/>
        <v>-3.2782105187844725E-2</v>
      </c>
      <c r="J511" s="17">
        <v>44882</v>
      </c>
      <c r="K511">
        <v>3946.56005859375</v>
      </c>
      <c r="L511">
        <f t="shared" si="45"/>
        <v>-0.3089322835531394</v>
      </c>
      <c r="M511">
        <f t="shared" si="46"/>
        <v>-4.0789322835531392</v>
      </c>
      <c r="N511">
        <f t="shared" si="47"/>
        <v>-1.8085995664208647E-2</v>
      </c>
    </row>
    <row r="512" spans="1:14" x14ac:dyDescent="0.2">
      <c r="A512" s="16">
        <v>44883</v>
      </c>
      <c r="B512">
        <v>3.82</v>
      </c>
      <c r="D512" s="17">
        <v>44883</v>
      </c>
      <c r="E512">
        <v>146.49894714355469</v>
      </c>
      <c r="F512" s="20">
        <f t="shared" si="42"/>
        <v>-1.102290747854983</v>
      </c>
      <c r="G512" s="20">
        <f t="shared" si="43"/>
        <v>-4.9222907478549827</v>
      </c>
      <c r="H512">
        <f t="shared" si="44"/>
        <v>-2.1921290460238687E-2</v>
      </c>
      <c r="J512" s="17">
        <v>44883</v>
      </c>
      <c r="K512">
        <v>3965.340087890625</v>
      </c>
      <c r="L512">
        <f t="shared" si="45"/>
        <v>0.47585819088147252</v>
      </c>
      <c r="M512">
        <f t="shared" si="46"/>
        <v>-3.3441418091185273</v>
      </c>
      <c r="N512">
        <f t="shared" si="47"/>
        <v>-1.4771818791430091E-2</v>
      </c>
    </row>
    <row r="513" spans="1:14" x14ac:dyDescent="0.2">
      <c r="A513" s="16">
        <v>44886</v>
      </c>
      <c r="B513">
        <v>3.83</v>
      </c>
      <c r="D513" s="17">
        <v>44886</v>
      </c>
      <c r="E513">
        <v>143.34217834472659</v>
      </c>
      <c r="F513" s="20">
        <f t="shared" si="42"/>
        <v>-2.1548064749808549</v>
      </c>
      <c r="G513" s="20">
        <f t="shared" si="43"/>
        <v>-5.9848064749808554</v>
      </c>
      <c r="H513">
        <f t="shared" si="44"/>
        <v>-2.6801955646382724E-2</v>
      </c>
      <c r="J513" s="17">
        <v>44886</v>
      </c>
      <c r="K513">
        <v>3949.93994140625</v>
      </c>
      <c r="L513">
        <f t="shared" si="45"/>
        <v>-0.38836886983298213</v>
      </c>
      <c r="M513">
        <f t="shared" si="46"/>
        <v>-4.2183688698329824</v>
      </c>
      <c r="N513">
        <f t="shared" si="47"/>
        <v>-1.8717771336019828E-2</v>
      </c>
    </row>
    <row r="514" spans="1:14" x14ac:dyDescent="0.2">
      <c r="A514" s="16">
        <v>44887</v>
      </c>
      <c r="B514">
        <v>3.76</v>
      </c>
      <c r="D514" s="17">
        <v>44887</v>
      </c>
      <c r="E514">
        <v>147.69636535644531</v>
      </c>
      <c r="F514" s="20">
        <f t="shared" si="42"/>
        <v>3.037617442402226</v>
      </c>
      <c r="G514" s="20">
        <f t="shared" si="43"/>
        <v>-0.72238255759777381</v>
      </c>
      <c r="H514">
        <f t="shared" si="44"/>
        <v>-3.1486539915351213E-3</v>
      </c>
      <c r="J514" s="17">
        <v>44887</v>
      </c>
      <c r="K514">
        <v>4003.580078125</v>
      </c>
      <c r="L514">
        <f t="shared" si="45"/>
        <v>1.3579987927526094</v>
      </c>
      <c r="M514">
        <f t="shared" si="46"/>
        <v>-2.4020012072473902</v>
      </c>
      <c r="N514">
        <f t="shared" si="47"/>
        <v>-1.0559087273626162E-2</v>
      </c>
    </row>
    <row r="515" spans="1:14" x14ac:dyDescent="0.2">
      <c r="A515" s="16">
        <v>44888</v>
      </c>
      <c r="B515">
        <v>3.71</v>
      </c>
      <c r="D515" s="17">
        <v>44888</v>
      </c>
      <c r="E515">
        <v>150.6552429199219</v>
      </c>
      <c r="F515" s="20">
        <f t="shared" si="42"/>
        <v>2.0033516439864569</v>
      </c>
      <c r="G515" s="20">
        <f t="shared" si="43"/>
        <v>-1.706648356013543</v>
      </c>
      <c r="H515">
        <f t="shared" si="44"/>
        <v>-7.4758559417724421E-3</v>
      </c>
      <c r="J515" s="17">
        <v>44888</v>
      </c>
      <c r="K515">
        <v>4027.260009765625</v>
      </c>
      <c r="L515">
        <f t="shared" si="45"/>
        <v>0.59146891478476538</v>
      </c>
      <c r="M515">
        <f t="shared" si="46"/>
        <v>-3.1185310852152348</v>
      </c>
      <c r="N515">
        <f t="shared" si="47"/>
        <v>-1.3759285051325848E-2</v>
      </c>
    </row>
    <row r="516" spans="1:14" x14ac:dyDescent="0.2">
      <c r="A516" s="16">
        <v>44890</v>
      </c>
      <c r="B516">
        <v>3.68</v>
      </c>
      <c r="D516" s="17">
        <v>44890</v>
      </c>
      <c r="E516">
        <v>151.75367736816409</v>
      </c>
      <c r="F516" s="20">
        <f t="shared" si="42"/>
        <v>0.72910469423625746</v>
      </c>
      <c r="G516" s="20">
        <f t="shared" si="43"/>
        <v>-2.9508953057637428</v>
      </c>
      <c r="H516">
        <f t="shared" si="44"/>
        <v>-1.3008466748017368E-2</v>
      </c>
      <c r="J516" s="17">
        <v>44890</v>
      </c>
      <c r="K516">
        <v>4026.1201171875</v>
      </c>
      <c r="L516">
        <f t="shared" si="45"/>
        <v>-2.8304419763335281E-2</v>
      </c>
      <c r="M516">
        <f t="shared" si="46"/>
        <v>-3.7083044197633352</v>
      </c>
      <c r="N516">
        <f t="shared" si="47"/>
        <v>-1.6411165826590843E-2</v>
      </c>
    </row>
    <row r="517" spans="1:14" x14ac:dyDescent="0.2">
      <c r="A517" s="16">
        <v>44893</v>
      </c>
      <c r="B517">
        <v>3.69</v>
      </c>
      <c r="D517" s="17">
        <v>44893</v>
      </c>
      <c r="E517">
        <v>152.09013366699219</v>
      </c>
      <c r="F517" s="20">
        <f t="shared" ref="F517:F580" si="48">+(E517-E516)/E516*100</f>
        <v>0.22171212234404847</v>
      </c>
      <c r="G517" s="20">
        <f t="shared" ref="G517:G580" si="49">+F517-B517</f>
        <v>-3.4682878776559516</v>
      </c>
      <c r="H517">
        <f t="shared" ref="H517:H580" si="50">+LOG(1+G517/100)</f>
        <v>-1.5329990933147845E-2</v>
      </c>
      <c r="J517" s="17">
        <v>44893</v>
      </c>
      <c r="K517">
        <v>3963.93994140625</v>
      </c>
      <c r="L517">
        <f t="shared" ref="L517:L580" si="51">+(K517-K516)/K516*100</f>
        <v>-1.5444192913123216</v>
      </c>
      <c r="M517">
        <f t="shared" ref="M517:M580" si="52">+L517-B517</f>
        <v>-5.2344192913123218</v>
      </c>
      <c r="N517">
        <f t="shared" ref="N517:N580" si="53">+LOG(1+M517/100)</f>
        <v>-2.3349371760772727E-2</v>
      </c>
    </row>
    <row r="518" spans="1:14" x14ac:dyDescent="0.2">
      <c r="A518" s="16">
        <v>44894</v>
      </c>
      <c r="B518">
        <v>3.75</v>
      </c>
      <c r="D518" s="17">
        <v>44894</v>
      </c>
      <c r="E518">
        <v>150.10105895996091</v>
      </c>
      <c r="F518" s="20">
        <f t="shared" si="48"/>
        <v>-1.3078262600429045</v>
      </c>
      <c r="G518" s="20">
        <f t="shared" si="49"/>
        <v>-5.0578262600429049</v>
      </c>
      <c r="H518">
        <f t="shared" si="50"/>
        <v>-2.2540829153773718E-2</v>
      </c>
      <c r="J518" s="17">
        <v>44894</v>
      </c>
      <c r="K518">
        <v>3957.6298828125</v>
      </c>
      <c r="L518">
        <f t="shared" si="51"/>
        <v>-0.15918653377758896</v>
      </c>
      <c r="M518">
        <f t="shared" si="52"/>
        <v>-3.9091865337775888</v>
      </c>
      <c r="N518">
        <f t="shared" si="53"/>
        <v>-1.7318130038347153E-2</v>
      </c>
    </row>
    <row r="519" spans="1:14" x14ac:dyDescent="0.2">
      <c r="A519" s="16">
        <v>44895</v>
      </c>
      <c r="B519">
        <v>3.68</v>
      </c>
      <c r="D519" s="17">
        <v>44895</v>
      </c>
      <c r="E519">
        <v>158.58186340332031</v>
      </c>
      <c r="F519" s="20">
        <f t="shared" si="48"/>
        <v>5.6500630322812295</v>
      </c>
      <c r="G519" s="20">
        <f t="shared" si="49"/>
        <v>1.9700630322812294</v>
      </c>
      <c r="H519">
        <f t="shared" si="50"/>
        <v>8.4726877597531662E-3</v>
      </c>
      <c r="J519" s="17">
        <v>44895</v>
      </c>
      <c r="K519">
        <v>4080.110107421875</v>
      </c>
      <c r="L519">
        <f t="shared" si="51"/>
        <v>3.0947872397389045</v>
      </c>
      <c r="M519">
        <f t="shared" si="52"/>
        <v>-0.5852127602610957</v>
      </c>
      <c r="N519">
        <f t="shared" si="53"/>
        <v>-2.5490125948099871E-3</v>
      </c>
    </row>
    <row r="520" spans="1:14" x14ac:dyDescent="0.2">
      <c r="A520" s="16">
        <v>44896</v>
      </c>
      <c r="B520">
        <v>3.53</v>
      </c>
      <c r="D520" s="17">
        <v>44896</v>
      </c>
      <c r="E520">
        <v>145.46977233886719</v>
      </c>
      <c r="F520" s="20">
        <f t="shared" si="48"/>
        <v>-8.2683421565713484</v>
      </c>
      <c r="G520" s="20">
        <f t="shared" si="49"/>
        <v>-11.798342156571348</v>
      </c>
      <c r="H520">
        <f t="shared" si="50"/>
        <v>-5.4523251767427755E-2</v>
      </c>
      <c r="J520" s="17">
        <v>44896</v>
      </c>
      <c r="K520">
        <v>4076.570068359375</v>
      </c>
      <c r="L520">
        <f t="shared" si="51"/>
        <v>-8.6763321804981072E-2</v>
      </c>
      <c r="M520">
        <f t="shared" si="52"/>
        <v>-3.6167633218049811</v>
      </c>
      <c r="N520">
        <f t="shared" si="53"/>
        <v>-1.5998493599477675E-2</v>
      </c>
    </row>
    <row r="521" spans="1:14" x14ac:dyDescent="0.2">
      <c r="A521" s="16">
        <v>44897</v>
      </c>
      <c r="B521">
        <v>3.51</v>
      </c>
      <c r="D521" s="17">
        <v>44897</v>
      </c>
      <c r="E521">
        <v>143.05517578125</v>
      </c>
      <c r="F521" s="20">
        <f t="shared" si="48"/>
        <v>-1.6598613710568417</v>
      </c>
      <c r="G521" s="20">
        <f t="shared" si="49"/>
        <v>-5.1698613710568413</v>
      </c>
      <c r="H521">
        <f t="shared" si="50"/>
        <v>-2.3053614560012922E-2</v>
      </c>
      <c r="J521" s="17">
        <v>44897</v>
      </c>
      <c r="K521">
        <v>4071.699951171875</v>
      </c>
      <c r="L521">
        <f t="shared" si="51"/>
        <v>-0.11946604880656424</v>
      </c>
      <c r="M521">
        <f t="shared" si="52"/>
        <v>-3.629466048806564</v>
      </c>
      <c r="N521">
        <f t="shared" si="53"/>
        <v>-1.6055734754676684E-2</v>
      </c>
    </row>
    <row r="522" spans="1:14" x14ac:dyDescent="0.2">
      <c r="A522" s="16">
        <v>44900</v>
      </c>
      <c r="B522">
        <v>3.6</v>
      </c>
      <c r="D522" s="17">
        <v>44900</v>
      </c>
      <c r="E522">
        <v>132.53582763671881</v>
      </c>
      <c r="F522" s="20">
        <f t="shared" si="48"/>
        <v>-7.3533502629898884</v>
      </c>
      <c r="G522" s="20">
        <f t="shared" si="49"/>
        <v>-10.953350262989888</v>
      </c>
      <c r="H522">
        <f t="shared" si="50"/>
        <v>-5.0382415651611716E-2</v>
      </c>
      <c r="J522" s="17">
        <v>44900</v>
      </c>
      <c r="K522">
        <v>3998.840087890625</v>
      </c>
      <c r="L522">
        <f t="shared" si="51"/>
        <v>-1.789421228356481</v>
      </c>
      <c r="M522">
        <f t="shared" si="52"/>
        <v>-5.3894212283564809</v>
      </c>
      <c r="N522">
        <f t="shared" si="53"/>
        <v>-2.4060300751618986E-2</v>
      </c>
    </row>
    <row r="523" spans="1:14" x14ac:dyDescent="0.2">
      <c r="A523" s="16">
        <v>44901</v>
      </c>
      <c r="B523">
        <v>3.51</v>
      </c>
      <c r="D523" s="17">
        <v>44901</v>
      </c>
      <c r="E523">
        <v>131.88270568847659</v>
      </c>
      <c r="F523" s="20">
        <f t="shared" si="48"/>
        <v>-0.49278897630037483</v>
      </c>
      <c r="G523" s="20">
        <f t="shared" si="49"/>
        <v>-4.0027889763003746</v>
      </c>
      <c r="H523">
        <f t="shared" si="50"/>
        <v>-1.7741384195974114E-2</v>
      </c>
      <c r="J523" s="17">
        <v>44901</v>
      </c>
      <c r="K523">
        <v>3941.260009765625</v>
      </c>
      <c r="L523">
        <f t="shared" si="51"/>
        <v>-1.4399194981406045</v>
      </c>
      <c r="M523">
        <f t="shared" si="52"/>
        <v>-4.9499194981406038</v>
      </c>
      <c r="N523">
        <f t="shared" si="53"/>
        <v>-2.2047510976354878E-2</v>
      </c>
    </row>
    <row r="524" spans="1:14" x14ac:dyDescent="0.2">
      <c r="A524" s="16">
        <v>44902</v>
      </c>
      <c r="B524">
        <v>3.42</v>
      </c>
      <c r="D524" s="17">
        <v>44902</v>
      </c>
      <c r="E524">
        <v>129.1217346191406</v>
      </c>
      <c r="F524" s="20">
        <f t="shared" si="48"/>
        <v>-2.0935050239701272</v>
      </c>
      <c r="G524" s="20">
        <f t="shared" si="49"/>
        <v>-5.5135050239701275</v>
      </c>
      <c r="H524">
        <f t="shared" si="50"/>
        <v>-2.463026108358201E-2</v>
      </c>
      <c r="J524" s="17">
        <v>44902</v>
      </c>
      <c r="K524">
        <v>3933.919921875</v>
      </c>
      <c r="L524">
        <f t="shared" si="51"/>
        <v>-0.18623708845490489</v>
      </c>
      <c r="M524">
        <f t="shared" si="52"/>
        <v>-3.6062370884549049</v>
      </c>
      <c r="N524">
        <f t="shared" si="53"/>
        <v>-1.5951065897278353E-2</v>
      </c>
    </row>
    <row r="525" spans="1:14" x14ac:dyDescent="0.2">
      <c r="A525" s="16">
        <v>44903</v>
      </c>
      <c r="B525">
        <v>3.48</v>
      </c>
      <c r="D525" s="17">
        <v>44903</v>
      </c>
      <c r="E525">
        <v>128.77540588378909</v>
      </c>
      <c r="F525" s="20">
        <f t="shared" si="48"/>
        <v>-0.26821877538513716</v>
      </c>
      <c r="G525" s="20">
        <f t="shared" si="49"/>
        <v>-3.748218775385137</v>
      </c>
      <c r="H525">
        <f t="shared" si="50"/>
        <v>-1.6591224740361812E-2</v>
      </c>
      <c r="J525" s="17">
        <v>44903</v>
      </c>
      <c r="K525">
        <v>3963.510009765625</v>
      </c>
      <c r="L525">
        <f t="shared" si="51"/>
        <v>0.75217819575040201</v>
      </c>
      <c r="M525">
        <f t="shared" si="52"/>
        <v>-2.7278218042495981</v>
      </c>
      <c r="N525">
        <f t="shared" si="53"/>
        <v>-1.2011358949198969E-2</v>
      </c>
    </row>
    <row r="526" spans="1:14" x14ac:dyDescent="0.2">
      <c r="A526" s="16">
        <v>44904</v>
      </c>
      <c r="B526">
        <v>3.57</v>
      </c>
      <c r="D526" s="17">
        <v>44904</v>
      </c>
      <c r="E526">
        <v>129.7452087402344</v>
      </c>
      <c r="F526" s="20">
        <f t="shared" si="48"/>
        <v>0.75309633061494108</v>
      </c>
      <c r="G526" s="20">
        <f t="shared" si="49"/>
        <v>-2.8169036693850589</v>
      </c>
      <c r="H526">
        <f t="shared" si="50"/>
        <v>-1.240926808554522E-2</v>
      </c>
      <c r="J526" s="17">
        <v>44904</v>
      </c>
      <c r="K526">
        <v>3934.3798828125</v>
      </c>
      <c r="L526">
        <f t="shared" si="51"/>
        <v>-0.73495782479044525</v>
      </c>
      <c r="M526">
        <f t="shared" si="52"/>
        <v>-4.3049578247904448</v>
      </c>
      <c r="N526">
        <f t="shared" si="53"/>
        <v>-1.9110561823195645E-2</v>
      </c>
    </row>
    <row r="527" spans="1:14" x14ac:dyDescent="0.2">
      <c r="A527" s="16">
        <v>44907</v>
      </c>
      <c r="B527">
        <v>3.61</v>
      </c>
      <c r="D527" s="17">
        <v>44907</v>
      </c>
      <c r="E527">
        <v>131.72438049316409</v>
      </c>
      <c r="F527" s="20">
        <f t="shared" si="48"/>
        <v>1.5254295493039967</v>
      </c>
      <c r="G527" s="20">
        <f t="shared" si="49"/>
        <v>-2.0845704506960034</v>
      </c>
      <c r="H527">
        <f t="shared" si="50"/>
        <v>-9.1488665204296962E-3</v>
      </c>
      <c r="J527" s="17">
        <v>44907</v>
      </c>
      <c r="K527">
        <v>3990.56005859375</v>
      </c>
      <c r="L527">
        <f t="shared" si="51"/>
        <v>1.4279296218109341</v>
      </c>
      <c r="M527">
        <f t="shared" si="52"/>
        <v>-2.1820703781890658</v>
      </c>
      <c r="N527">
        <f t="shared" si="53"/>
        <v>-9.5815335341442962E-3</v>
      </c>
    </row>
    <row r="528" spans="1:14" x14ac:dyDescent="0.2">
      <c r="A528" s="16">
        <v>44908</v>
      </c>
      <c r="B528">
        <v>3.51</v>
      </c>
      <c r="D528" s="17">
        <v>44908</v>
      </c>
      <c r="E528">
        <v>134.20823669433591</v>
      </c>
      <c r="F528" s="20">
        <f t="shared" si="48"/>
        <v>1.8856465233485911</v>
      </c>
      <c r="G528" s="20">
        <f t="shared" si="49"/>
        <v>-1.6243534766514087</v>
      </c>
      <c r="H528">
        <f t="shared" si="50"/>
        <v>-7.112400446347214E-3</v>
      </c>
      <c r="J528" s="17">
        <v>44908</v>
      </c>
      <c r="K528">
        <v>4019.64990234375</v>
      </c>
      <c r="L528">
        <f t="shared" si="51"/>
        <v>0.72896644387933585</v>
      </c>
      <c r="M528">
        <f t="shared" si="52"/>
        <v>-2.7810335561206641</v>
      </c>
      <c r="N528">
        <f t="shared" si="53"/>
        <v>-1.2249000316670401E-2</v>
      </c>
    </row>
    <row r="529" spans="1:14" x14ac:dyDescent="0.2">
      <c r="A529" s="16">
        <v>44909</v>
      </c>
      <c r="B529">
        <v>3.49</v>
      </c>
      <c r="D529" s="17">
        <v>44909</v>
      </c>
      <c r="E529">
        <v>133.3472900390625</v>
      </c>
      <c r="F529" s="20">
        <f t="shared" si="48"/>
        <v>-0.64150060866550696</v>
      </c>
      <c r="G529" s="20">
        <f t="shared" si="49"/>
        <v>-4.1315006086655073</v>
      </c>
      <c r="H529">
        <f t="shared" si="50"/>
        <v>-1.832407049210677E-2</v>
      </c>
      <c r="J529" s="17">
        <v>44909</v>
      </c>
      <c r="K529">
        <v>3995.320068359375</v>
      </c>
      <c r="L529">
        <f t="shared" si="51"/>
        <v>-0.60527246341003293</v>
      </c>
      <c r="M529">
        <f t="shared" si="52"/>
        <v>-4.0952724634100335</v>
      </c>
      <c r="N529">
        <f t="shared" si="53"/>
        <v>-1.8159984148947744E-2</v>
      </c>
    </row>
    <row r="530" spans="1:14" x14ac:dyDescent="0.2">
      <c r="A530" s="16">
        <v>44910</v>
      </c>
      <c r="B530">
        <v>3.44</v>
      </c>
      <c r="D530" s="17">
        <v>44910</v>
      </c>
      <c r="E530">
        <v>129.08216857910159</v>
      </c>
      <c r="F530" s="20">
        <f t="shared" si="48"/>
        <v>-3.1985062903876731</v>
      </c>
      <c r="G530" s="20">
        <f t="shared" si="49"/>
        <v>-6.6385062903876726</v>
      </c>
      <c r="H530">
        <f t="shared" si="50"/>
        <v>-2.983220854095581E-2</v>
      </c>
      <c r="J530" s="17">
        <v>44910</v>
      </c>
      <c r="K530">
        <v>3895.75</v>
      </c>
      <c r="L530">
        <f t="shared" si="51"/>
        <v>-2.4921675023713963</v>
      </c>
      <c r="M530">
        <f t="shared" si="52"/>
        <v>-5.9321675023713958</v>
      </c>
      <c r="N530">
        <f t="shared" si="53"/>
        <v>-2.6558862833409073E-2</v>
      </c>
    </row>
    <row r="531" spans="1:14" x14ac:dyDescent="0.2">
      <c r="A531" s="16">
        <v>44911</v>
      </c>
      <c r="B531">
        <v>3.48</v>
      </c>
      <c r="D531" s="17">
        <v>44911</v>
      </c>
      <c r="E531">
        <v>126.93475341796881</v>
      </c>
      <c r="F531" s="20">
        <f t="shared" si="48"/>
        <v>-1.6636032573444468</v>
      </c>
      <c r="G531" s="20">
        <f t="shared" si="49"/>
        <v>-5.1436032573444468</v>
      </c>
      <c r="H531">
        <f t="shared" si="50"/>
        <v>-2.2933376674482635E-2</v>
      </c>
      <c r="J531" s="17">
        <v>44911</v>
      </c>
      <c r="K531">
        <v>3852.360107421875</v>
      </c>
      <c r="L531">
        <f t="shared" si="51"/>
        <v>-1.1137750774080728</v>
      </c>
      <c r="M531">
        <f t="shared" si="52"/>
        <v>-4.5937750774080728</v>
      </c>
      <c r="N531">
        <f t="shared" si="53"/>
        <v>-2.0423288174995894E-2</v>
      </c>
    </row>
    <row r="532" spans="1:14" x14ac:dyDescent="0.2">
      <c r="A532" s="16">
        <v>44914</v>
      </c>
      <c r="B532">
        <v>3.57</v>
      </c>
      <c r="D532" s="17">
        <v>44914</v>
      </c>
      <c r="E532">
        <v>127.6670684814453</v>
      </c>
      <c r="F532" s="20">
        <f t="shared" si="48"/>
        <v>0.57692242964000229</v>
      </c>
      <c r="G532" s="20">
        <f t="shared" si="49"/>
        <v>-2.9930775703599974</v>
      </c>
      <c r="H532">
        <f t="shared" si="50"/>
        <v>-1.3197273303612506E-2</v>
      </c>
      <c r="J532" s="17">
        <v>44914</v>
      </c>
      <c r="K532">
        <v>3817.659912109375</v>
      </c>
      <c r="L532">
        <f t="shared" si="51"/>
        <v>-0.90075160018523048</v>
      </c>
      <c r="M532">
        <f t="shared" si="52"/>
        <v>-4.4707516001852303</v>
      </c>
      <c r="N532">
        <f t="shared" si="53"/>
        <v>-1.9863639160946238E-2</v>
      </c>
    </row>
    <row r="533" spans="1:14" x14ac:dyDescent="0.2">
      <c r="A533" s="16">
        <v>44915</v>
      </c>
      <c r="B533">
        <v>3.69</v>
      </c>
      <c r="D533" s="17">
        <v>44915</v>
      </c>
      <c r="E533">
        <v>127.1128845214844</v>
      </c>
      <c r="F533" s="20">
        <f t="shared" si="48"/>
        <v>-0.43408528648203282</v>
      </c>
      <c r="G533" s="20">
        <f t="shared" si="49"/>
        <v>-4.1240852864820328</v>
      </c>
      <c r="H533">
        <f t="shared" si="50"/>
        <v>-1.8290479594322812E-2</v>
      </c>
      <c r="J533" s="17">
        <v>44915</v>
      </c>
      <c r="K533">
        <v>3821.6201171875</v>
      </c>
      <c r="L533">
        <f t="shared" si="51"/>
        <v>0.10373383615348976</v>
      </c>
      <c r="M533">
        <f t="shared" si="52"/>
        <v>-3.5862661638465103</v>
      </c>
      <c r="N533">
        <f t="shared" si="53"/>
        <v>-1.5861097794032889E-2</v>
      </c>
    </row>
    <row r="534" spans="1:14" x14ac:dyDescent="0.2">
      <c r="A534" s="16">
        <v>44916</v>
      </c>
      <c r="B534">
        <v>3.68</v>
      </c>
      <c r="D534" s="17">
        <v>44916</v>
      </c>
      <c r="E534">
        <v>128.94361877441409</v>
      </c>
      <c r="F534" s="20">
        <f t="shared" si="48"/>
        <v>1.4402428674492551</v>
      </c>
      <c r="G534" s="20">
        <f t="shared" si="49"/>
        <v>-2.239757132550745</v>
      </c>
      <c r="H534">
        <f t="shared" si="50"/>
        <v>-9.8377281749454232E-3</v>
      </c>
      <c r="J534" s="17">
        <v>44916</v>
      </c>
      <c r="K534">
        <v>3878.43994140625</v>
      </c>
      <c r="L534">
        <f t="shared" si="51"/>
        <v>1.4867993802734698</v>
      </c>
      <c r="M534">
        <f t="shared" si="52"/>
        <v>-2.1932006197265306</v>
      </c>
      <c r="N534">
        <f t="shared" si="53"/>
        <v>-9.6309526695659599E-3</v>
      </c>
    </row>
    <row r="535" spans="1:14" x14ac:dyDescent="0.2">
      <c r="A535" s="16">
        <v>44917</v>
      </c>
      <c r="B535">
        <v>3.67</v>
      </c>
      <c r="D535" s="17">
        <v>44917</v>
      </c>
      <c r="E535">
        <v>127.8451614379883</v>
      </c>
      <c r="F535" s="20">
        <f t="shared" si="48"/>
        <v>-0.85188964515377719</v>
      </c>
      <c r="G535" s="20">
        <f t="shared" si="49"/>
        <v>-4.5218896451537773</v>
      </c>
      <c r="H535">
        <f t="shared" si="50"/>
        <v>-2.0096184874583589E-2</v>
      </c>
      <c r="J535" s="17">
        <v>44917</v>
      </c>
      <c r="K535">
        <v>3822.389892578125</v>
      </c>
      <c r="L535">
        <f t="shared" si="51"/>
        <v>-1.4451699568616316</v>
      </c>
      <c r="M535">
        <f t="shared" si="52"/>
        <v>-5.1151699568616316</v>
      </c>
      <c r="N535">
        <f t="shared" si="53"/>
        <v>-2.2803215972946173E-2</v>
      </c>
    </row>
    <row r="536" spans="1:14" x14ac:dyDescent="0.2">
      <c r="A536" s="16">
        <v>44918</v>
      </c>
      <c r="B536">
        <v>3.75</v>
      </c>
      <c r="D536" s="17">
        <v>44918</v>
      </c>
      <c r="E536">
        <v>128.09259033203119</v>
      </c>
      <c r="F536" s="20">
        <f t="shared" si="48"/>
        <v>0.19353794172563493</v>
      </c>
      <c r="G536" s="20">
        <f t="shared" si="49"/>
        <v>-3.5564620582743651</v>
      </c>
      <c r="H536">
        <f t="shared" si="50"/>
        <v>-1.5726866312152411E-2</v>
      </c>
      <c r="J536" s="17">
        <v>44918</v>
      </c>
      <c r="K536">
        <v>3844.820068359375</v>
      </c>
      <c r="L536">
        <f t="shared" si="51"/>
        <v>0.58681025252819763</v>
      </c>
      <c r="M536">
        <f t="shared" si="52"/>
        <v>-3.1631897474718023</v>
      </c>
      <c r="N536">
        <f t="shared" si="53"/>
        <v>-1.3959524399044259E-2</v>
      </c>
    </row>
    <row r="537" spans="1:14" x14ac:dyDescent="0.2">
      <c r="A537" s="16">
        <v>44922</v>
      </c>
      <c r="B537">
        <v>3.84</v>
      </c>
      <c r="D537" s="17">
        <v>44922</v>
      </c>
      <c r="E537">
        <v>129.29988098144531</v>
      </c>
      <c r="F537" s="20">
        <f t="shared" si="48"/>
        <v>0.94251404104224823</v>
      </c>
      <c r="G537" s="20">
        <f t="shared" si="49"/>
        <v>-2.8974859589577515</v>
      </c>
      <c r="H537">
        <f t="shared" si="50"/>
        <v>-1.2769525807569865E-2</v>
      </c>
      <c r="J537" s="17">
        <v>44922</v>
      </c>
      <c r="K537">
        <v>3829.25</v>
      </c>
      <c r="L537">
        <f t="shared" si="51"/>
        <v>-0.40496221104096852</v>
      </c>
      <c r="M537">
        <f t="shared" si="52"/>
        <v>-4.2449622110409688</v>
      </c>
      <c r="N537">
        <f t="shared" si="53"/>
        <v>-1.8838367997550894E-2</v>
      </c>
    </row>
    <row r="538" spans="1:14" x14ac:dyDescent="0.2">
      <c r="A538" s="16">
        <v>44923</v>
      </c>
      <c r="B538">
        <v>3.88</v>
      </c>
      <c r="D538" s="17">
        <v>44923</v>
      </c>
      <c r="E538">
        <v>127.132682800293</v>
      </c>
      <c r="F538" s="20">
        <f t="shared" si="48"/>
        <v>-1.6761022243039116</v>
      </c>
      <c r="G538" s="20">
        <f t="shared" si="49"/>
        <v>-5.5561022243039115</v>
      </c>
      <c r="H538">
        <f t="shared" si="50"/>
        <v>-2.4826097540528131E-2</v>
      </c>
      <c r="J538" s="17">
        <v>44923</v>
      </c>
      <c r="K538">
        <v>3783.219970703125</v>
      </c>
      <c r="L538">
        <f t="shared" si="51"/>
        <v>-1.2020638322615396</v>
      </c>
      <c r="M538">
        <f t="shared" si="52"/>
        <v>-5.0820638322615395</v>
      </c>
      <c r="N538">
        <f t="shared" si="53"/>
        <v>-2.2651713361431489E-2</v>
      </c>
    </row>
    <row r="539" spans="1:14" x14ac:dyDescent="0.2">
      <c r="A539" s="16">
        <v>44924</v>
      </c>
      <c r="B539">
        <v>3.83</v>
      </c>
      <c r="D539" s="17">
        <v>44924</v>
      </c>
      <c r="E539">
        <v>131.1602783203125</v>
      </c>
      <c r="F539" s="20">
        <f t="shared" si="48"/>
        <v>3.1680252719485762</v>
      </c>
      <c r="G539" s="20">
        <f t="shared" si="49"/>
        <v>-0.66197472805142388</v>
      </c>
      <c r="H539">
        <f t="shared" si="50"/>
        <v>-2.8844775401122907E-3</v>
      </c>
      <c r="J539" s="17">
        <v>44924</v>
      </c>
      <c r="K539">
        <v>3849.280029296875</v>
      </c>
      <c r="L539">
        <f t="shared" si="51"/>
        <v>1.7461331644819085</v>
      </c>
      <c r="M539">
        <f t="shared" si="52"/>
        <v>-2.0838668355180916</v>
      </c>
      <c r="N539">
        <f t="shared" si="53"/>
        <v>-9.1457457141110761E-3</v>
      </c>
    </row>
    <row r="540" spans="1:14" x14ac:dyDescent="0.2">
      <c r="A540" s="16">
        <v>44925</v>
      </c>
      <c r="B540">
        <v>3.88</v>
      </c>
      <c r="D540" s="17">
        <v>44925</v>
      </c>
      <c r="E540">
        <v>131.20976257324219</v>
      </c>
      <c r="F540" s="20">
        <f t="shared" si="48"/>
        <v>3.7728078625176249E-2</v>
      </c>
      <c r="G540" s="20">
        <f t="shared" si="49"/>
        <v>-3.8422719213748238</v>
      </c>
      <c r="H540">
        <f t="shared" si="50"/>
        <v>-1.7015806308187893E-2</v>
      </c>
      <c r="J540" s="17">
        <v>44925</v>
      </c>
      <c r="K540">
        <v>3839.5</v>
      </c>
      <c r="L540">
        <f t="shared" si="51"/>
        <v>-0.25407424823445385</v>
      </c>
      <c r="M540">
        <f t="shared" si="52"/>
        <v>-4.1340742482344535</v>
      </c>
      <c r="N540">
        <f t="shared" si="53"/>
        <v>-1.8335729509129248E-2</v>
      </c>
    </row>
    <row r="541" spans="1:14" x14ac:dyDescent="0.2">
      <c r="A541" s="16">
        <v>44929</v>
      </c>
      <c r="B541">
        <v>3.79</v>
      </c>
      <c r="D541" s="17">
        <v>44929</v>
      </c>
      <c r="E541">
        <v>133.3769836425781</v>
      </c>
      <c r="F541" s="20">
        <f t="shared" si="48"/>
        <v>1.6517224228084031</v>
      </c>
      <c r="G541" s="20">
        <f t="shared" si="49"/>
        <v>-2.1382775771915972</v>
      </c>
      <c r="H541">
        <f t="shared" si="50"/>
        <v>-9.3871446752201541E-3</v>
      </c>
      <c r="J541" s="17">
        <v>44929</v>
      </c>
      <c r="K541">
        <v>3824.139892578125</v>
      </c>
      <c r="L541">
        <f t="shared" si="51"/>
        <v>-0.40005488792485999</v>
      </c>
      <c r="M541">
        <f t="shared" si="52"/>
        <v>-4.1900548879248598</v>
      </c>
      <c r="N541">
        <f t="shared" si="53"/>
        <v>-1.858940863412966E-2</v>
      </c>
    </row>
    <row r="542" spans="1:14" x14ac:dyDescent="0.2">
      <c r="A542" s="16">
        <v>44930</v>
      </c>
      <c r="B542">
        <v>3.69</v>
      </c>
      <c r="D542" s="17">
        <v>44930</v>
      </c>
      <c r="E542">
        <v>138.13691711425781</v>
      </c>
      <c r="F542" s="20">
        <f t="shared" si="48"/>
        <v>3.5687817655520861</v>
      </c>
      <c r="G542" s="20">
        <f t="shared" si="49"/>
        <v>-0.1212182344479138</v>
      </c>
      <c r="H542">
        <f t="shared" si="50"/>
        <v>-5.2676343447603975E-4</v>
      </c>
      <c r="J542" s="17">
        <v>44930</v>
      </c>
      <c r="K542">
        <v>3852.969970703125</v>
      </c>
      <c r="L542">
        <f t="shared" si="51"/>
        <v>0.75389705750444169</v>
      </c>
      <c r="M542">
        <f t="shared" si="52"/>
        <v>-2.936102942495558</v>
      </c>
      <c r="N542">
        <f t="shared" si="53"/>
        <v>-1.2942276006581767E-2</v>
      </c>
    </row>
    <row r="543" spans="1:14" x14ac:dyDescent="0.2">
      <c r="A543" s="16">
        <v>44931</v>
      </c>
      <c r="B543">
        <v>3.71</v>
      </c>
      <c r="D543" s="17">
        <v>44931</v>
      </c>
      <c r="E543">
        <v>134.9207458496094</v>
      </c>
      <c r="F543" s="20">
        <f t="shared" si="48"/>
        <v>-2.3282489082829341</v>
      </c>
      <c r="G543" s="20">
        <f t="shared" si="49"/>
        <v>-6.0382489082829345</v>
      </c>
      <c r="H543">
        <f t="shared" si="50"/>
        <v>-2.7048898212187648E-2</v>
      </c>
      <c r="J543" s="17">
        <v>44931</v>
      </c>
      <c r="K543">
        <v>3808.10009765625</v>
      </c>
      <c r="L543">
        <f t="shared" si="51"/>
        <v>-1.1645528874622071</v>
      </c>
      <c r="M543">
        <f t="shared" si="52"/>
        <v>-4.8745528874622073</v>
      </c>
      <c r="N543">
        <f t="shared" si="53"/>
        <v>-2.1703288927792712E-2</v>
      </c>
    </row>
    <row r="544" spans="1:14" x14ac:dyDescent="0.2">
      <c r="A544" s="16">
        <v>44932</v>
      </c>
      <c r="B544">
        <v>3.55</v>
      </c>
      <c r="D544" s="17">
        <v>44932</v>
      </c>
      <c r="E544">
        <v>139.0473327636719</v>
      </c>
      <c r="F544" s="20">
        <f t="shared" si="48"/>
        <v>3.0585266098826907</v>
      </c>
      <c r="G544" s="20">
        <f t="shared" si="49"/>
        <v>-0.49147339011730917</v>
      </c>
      <c r="H544">
        <f t="shared" si="50"/>
        <v>-2.1397041692051773E-3</v>
      </c>
      <c r="J544" s="17">
        <v>44932</v>
      </c>
      <c r="K544">
        <v>3895.080078125</v>
      </c>
      <c r="L544">
        <f t="shared" si="51"/>
        <v>2.2840781029438562</v>
      </c>
      <c r="M544">
        <f t="shared" si="52"/>
        <v>-1.2659218970561437</v>
      </c>
      <c r="N544">
        <f t="shared" si="53"/>
        <v>-5.5329245576440974E-3</v>
      </c>
    </row>
    <row r="545" spans="1:14" x14ac:dyDescent="0.2">
      <c r="A545" s="16">
        <v>44935</v>
      </c>
      <c r="B545">
        <v>3.53</v>
      </c>
      <c r="D545" s="17">
        <v>44935</v>
      </c>
      <c r="E545">
        <v>145.5687561035156</v>
      </c>
      <c r="F545" s="20">
        <f t="shared" si="48"/>
        <v>4.6900743870633299</v>
      </c>
      <c r="G545" s="20">
        <f t="shared" si="49"/>
        <v>1.1600743870633301</v>
      </c>
      <c r="H545">
        <f t="shared" si="50"/>
        <v>5.0091400266500186E-3</v>
      </c>
      <c r="J545" s="17">
        <v>44935</v>
      </c>
      <c r="K545">
        <v>3892.090087890625</v>
      </c>
      <c r="L545">
        <f t="shared" si="51"/>
        <v>-7.6763254526318006E-2</v>
      </c>
      <c r="M545">
        <f t="shared" si="52"/>
        <v>-3.6067632545263177</v>
      </c>
      <c r="N545">
        <f t="shared" si="53"/>
        <v>-1.5953436503406221E-2</v>
      </c>
    </row>
    <row r="546" spans="1:14" x14ac:dyDescent="0.2">
      <c r="A546" s="16">
        <v>44936</v>
      </c>
      <c r="B546">
        <v>3.61</v>
      </c>
      <c r="D546" s="17">
        <v>44936</v>
      </c>
      <c r="E546">
        <v>145.90519714355469</v>
      </c>
      <c r="F546" s="20">
        <f t="shared" si="48"/>
        <v>0.23112173865100827</v>
      </c>
      <c r="G546" s="20">
        <f t="shared" si="49"/>
        <v>-3.3788782613489916</v>
      </c>
      <c r="H546">
        <f t="shared" si="50"/>
        <v>-1.4927924807702849E-2</v>
      </c>
      <c r="J546" s="17">
        <v>44936</v>
      </c>
      <c r="K546">
        <v>3919.25</v>
      </c>
      <c r="L546">
        <f t="shared" si="51"/>
        <v>0.69782331590620283</v>
      </c>
      <c r="M546">
        <f t="shared" si="52"/>
        <v>-2.9121766840937973</v>
      </c>
      <c r="N546">
        <f t="shared" si="53"/>
        <v>-1.2835235574191117E-2</v>
      </c>
    </row>
    <row r="547" spans="1:14" x14ac:dyDescent="0.2">
      <c r="A547" s="16">
        <v>44937</v>
      </c>
      <c r="B547">
        <v>3.54</v>
      </c>
      <c r="D547" s="17">
        <v>44937</v>
      </c>
      <c r="E547">
        <v>143.3916320800781</v>
      </c>
      <c r="F547" s="20">
        <f t="shared" si="48"/>
        <v>-1.7227385402889515</v>
      </c>
      <c r="G547" s="20">
        <f t="shared" si="49"/>
        <v>-5.2627385402889519</v>
      </c>
      <c r="H547">
        <f t="shared" si="50"/>
        <v>-2.3479173440927141E-2</v>
      </c>
      <c r="J547" s="17">
        <v>44937</v>
      </c>
      <c r="K547">
        <v>3969.610107421875</v>
      </c>
      <c r="L547">
        <f t="shared" si="51"/>
        <v>1.2849424614881673</v>
      </c>
      <c r="M547">
        <f t="shared" si="52"/>
        <v>-2.2550575385118328</v>
      </c>
      <c r="N547">
        <f t="shared" si="53"/>
        <v>-9.9057047033650047E-3</v>
      </c>
    </row>
    <row r="548" spans="1:14" x14ac:dyDescent="0.2">
      <c r="A548" s="16">
        <v>44938</v>
      </c>
      <c r="B548">
        <v>3.43</v>
      </c>
      <c r="D548" s="17">
        <v>44938</v>
      </c>
      <c r="E548">
        <v>148.042724609375</v>
      </c>
      <c r="F548" s="20">
        <f t="shared" si="48"/>
        <v>3.2436289773865377</v>
      </c>
      <c r="G548" s="20">
        <f t="shared" si="49"/>
        <v>-0.1863710226134625</v>
      </c>
      <c r="H548">
        <f t="shared" si="50"/>
        <v>-8.1015424817445863E-4</v>
      </c>
      <c r="J548" s="17">
        <v>44938</v>
      </c>
      <c r="K548">
        <v>3983.169921875</v>
      </c>
      <c r="L548">
        <f t="shared" si="51"/>
        <v>0.34159058663652064</v>
      </c>
      <c r="M548">
        <f t="shared" si="52"/>
        <v>-3.0884094133634794</v>
      </c>
      <c r="N548">
        <f t="shared" si="53"/>
        <v>-1.3624278400314488E-2</v>
      </c>
    </row>
    <row r="549" spans="1:14" x14ac:dyDescent="0.2">
      <c r="A549" s="16">
        <v>44939</v>
      </c>
      <c r="B549">
        <v>3.49</v>
      </c>
      <c r="D549" s="17">
        <v>44939</v>
      </c>
      <c r="E549">
        <v>147.95362854003909</v>
      </c>
      <c r="F549" s="20">
        <f t="shared" si="48"/>
        <v>-6.0182673326904551E-2</v>
      </c>
      <c r="G549" s="20">
        <f t="shared" si="49"/>
        <v>-3.5501826733269048</v>
      </c>
      <c r="H549">
        <f t="shared" si="50"/>
        <v>-1.5698590561237118E-2</v>
      </c>
      <c r="J549" s="17">
        <v>44939</v>
      </c>
      <c r="K549">
        <v>3999.090087890625</v>
      </c>
      <c r="L549">
        <f t="shared" si="51"/>
        <v>0.39968583635344612</v>
      </c>
      <c r="M549">
        <f t="shared" si="52"/>
        <v>-3.0903141636465543</v>
      </c>
      <c r="N549">
        <f t="shared" si="53"/>
        <v>-1.363281433148404E-2</v>
      </c>
    </row>
    <row r="550" spans="1:14" x14ac:dyDescent="0.2">
      <c r="A550" s="16">
        <v>44943</v>
      </c>
      <c r="B550">
        <v>3.53</v>
      </c>
      <c r="D550" s="17">
        <v>44943</v>
      </c>
      <c r="E550">
        <v>146.92449951171881</v>
      </c>
      <c r="F550" s="20">
        <f t="shared" si="48"/>
        <v>-0.69557538971866584</v>
      </c>
      <c r="G550" s="20">
        <f t="shared" si="49"/>
        <v>-4.2255753897186654</v>
      </c>
      <c r="H550">
        <f t="shared" si="50"/>
        <v>-1.8750448473889021E-2</v>
      </c>
      <c r="J550" s="17">
        <v>44943</v>
      </c>
      <c r="K550">
        <v>3990.969970703125</v>
      </c>
      <c r="L550">
        <f t="shared" si="51"/>
        <v>-0.20304911890052141</v>
      </c>
      <c r="M550">
        <f t="shared" si="52"/>
        <v>-3.7330491189005213</v>
      </c>
      <c r="N550">
        <f t="shared" si="53"/>
        <v>-1.6522783627694881E-2</v>
      </c>
    </row>
    <row r="551" spans="1:14" x14ac:dyDescent="0.2">
      <c r="A551" s="16">
        <v>44944</v>
      </c>
      <c r="B551">
        <v>3.37</v>
      </c>
      <c r="D551" s="17">
        <v>44944</v>
      </c>
      <c r="E551">
        <v>143.93589782714841</v>
      </c>
      <c r="F551" s="20">
        <f t="shared" si="48"/>
        <v>-2.0341071056920801</v>
      </c>
      <c r="G551" s="20">
        <f t="shared" si="49"/>
        <v>-5.4041071056920806</v>
      </c>
      <c r="H551">
        <f t="shared" si="50"/>
        <v>-2.4127719116809221E-2</v>
      </c>
      <c r="J551" s="17">
        <v>44944</v>
      </c>
      <c r="K551">
        <v>3928.860107421875</v>
      </c>
      <c r="L551">
        <f t="shared" si="51"/>
        <v>-1.5562598500411053</v>
      </c>
      <c r="M551">
        <f t="shared" si="52"/>
        <v>-4.9262598500411059</v>
      </c>
      <c r="N551">
        <f t="shared" si="53"/>
        <v>-2.1939420841923518E-2</v>
      </c>
    </row>
    <row r="552" spans="1:14" x14ac:dyDescent="0.2">
      <c r="A552" s="16">
        <v>44945</v>
      </c>
      <c r="B552">
        <v>3.39</v>
      </c>
      <c r="D552" s="17">
        <v>44945</v>
      </c>
      <c r="E552">
        <v>144.88594055175781</v>
      </c>
      <c r="F552" s="20">
        <f t="shared" si="48"/>
        <v>0.66004571406523127</v>
      </c>
      <c r="G552" s="20">
        <f t="shared" si="49"/>
        <v>-2.729954285934769</v>
      </c>
      <c r="H552">
        <f t="shared" si="50"/>
        <v>-1.2020880018816174E-2</v>
      </c>
      <c r="J552" s="17">
        <v>44945</v>
      </c>
      <c r="K552">
        <v>3898.85009765625</v>
      </c>
      <c r="L552">
        <f t="shared" si="51"/>
        <v>-0.76383502962943683</v>
      </c>
      <c r="M552">
        <f t="shared" si="52"/>
        <v>-4.1538350296294366</v>
      </c>
      <c r="N552">
        <f t="shared" si="53"/>
        <v>-1.8425259578057136E-2</v>
      </c>
    </row>
    <row r="553" spans="1:14" x14ac:dyDescent="0.2">
      <c r="A553" s="16">
        <v>44946</v>
      </c>
      <c r="B553">
        <v>3.48</v>
      </c>
      <c r="D553" s="17">
        <v>44946</v>
      </c>
      <c r="E553">
        <v>149.675537109375</v>
      </c>
      <c r="F553" s="20">
        <f t="shared" si="48"/>
        <v>3.3057704145601297</v>
      </c>
      <c r="G553" s="20">
        <f t="shared" si="49"/>
        <v>-0.17422958543987033</v>
      </c>
      <c r="H553">
        <f t="shared" si="50"/>
        <v>-7.573294131025339E-4</v>
      </c>
      <c r="J553" s="17">
        <v>44946</v>
      </c>
      <c r="K553">
        <v>3972.610107421875</v>
      </c>
      <c r="L553">
        <f t="shared" si="51"/>
        <v>1.8918401045981481</v>
      </c>
      <c r="M553">
        <f t="shared" si="52"/>
        <v>-1.5881598954018519</v>
      </c>
      <c r="N553">
        <f t="shared" si="53"/>
        <v>-6.9526476788965329E-3</v>
      </c>
    </row>
    <row r="554" spans="1:14" x14ac:dyDescent="0.2">
      <c r="A554" s="16">
        <v>44949</v>
      </c>
      <c r="B554">
        <v>3.52</v>
      </c>
      <c r="D554" s="17">
        <v>44949</v>
      </c>
      <c r="E554">
        <v>154.24745178222659</v>
      </c>
      <c r="F554" s="20">
        <f t="shared" si="48"/>
        <v>3.0545503701855279</v>
      </c>
      <c r="G554" s="20">
        <f t="shared" si="49"/>
        <v>-0.46544962981447213</v>
      </c>
      <c r="H554">
        <f t="shared" si="50"/>
        <v>-2.0261410578046525E-3</v>
      </c>
      <c r="J554" s="17">
        <v>44949</v>
      </c>
      <c r="K554">
        <v>4019.81005859375</v>
      </c>
      <c r="L554">
        <f t="shared" si="51"/>
        <v>1.188134498366531</v>
      </c>
      <c r="M554">
        <f t="shared" si="52"/>
        <v>-2.3318655016334691</v>
      </c>
      <c r="N554">
        <f t="shared" si="53"/>
        <v>-1.0247107405647994E-2</v>
      </c>
    </row>
    <row r="555" spans="1:14" x14ac:dyDescent="0.2">
      <c r="A555" s="16">
        <v>44950</v>
      </c>
      <c r="B555">
        <v>3.46</v>
      </c>
      <c r="D555" s="17">
        <v>44950</v>
      </c>
      <c r="E555">
        <v>153.2479553222656</v>
      </c>
      <c r="F555" s="20">
        <f t="shared" si="48"/>
        <v>-0.64798247777352447</v>
      </c>
      <c r="G555" s="20">
        <f t="shared" si="49"/>
        <v>-4.1079824777735245</v>
      </c>
      <c r="H555">
        <f t="shared" si="50"/>
        <v>-1.821754392775795E-2</v>
      </c>
      <c r="J555" s="17">
        <v>44950</v>
      </c>
      <c r="K555">
        <v>4016.949951171875</v>
      </c>
      <c r="L555">
        <f t="shared" si="51"/>
        <v>-7.1150312581573852E-2</v>
      </c>
      <c r="M555">
        <f t="shared" si="52"/>
        <v>-3.5311503125815737</v>
      </c>
      <c r="N555">
        <f t="shared" si="53"/>
        <v>-1.5612900053376611E-2</v>
      </c>
    </row>
    <row r="556" spans="1:14" x14ac:dyDescent="0.2">
      <c r="A556" s="16">
        <v>44951</v>
      </c>
      <c r="B556">
        <v>3.46</v>
      </c>
      <c r="D556" s="17">
        <v>44951</v>
      </c>
      <c r="E556">
        <v>154.54432678222659</v>
      </c>
      <c r="F556" s="20">
        <f t="shared" si="48"/>
        <v>0.84593067309436576</v>
      </c>
      <c r="G556" s="20">
        <f t="shared" si="49"/>
        <v>-2.6140693269056343</v>
      </c>
      <c r="H556">
        <f t="shared" si="50"/>
        <v>-1.1503781030931848E-2</v>
      </c>
      <c r="J556" s="17">
        <v>44951</v>
      </c>
      <c r="K556">
        <v>4016.219970703125</v>
      </c>
      <c r="L556">
        <f t="shared" si="51"/>
        <v>-1.8172505946633489E-2</v>
      </c>
      <c r="M556">
        <f t="shared" si="52"/>
        <v>-3.4781725059466333</v>
      </c>
      <c r="N556">
        <f t="shared" si="53"/>
        <v>-1.5374463979688077E-2</v>
      </c>
    </row>
    <row r="557" spans="1:14" x14ac:dyDescent="0.2">
      <c r="A557" s="16">
        <v>44952</v>
      </c>
      <c r="B557">
        <v>3.49</v>
      </c>
      <c r="D557" s="17">
        <v>44952</v>
      </c>
      <c r="E557">
        <v>163.37147521972659</v>
      </c>
      <c r="F557" s="20">
        <f t="shared" si="48"/>
        <v>5.7117259632174147</v>
      </c>
      <c r="G557" s="20">
        <f t="shared" si="49"/>
        <v>2.2217259632174144</v>
      </c>
      <c r="H557">
        <f t="shared" si="50"/>
        <v>9.5432095283664708E-3</v>
      </c>
      <c r="J557" s="17">
        <v>44952</v>
      </c>
      <c r="K557">
        <v>4060.429931640625</v>
      </c>
      <c r="L557">
        <f t="shared" si="51"/>
        <v>1.1007853469181397</v>
      </c>
      <c r="M557">
        <f t="shared" si="52"/>
        <v>-2.3892146530818605</v>
      </c>
      <c r="N557">
        <f t="shared" si="53"/>
        <v>-1.0502193010910842E-2</v>
      </c>
    </row>
    <row r="558" spans="1:14" x14ac:dyDescent="0.2">
      <c r="A558" s="16">
        <v>44953</v>
      </c>
      <c r="B558">
        <v>3.52</v>
      </c>
      <c r="D558" s="17">
        <v>44953</v>
      </c>
      <c r="E558">
        <v>162.80741882324219</v>
      </c>
      <c r="F558" s="20">
        <f t="shared" si="48"/>
        <v>-0.34526002518234916</v>
      </c>
      <c r="G558" s="20">
        <f t="shared" si="49"/>
        <v>-3.8652600251823492</v>
      </c>
      <c r="H558">
        <f t="shared" si="50"/>
        <v>-1.711964403809639E-2</v>
      </c>
      <c r="J558" s="17">
        <v>44953</v>
      </c>
      <c r="K558">
        <v>4070.56005859375</v>
      </c>
      <c r="L558">
        <f t="shared" si="51"/>
        <v>0.24948409709490793</v>
      </c>
      <c r="M558">
        <f t="shared" si="52"/>
        <v>-3.2705159029050921</v>
      </c>
      <c r="N558">
        <f t="shared" si="53"/>
        <v>-1.4441128513043496E-2</v>
      </c>
    </row>
    <row r="559" spans="1:14" x14ac:dyDescent="0.2">
      <c r="A559" s="16">
        <v>44956</v>
      </c>
      <c r="B559">
        <v>3.55</v>
      </c>
      <c r="D559" s="17">
        <v>44956</v>
      </c>
      <c r="E559">
        <v>163.0350036621094</v>
      </c>
      <c r="F559" s="20">
        <f t="shared" si="48"/>
        <v>0.13978775691684031</v>
      </c>
      <c r="G559" s="20">
        <f t="shared" si="49"/>
        <v>-3.4102122430831594</v>
      </c>
      <c r="H559">
        <f t="shared" si="50"/>
        <v>-1.5068788235322263E-2</v>
      </c>
      <c r="J559" s="17">
        <v>44956</v>
      </c>
      <c r="K559">
        <v>4017.77001953125</v>
      </c>
      <c r="L559">
        <f t="shared" si="51"/>
        <v>-1.2968740984683393</v>
      </c>
      <c r="M559">
        <f t="shared" si="52"/>
        <v>-4.8468740984683389</v>
      </c>
      <c r="N559">
        <f t="shared" si="53"/>
        <v>-2.1576940015036274E-2</v>
      </c>
    </row>
    <row r="560" spans="1:14" x14ac:dyDescent="0.2">
      <c r="A560" s="16">
        <v>44957</v>
      </c>
      <c r="B560">
        <v>3.52</v>
      </c>
      <c r="D560" s="17">
        <v>44957</v>
      </c>
      <c r="E560">
        <v>166.22149658203119</v>
      </c>
      <c r="F560" s="20">
        <f t="shared" si="48"/>
        <v>1.9544839134826575</v>
      </c>
      <c r="G560" s="20">
        <f t="shared" si="49"/>
        <v>-1.5655160865173425</v>
      </c>
      <c r="H560">
        <f t="shared" si="50"/>
        <v>-6.8527313473089532E-3</v>
      </c>
      <c r="J560" s="17">
        <v>44957</v>
      </c>
      <c r="K560">
        <v>4076.60009765625</v>
      </c>
      <c r="L560">
        <f t="shared" si="51"/>
        <v>1.4642470285510185</v>
      </c>
      <c r="M560">
        <f t="shared" si="52"/>
        <v>-2.0557529714489817</v>
      </c>
      <c r="N560">
        <f t="shared" si="53"/>
        <v>-9.0210681647055688E-3</v>
      </c>
    </row>
    <row r="561" spans="1:14" x14ac:dyDescent="0.2">
      <c r="A561" s="16">
        <v>44958</v>
      </c>
      <c r="B561">
        <v>3.39</v>
      </c>
      <c r="D561" s="17">
        <v>44958</v>
      </c>
      <c r="E561">
        <v>170.03141784667969</v>
      </c>
      <c r="F561" s="20">
        <f t="shared" si="48"/>
        <v>2.292074937953815</v>
      </c>
      <c r="G561" s="20">
        <f t="shared" si="49"/>
        <v>-1.0979250620461851</v>
      </c>
      <c r="H561">
        <f t="shared" si="50"/>
        <v>-4.7945969301128686E-3</v>
      </c>
      <c r="J561" s="17">
        <v>44958</v>
      </c>
      <c r="K561">
        <v>4119.2099609375</v>
      </c>
      <c r="L561">
        <f t="shared" si="51"/>
        <v>1.0452303944590391</v>
      </c>
      <c r="M561">
        <f t="shared" si="52"/>
        <v>-2.3447696055409608</v>
      </c>
      <c r="N561">
        <f t="shared" si="53"/>
        <v>-1.030449102825925E-2</v>
      </c>
    </row>
    <row r="562" spans="1:14" x14ac:dyDescent="0.2">
      <c r="A562" s="16">
        <v>44959</v>
      </c>
      <c r="B562">
        <v>3.4</v>
      </c>
      <c r="D562" s="17">
        <v>44959</v>
      </c>
      <c r="E562">
        <v>172.82208251953119</v>
      </c>
      <c r="F562" s="20">
        <f t="shared" si="48"/>
        <v>1.6412641311783314</v>
      </c>
      <c r="G562" s="20">
        <f t="shared" si="49"/>
        <v>-1.7587358688216685</v>
      </c>
      <c r="H562">
        <f t="shared" si="50"/>
        <v>-7.7060578309313546E-3</v>
      </c>
      <c r="J562" s="17">
        <v>44959</v>
      </c>
      <c r="K562">
        <v>4179.759765625</v>
      </c>
      <c r="L562">
        <f t="shared" si="51"/>
        <v>1.4699373244310019</v>
      </c>
      <c r="M562">
        <f t="shared" si="52"/>
        <v>-1.930062675568998</v>
      </c>
      <c r="N562">
        <f t="shared" si="53"/>
        <v>-8.4641022533739393E-3</v>
      </c>
    </row>
    <row r="563" spans="1:14" x14ac:dyDescent="0.2">
      <c r="A563" s="16">
        <v>44960</v>
      </c>
      <c r="B563">
        <v>3.53</v>
      </c>
      <c r="D563" s="17">
        <v>44960</v>
      </c>
      <c r="E563">
        <v>169.259521484375</v>
      </c>
      <c r="F563" s="20">
        <f t="shared" si="48"/>
        <v>-2.0614038340578245</v>
      </c>
      <c r="G563" s="20">
        <f t="shared" si="49"/>
        <v>-5.5914038340578243</v>
      </c>
      <c r="H563">
        <f t="shared" si="50"/>
        <v>-2.498846017791783E-2</v>
      </c>
      <c r="J563" s="17">
        <v>44960</v>
      </c>
      <c r="K563">
        <v>4136.47998046875</v>
      </c>
      <c r="L563">
        <f t="shared" si="51"/>
        <v>-1.0354610691310477</v>
      </c>
      <c r="M563">
        <f t="shared" si="52"/>
        <v>-4.5654610691310475</v>
      </c>
      <c r="N563">
        <f t="shared" si="53"/>
        <v>-2.0294420344064982E-2</v>
      </c>
    </row>
    <row r="564" spans="1:14" x14ac:dyDescent="0.2">
      <c r="A564" s="16">
        <v>44963</v>
      </c>
      <c r="B564">
        <v>3.63</v>
      </c>
      <c r="D564" s="17">
        <v>44963</v>
      </c>
      <c r="E564">
        <v>167.2902526855469</v>
      </c>
      <c r="F564" s="20">
        <f t="shared" si="48"/>
        <v>-1.1634611639912307</v>
      </c>
      <c r="G564" s="20">
        <f t="shared" si="49"/>
        <v>-4.7934611639912301</v>
      </c>
      <c r="H564">
        <f t="shared" si="50"/>
        <v>-2.1333223013890908E-2</v>
      </c>
      <c r="J564" s="17">
        <v>44963</v>
      </c>
      <c r="K564">
        <v>4111.080078125</v>
      </c>
      <c r="L564">
        <f t="shared" si="51"/>
        <v>-0.61404630177544473</v>
      </c>
      <c r="M564">
        <f t="shared" si="52"/>
        <v>-4.2440463017754446</v>
      </c>
      <c r="N564">
        <f t="shared" si="53"/>
        <v>-1.8834213934780315E-2</v>
      </c>
    </row>
    <row r="565" spans="1:14" x14ac:dyDescent="0.2">
      <c r="A565" s="16">
        <v>44964</v>
      </c>
      <c r="B565">
        <v>3.67</v>
      </c>
      <c r="D565" s="17">
        <v>44964</v>
      </c>
      <c r="E565">
        <v>169.4970397949219</v>
      </c>
      <c r="F565" s="20">
        <f t="shared" si="48"/>
        <v>1.3191366944271798</v>
      </c>
      <c r="G565" s="20">
        <f t="shared" si="49"/>
        <v>-2.3508633055728199</v>
      </c>
      <c r="H565">
        <f t="shared" si="50"/>
        <v>-1.0331591910216086E-2</v>
      </c>
      <c r="J565" s="17">
        <v>44964</v>
      </c>
      <c r="K565">
        <v>4164</v>
      </c>
      <c r="L565">
        <f t="shared" si="51"/>
        <v>1.2872510598026581</v>
      </c>
      <c r="M565">
        <f t="shared" si="52"/>
        <v>-2.3827489401973416</v>
      </c>
      <c r="N565">
        <f t="shared" si="53"/>
        <v>-1.047342641078489E-2</v>
      </c>
    </row>
    <row r="566" spans="1:14" x14ac:dyDescent="0.2">
      <c r="A566" s="16">
        <v>44965</v>
      </c>
      <c r="B566">
        <v>3.63</v>
      </c>
      <c r="D566" s="17">
        <v>44965</v>
      </c>
      <c r="E566">
        <v>167.86421203613281</v>
      </c>
      <c r="F566" s="20">
        <f t="shared" si="48"/>
        <v>-0.96333703571736962</v>
      </c>
      <c r="G566" s="20">
        <f t="shared" si="49"/>
        <v>-4.5933370357173695</v>
      </c>
      <c r="H566">
        <f t="shared" si="50"/>
        <v>-2.0421294189251839E-2</v>
      </c>
      <c r="J566" s="17">
        <v>44965</v>
      </c>
      <c r="K566">
        <v>4117.85986328125</v>
      </c>
      <c r="L566">
        <f t="shared" si="51"/>
        <v>-1.1080724476164745</v>
      </c>
      <c r="M566">
        <f t="shared" si="52"/>
        <v>-4.7380724476164744</v>
      </c>
      <c r="N566">
        <f t="shared" si="53"/>
        <v>-2.1080635118209626E-2</v>
      </c>
    </row>
    <row r="567" spans="1:14" x14ac:dyDescent="0.2">
      <c r="A567" s="16">
        <v>44966</v>
      </c>
      <c r="B567">
        <v>3.67</v>
      </c>
      <c r="D567" s="17">
        <v>44966</v>
      </c>
      <c r="E567">
        <v>171.85224914550781</v>
      </c>
      <c r="F567" s="20">
        <f t="shared" si="48"/>
        <v>2.3757518419212391</v>
      </c>
      <c r="G567" s="20">
        <f t="shared" si="49"/>
        <v>-1.2942481580787608</v>
      </c>
      <c r="H567">
        <f t="shared" si="50"/>
        <v>-5.6575391193858897E-3</v>
      </c>
      <c r="J567" s="17">
        <v>44966</v>
      </c>
      <c r="K567">
        <v>4081.5</v>
      </c>
      <c r="L567">
        <f t="shared" si="51"/>
        <v>-0.88297961777352063</v>
      </c>
      <c r="M567">
        <f t="shared" si="52"/>
        <v>-4.5529796177735209</v>
      </c>
      <c r="N567">
        <f t="shared" si="53"/>
        <v>-2.0237624648577687E-2</v>
      </c>
    </row>
    <row r="568" spans="1:14" x14ac:dyDescent="0.2">
      <c r="A568" s="16">
        <v>44967</v>
      </c>
      <c r="B568">
        <v>3.74</v>
      </c>
      <c r="D568" s="17">
        <v>44967</v>
      </c>
      <c r="E568">
        <v>165.29127502441409</v>
      </c>
      <c r="F568" s="20">
        <f t="shared" si="48"/>
        <v>-3.8177993908817132</v>
      </c>
      <c r="G568" s="20">
        <f t="shared" si="49"/>
        <v>-7.5577993908817138</v>
      </c>
      <c r="H568">
        <f t="shared" si="50"/>
        <v>-3.4129724583870265E-2</v>
      </c>
      <c r="J568" s="17">
        <v>44967</v>
      </c>
      <c r="K568">
        <v>4090.4599609375</v>
      </c>
      <c r="L568">
        <f t="shared" si="51"/>
        <v>0.21952617756952097</v>
      </c>
      <c r="M568">
        <f t="shared" si="52"/>
        <v>-3.5204738224304792</v>
      </c>
      <c r="N568">
        <f t="shared" si="53"/>
        <v>-1.5564838070551815E-2</v>
      </c>
    </row>
    <row r="569" spans="1:14" x14ac:dyDescent="0.2">
      <c r="A569" s="16">
        <v>44970</v>
      </c>
      <c r="B569">
        <v>3.72</v>
      </c>
      <c r="D569" s="17">
        <v>44970</v>
      </c>
      <c r="E569">
        <v>169.29911804199219</v>
      </c>
      <c r="F569" s="20">
        <f t="shared" si="48"/>
        <v>2.4247154104087612</v>
      </c>
      <c r="G569" s="20">
        <f t="shared" si="49"/>
        <v>-1.295284589591239</v>
      </c>
      <c r="H569">
        <f t="shared" si="50"/>
        <v>-5.6620993283049989E-3</v>
      </c>
      <c r="J569" s="17">
        <v>44970</v>
      </c>
      <c r="K569">
        <v>4137.2900390625</v>
      </c>
      <c r="L569">
        <f t="shared" si="51"/>
        <v>1.1448609342766167</v>
      </c>
      <c r="M569">
        <f t="shared" si="52"/>
        <v>-2.5751390657233832</v>
      </c>
      <c r="N569">
        <f t="shared" si="53"/>
        <v>-1.1330205453356685E-2</v>
      </c>
    </row>
    <row r="570" spans="1:14" x14ac:dyDescent="0.2">
      <c r="A570" s="16">
        <v>44971</v>
      </c>
      <c r="B570">
        <v>3.77</v>
      </c>
      <c r="D570" s="17">
        <v>44971</v>
      </c>
      <c r="E570">
        <v>168.19078063964841</v>
      </c>
      <c r="F570" s="20">
        <f t="shared" si="48"/>
        <v>-0.65466224228579351</v>
      </c>
      <c r="G570" s="20">
        <f t="shared" si="49"/>
        <v>-4.4246622422857937</v>
      </c>
      <c r="H570">
        <f t="shared" si="50"/>
        <v>-1.9654158534649063E-2</v>
      </c>
      <c r="J570" s="17">
        <v>44971</v>
      </c>
      <c r="K570">
        <v>4136.1298828125</v>
      </c>
      <c r="L570">
        <f t="shared" si="51"/>
        <v>-2.8041453198743797E-2</v>
      </c>
      <c r="M570">
        <f t="shared" si="52"/>
        <v>-3.7980414531987439</v>
      </c>
      <c r="N570">
        <f t="shared" si="53"/>
        <v>-1.6816086201169745E-2</v>
      </c>
    </row>
    <row r="571" spans="1:14" x14ac:dyDescent="0.2">
      <c r="A571" s="16">
        <v>44972</v>
      </c>
      <c r="B571">
        <v>3.81</v>
      </c>
      <c r="D571" s="17">
        <v>44972</v>
      </c>
      <c r="E571">
        <v>169.31892395019531</v>
      </c>
      <c r="F571" s="20">
        <f t="shared" si="48"/>
        <v>0.67075216980172625</v>
      </c>
      <c r="G571" s="20">
        <f t="shared" si="49"/>
        <v>-3.1392478301982738</v>
      </c>
      <c r="H571">
        <f t="shared" si="50"/>
        <v>-1.3852162773208618E-2</v>
      </c>
      <c r="J571" s="17">
        <v>44972</v>
      </c>
      <c r="K571">
        <v>4147.60009765625</v>
      </c>
      <c r="L571">
        <f t="shared" si="51"/>
        <v>0.27731756904960742</v>
      </c>
      <c r="M571">
        <f t="shared" si="52"/>
        <v>-3.5326824309503926</v>
      </c>
      <c r="N571">
        <f t="shared" si="53"/>
        <v>-1.5619797573553118E-2</v>
      </c>
    </row>
    <row r="572" spans="1:14" x14ac:dyDescent="0.2">
      <c r="A572" s="16">
        <v>44973</v>
      </c>
      <c r="B572">
        <v>3.86</v>
      </c>
      <c r="D572" s="17">
        <v>44973</v>
      </c>
      <c r="E572">
        <v>166.36003112792969</v>
      </c>
      <c r="F572" s="20">
        <f t="shared" si="48"/>
        <v>-1.7475263563191408</v>
      </c>
      <c r="G572" s="20">
        <f t="shared" si="49"/>
        <v>-5.6075263563191404</v>
      </c>
      <c r="H572">
        <f t="shared" si="50"/>
        <v>-2.5062632665145034E-2</v>
      </c>
      <c r="J572" s="17">
        <v>44973</v>
      </c>
      <c r="K572">
        <v>4090.409912109375</v>
      </c>
      <c r="L572">
        <f t="shared" si="51"/>
        <v>-1.3788741489130634</v>
      </c>
      <c r="M572">
        <f t="shared" si="52"/>
        <v>-5.2388741489130632</v>
      </c>
      <c r="N572">
        <f t="shared" si="53"/>
        <v>-2.3369788092688613E-2</v>
      </c>
    </row>
    <row r="573" spans="1:14" x14ac:dyDescent="0.2">
      <c r="A573" s="16">
        <v>44974</v>
      </c>
      <c r="B573">
        <v>3.82</v>
      </c>
      <c r="D573" s="17">
        <v>44974</v>
      </c>
      <c r="E573">
        <v>163.45066833496091</v>
      </c>
      <c r="F573" s="20">
        <f t="shared" si="48"/>
        <v>-1.7488352059344705</v>
      </c>
      <c r="G573" s="20">
        <f t="shared" si="49"/>
        <v>-5.5688352059344703</v>
      </c>
      <c r="H573">
        <f t="shared" si="50"/>
        <v>-2.4884653324372407E-2</v>
      </c>
      <c r="J573" s="17">
        <v>44974</v>
      </c>
      <c r="K573">
        <v>4079.090087890625</v>
      </c>
      <c r="L573">
        <f t="shared" si="51"/>
        <v>-0.27674058253277856</v>
      </c>
      <c r="M573">
        <f t="shared" si="52"/>
        <v>-4.0967405825327781</v>
      </c>
      <c r="N573">
        <f t="shared" si="53"/>
        <v>-1.8166632423025582E-2</v>
      </c>
    </row>
    <row r="574" spans="1:14" x14ac:dyDescent="0.2">
      <c r="A574" s="16">
        <v>44978</v>
      </c>
      <c r="B574">
        <v>3.95</v>
      </c>
      <c r="D574" s="17">
        <v>44978</v>
      </c>
      <c r="E574">
        <v>159.93757629394531</v>
      </c>
      <c r="F574" s="20">
        <f t="shared" si="48"/>
        <v>-2.1493286487004051</v>
      </c>
      <c r="G574" s="20">
        <f t="shared" si="49"/>
        <v>-6.0993286487004053</v>
      </c>
      <c r="H574">
        <f t="shared" si="50"/>
        <v>-2.7331302695310308E-2</v>
      </c>
      <c r="J574" s="17">
        <v>44978</v>
      </c>
      <c r="K574">
        <v>3997.340087890625</v>
      </c>
      <c r="L574">
        <f t="shared" si="51"/>
        <v>-2.0041234255327387</v>
      </c>
      <c r="M574">
        <f t="shared" si="52"/>
        <v>-5.9541234255327389</v>
      </c>
      <c r="N574">
        <f t="shared" si="53"/>
        <v>-2.6660241264193273E-2</v>
      </c>
    </row>
    <row r="575" spans="1:14" x14ac:dyDescent="0.2">
      <c r="A575" s="16">
        <v>44979</v>
      </c>
      <c r="B575">
        <v>3.93</v>
      </c>
      <c r="D575" s="17">
        <v>44979</v>
      </c>
      <c r="E575">
        <v>161.65946960449219</v>
      </c>
      <c r="F575" s="20">
        <f t="shared" si="48"/>
        <v>1.0766033539124351</v>
      </c>
      <c r="G575" s="20">
        <f t="shared" si="49"/>
        <v>-2.8533966460875648</v>
      </c>
      <c r="H575">
        <f t="shared" si="50"/>
        <v>-1.2572379525764097E-2</v>
      </c>
      <c r="J575" s="17">
        <v>44979</v>
      </c>
      <c r="K575">
        <v>3991.050048828125</v>
      </c>
      <c r="L575">
        <f t="shared" si="51"/>
        <v>-0.15735561458868064</v>
      </c>
      <c r="M575">
        <f t="shared" si="52"/>
        <v>-4.0873556145886809</v>
      </c>
      <c r="N575">
        <f t="shared" si="53"/>
        <v>-1.8124135010523235E-2</v>
      </c>
    </row>
    <row r="576" spans="1:14" x14ac:dyDescent="0.2">
      <c r="A576" s="16">
        <v>44980</v>
      </c>
      <c r="B576">
        <v>3.88</v>
      </c>
      <c r="D576" s="17">
        <v>44980</v>
      </c>
      <c r="E576">
        <v>162.41156005859381</v>
      </c>
      <c r="F576" s="20">
        <f t="shared" si="48"/>
        <v>0.46523130129131651</v>
      </c>
      <c r="G576" s="20">
        <f t="shared" si="49"/>
        <v>-3.4147686987086834</v>
      </c>
      <c r="H576">
        <f t="shared" si="50"/>
        <v>-1.5089275807113042E-2</v>
      </c>
      <c r="J576" s="17">
        <v>44980</v>
      </c>
      <c r="K576">
        <v>4012.320068359375</v>
      </c>
      <c r="L576">
        <f t="shared" si="51"/>
        <v>0.53294294160744549</v>
      </c>
      <c r="M576">
        <f t="shared" si="52"/>
        <v>-3.3470570583925543</v>
      </c>
      <c r="N576">
        <f t="shared" si="53"/>
        <v>-1.4784917798467134E-2</v>
      </c>
    </row>
    <row r="577" spans="1:14" x14ac:dyDescent="0.2">
      <c r="A577" s="16">
        <v>44981</v>
      </c>
      <c r="B577">
        <v>3.95</v>
      </c>
      <c r="D577" s="17">
        <v>44981</v>
      </c>
      <c r="E577">
        <v>160.5115661621094</v>
      </c>
      <c r="F577" s="20">
        <f t="shared" si="48"/>
        <v>-1.1698637066221984</v>
      </c>
      <c r="G577" s="20">
        <f t="shared" si="49"/>
        <v>-5.1198637066221986</v>
      </c>
      <c r="H577">
        <f t="shared" si="50"/>
        <v>-2.2824700124211998E-2</v>
      </c>
      <c r="J577" s="17">
        <v>44981</v>
      </c>
      <c r="K577">
        <v>3970.0400390625</v>
      </c>
      <c r="L577">
        <f t="shared" si="51"/>
        <v>-1.0537551485558123</v>
      </c>
      <c r="M577">
        <f t="shared" si="52"/>
        <v>-5.0037551485558129</v>
      </c>
      <c r="N577">
        <f t="shared" si="53"/>
        <v>-2.229356179040691E-2</v>
      </c>
    </row>
    <row r="578" spans="1:14" x14ac:dyDescent="0.2">
      <c r="A578" s="16">
        <v>44984</v>
      </c>
      <c r="B578">
        <v>3.92</v>
      </c>
      <c r="D578" s="17">
        <v>44984</v>
      </c>
      <c r="E578">
        <v>161.4417724609375</v>
      </c>
      <c r="F578" s="20">
        <f t="shared" si="48"/>
        <v>0.57952602486516791</v>
      </c>
      <c r="G578" s="20">
        <f t="shared" si="49"/>
        <v>-3.3404739751348318</v>
      </c>
      <c r="H578">
        <f t="shared" si="50"/>
        <v>-1.4755338778043555E-2</v>
      </c>
      <c r="J578" s="17">
        <v>44984</v>
      </c>
      <c r="K578">
        <v>3982.239990234375</v>
      </c>
      <c r="L578">
        <f t="shared" si="51"/>
        <v>0.30730045671670209</v>
      </c>
      <c r="M578">
        <f t="shared" si="52"/>
        <v>-3.612699543283298</v>
      </c>
      <c r="N578">
        <f t="shared" si="53"/>
        <v>-1.5980182952901292E-2</v>
      </c>
    </row>
    <row r="579" spans="1:14" x14ac:dyDescent="0.2">
      <c r="A579" s="16">
        <v>44985</v>
      </c>
      <c r="B579">
        <v>3.92</v>
      </c>
      <c r="D579" s="17">
        <v>44985</v>
      </c>
      <c r="E579">
        <v>161.90687561035159</v>
      </c>
      <c r="F579" s="20">
        <f t="shared" si="48"/>
        <v>0.28809343599509069</v>
      </c>
      <c r="G579" s="20">
        <f t="shared" si="49"/>
        <v>-3.6319065640049093</v>
      </c>
      <c r="H579">
        <f t="shared" si="50"/>
        <v>-1.6066733092664938E-2</v>
      </c>
      <c r="J579" s="17">
        <v>44985</v>
      </c>
      <c r="K579">
        <v>3970.14990234375</v>
      </c>
      <c r="L579">
        <f t="shared" si="51"/>
        <v>-0.30360018281855078</v>
      </c>
      <c r="M579">
        <f t="shared" si="52"/>
        <v>-4.2236001828185508</v>
      </c>
      <c r="N579">
        <f t="shared" si="53"/>
        <v>-1.8741491880150226E-2</v>
      </c>
    </row>
    <row r="580" spans="1:14" x14ac:dyDescent="0.2">
      <c r="A580" s="16">
        <v>44986</v>
      </c>
      <c r="B580">
        <v>4.01</v>
      </c>
      <c r="D580" s="17">
        <v>44986</v>
      </c>
      <c r="E580">
        <v>165.60795593261719</v>
      </c>
      <c r="F580" s="20">
        <f t="shared" si="48"/>
        <v>2.2859315321312805</v>
      </c>
      <c r="G580" s="20">
        <f t="shared" si="49"/>
        <v>-1.7240684678687193</v>
      </c>
      <c r="H580">
        <f t="shared" si="50"/>
        <v>-7.5528309233199925E-3</v>
      </c>
      <c r="J580" s="17">
        <v>44986</v>
      </c>
      <c r="K580">
        <v>3951.389892578125</v>
      </c>
      <c r="L580">
        <f t="shared" si="51"/>
        <v>-0.47252648456800483</v>
      </c>
      <c r="M580">
        <f t="shared" si="52"/>
        <v>-4.4825264845680044</v>
      </c>
      <c r="N580">
        <f t="shared" si="53"/>
        <v>-1.99171733673194E-2</v>
      </c>
    </row>
    <row r="581" spans="1:14" x14ac:dyDescent="0.2">
      <c r="A581" s="16">
        <v>44987</v>
      </c>
      <c r="B581">
        <v>4.08</v>
      </c>
      <c r="D581" s="17">
        <v>44987</v>
      </c>
      <c r="E581">
        <v>184.64765930175781</v>
      </c>
      <c r="F581" s="20">
        <f t="shared" ref="F581:F644" si="54">+(E581-E580)/E580*100</f>
        <v>11.496853072015169</v>
      </c>
      <c r="G581" s="20">
        <f t="shared" ref="G581:G644" si="55">+F581-B581</f>
        <v>7.4168530720151686</v>
      </c>
      <c r="H581">
        <f t="shared" ref="H581:H644" si="56">+LOG(1+G581/100)</f>
        <v>3.1072424957390356E-2</v>
      </c>
      <c r="J581" s="17">
        <v>44987</v>
      </c>
      <c r="K581">
        <v>3981.35009765625</v>
      </c>
      <c r="L581">
        <f t="shared" ref="L581:L644" si="57">+(K581-K580)/K580*100</f>
        <v>0.75821940867943949</v>
      </c>
      <c r="M581">
        <f t="shared" ref="M581:M644" si="58">+L581-B581</f>
        <v>-3.3217805913205605</v>
      </c>
      <c r="N581">
        <f t="shared" ref="N581:N644" si="59">+LOG(1+M581/100)</f>
        <v>-1.4671356900156942E-2</v>
      </c>
    </row>
    <row r="582" spans="1:14" x14ac:dyDescent="0.2">
      <c r="A582" s="16">
        <v>44988</v>
      </c>
      <c r="B582">
        <v>3.97</v>
      </c>
      <c r="D582" s="17">
        <v>44988</v>
      </c>
      <c r="E582">
        <v>184.48931884765619</v>
      </c>
      <c r="F582" s="20">
        <f t="shared" si="54"/>
        <v>-8.5752754570722012E-2</v>
      </c>
      <c r="G582" s="20">
        <f t="shared" si="55"/>
        <v>-4.0557527545707224</v>
      </c>
      <c r="H582">
        <f t="shared" si="56"/>
        <v>-1.7981060162123159E-2</v>
      </c>
      <c r="J582" s="17">
        <v>44988</v>
      </c>
      <c r="K582">
        <v>4045.639892578125</v>
      </c>
      <c r="L582">
        <f t="shared" si="57"/>
        <v>1.6147737160748878</v>
      </c>
      <c r="M582">
        <f t="shared" si="58"/>
        <v>-2.3552262839251124</v>
      </c>
      <c r="N582">
        <f t="shared" si="59"/>
        <v>-1.0350996687552974E-2</v>
      </c>
    </row>
    <row r="583" spans="1:14" x14ac:dyDescent="0.2">
      <c r="A583" s="16">
        <v>44991</v>
      </c>
      <c r="B583">
        <v>3.98</v>
      </c>
      <c r="D583" s="17">
        <v>44991</v>
      </c>
      <c r="E583">
        <v>181.8866882324219</v>
      </c>
      <c r="F583" s="20">
        <f t="shared" si="54"/>
        <v>-1.4107215699481426</v>
      </c>
      <c r="G583" s="20">
        <f t="shared" si="55"/>
        <v>-5.390721569948143</v>
      </c>
      <c r="H583">
        <f t="shared" si="56"/>
        <v>-2.4066269799331071E-2</v>
      </c>
      <c r="J583" s="17">
        <v>44991</v>
      </c>
      <c r="K583">
        <v>4048.419921875</v>
      </c>
      <c r="L583">
        <f t="shared" si="57"/>
        <v>6.8716676982918473E-2</v>
      </c>
      <c r="M583">
        <f t="shared" si="58"/>
        <v>-3.9112833230170816</v>
      </c>
      <c r="N583">
        <f t="shared" si="59"/>
        <v>-1.7327606843663339E-2</v>
      </c>
    </row>
    <row r="584" spans="1:14" x14ac:dyDescent="0.2">
      <c r="A584" s="16">
        <v>44992</v>
      </c>
      <c r="B584">
        <v>3.97</v>
      </c>
      <c r="D584" s="17">
        <v>44992</v>
      </c>
      <c r="E584">
        <v>181.41172790527341</v>
      </c>
      <c r="F584" s="20">
        <f t="shared" si="54"/>
        <v>-0.2611297900710422</v>
      </c>
      <c r="G584" s="20">
        <f t="shared" si="55"/>
        <v>-4.2311297900710425</v>
      </c>
      <c r="H584">
        <f t="shared" si="56"/>
        <v>-1.8775635943137275E-2</v>
      </c>
      <c r="J584" s="17">
        <v>44992</v>
      </c>
      <c r="K584">
        <v>3986.3701171875</v>
      </c>
      <c r="L584">
        <f t="shared" si="57"/>
        <v>-1.5326919115337725</v>
      </c>
      <c r="M584">
        <f t="shared" si="58"/>
        <v>-5.5026919115337725</v>
      </c>
      <c r="N584">
        <f t="shared" si="59"/>
        <v>-2.4580562908476208E-2</v>
      </c>
    </row>
    <row r="585" spans="1:14" x14ac:dyDescent="0.2">
      <c r="A585" s="16">
        <v>44993</v>
      </c>
      <c r="B585">
        <v>3.98</v>
      </c>
      <c r="D585" s="17">
        <v>44993</v>
      </c>
      <c r="E585">
        <v>181.04557800292969</v>
      </c>
      <c r="F585" s="20">
        <f t="shared" si="54"/>
        <v>-0.20183364469959281</v>
      </c>
      <c r="G585" s="20">
        <f t="shared" si="55"/>
        <v>-4.1818336446995925</v>
      </c>
      <c r="H585">
        <f t="shared" si="56"/>
        <v>-1.8552144366982583E-2</v>
      </c>
      <c r="J585" s="17">
        <v>44993</v>
      </c>
      <c r="K585">
        <v>3992.010009765625</v>
      </c>
      <c r="L585">
        <f t="shared" si="57"/>
        <v>0.14147940136838344</v>
      </c>
      <c r="M585">
        <f t="shared" si="58"/>
        <v>-3.8385205986316167</v>
      </c>
      <c r="N585">
        <f t="shared" si="59"/>
        <v>-1.6998863863501568E-2</v>
      </c>
    </row>
    <row r="586" spans="1:14" x14ac:dyDescent="0.2">
      <c r="A586" s="16">
        <v>44994</v>
      </c>
      <c r="B586">
        <v>3.93</v>
      </c>
      <c r="D586" s="17">
        <v>44994</v>
      </c>
      <c r="E586">
        <v>176.85957336425781</v>
      </c>
      <c r="F586" s="20">
        <f t="shared" si="54"/>
        <v>-2.3121275232715912</v>
      </c>
      <c r="G586" s="20">
        <f t="shared" si="55"/>
        <v>-6.2421275232715914</v>
      </c>
      <c r="H586">
        <f t="shared" si="56"/>
        <v>-2.7992256083878397E-2</v>
      </c>
      <c r="J586" s="17">
        <v>44994</v>
      </c>
      <c r="K586">
        <v>3918.320068359375</v>
      </c>
      <c r="L586">
        <f t="shared" si="57"/>
        <v>-1.8459357873848721</v>
      </c>
      <c r="M586">
        <f t="shared" si="58"/>
        <v>-5.7759357873848725</v>
      </c>
      <c r="N586">
        <f t="shared" si="59"/>
        <v>-2.5838167057615543E-2</v>
      </c>
    </row>
    <row r="587" spans="1:14" x14ac:dyDescent="0.2">
      <c r="A587" s="16">
        <v>44995</v>
      </c>
      <c r="B587">
        <v>3.7</v>
      </c>
      <c r="D587" s="17">
        <v>44995</v>
      </c>
      <c r="E587">
        <v>171.37725830078119</v>
      </c>
      <c r="F587" s="20">
        <f t="shared" si="54"/>
        <v>-3.0998124439581853</v>
      </c>
      <c r="G587" s="20">
        <f t="shared" si="55"/>
        <v>-6.7998124439581851</v>
      </c>
      <c r="H587">
        <f t="shared" si="56"/>
        <v>-3.0583213670996666E-2</v>
      </c>
      <c r="J587" s="17">
        <v>44995</v>
      </c>
      <c r="K587">
        <v>3861.590087890625</v>
      </c>
      <c r="L587">
        <f t="shared" si="57"/>
        <v>-1.4478138457051366</v>
      </c>
      <c r="M587">
        <f t="shared" si="58"/>
        <v>-5.1478138457051372</v>
      </c>
      <c r="N587">
        <f t="shared" si="59"/>
        <v>-2.2952655035672131E-2</v>
      </c>
    </row>
    <row r="588" spans="1:14" x14ac:dyDescent="0.2">
      <c r="A588" s="16">
        <v>44998</v>
      </c>
      <c r="B588">
        <v>3.55</v>
      </c>
      <c r="D588" s="17">
        <v>44998</v>
      </c>
      <c r="E588">
        <v>173.6829833984375</v>
      </c>
      <c r="F588" s="20">
        <f t="shared" si="54"/>
        <v>1.3454090236462819</v>
      </c>
      <c r="G588" s="20">
        <f t="shared" si="55"/>
        <v>-2.2045909763537179</v>
      </c>
      <c r="H588">
        <f t="shared" si="56"/>
        <v>-9.6815325589859422E-3</v>
      </c>
      <c r="J588" s="17">
        <v>44998</v>
      </c>
      <c r="K588">
        <v>3855.760009765625</v>
      </c>
      <c r="L588">
        <f t="shared" si="57"/>
        <v>-0.15097610031894018</v>
      </c>
      <c r="M588">
        <f t="shared" si="58"/>
        <v>-3.7009761003189401</v>
      </c>
      <c r="N588">
        <f t="shared" si="59"/>
        <v>-1.6378114922513502E-2</v>
      </c>
    </row>
    <row r="589" spans="1:14" x14ac:dyDescent="0.2">
      <c r="A589" s="16">
        <v>44999</v>
      </c>
      <c r="B589">
        <v>3.64</v>
      </c>
      <c r="D589" s="17">
        <v>44999</v>
      </c>
      <c r="E589">
        <v>180.9861755371094</v>
      </c>
      <c r="F589" s="20">
        <f t="shared" si="54"/>
        <v>4.204897909841872</v>
      </c>
      <c r="G589" s="20">
        <f t="shared" si="55"/>
        <v>0.56489790984187183</v>
      </c>
      <c r="H589">
        <f t="shared" si="56"/>
        <v>2.4464170587324328E-3</v>
      </c>
      <c r="J589" s="17">
        <v>44999</v>
      </c>
      <c r="K589">
        <v>3919.2900390625</v>
      </c>
      <c r="L589">
        <f t="shared" si="57"/>
        <v>1.6476655480623836</v>
      </c>
      <c r="M589">
        <f t="shared" si="58"/>
        <v>-1.9923344519376165</v>
      </c>
      <c r="N589">
        <f t="shared" si="59"/>
        <v>-8.7399551745465306E-3</v>
      </c>
    </row>
    <row r="590" spans="1:14" x14ac:dyDescent="0.2">
      <c r="A590" s="16">
        <v>45000</v>
      </c>
      <c r="B590">
        <v>3.51</v>
      </c>
      <c r="D590" s="17">
        <v>45000</v>
      </c>
      <c r="E590">
        <v>181.00599670410159</v>
      </c>
      <c r="F590" s="20">
        <f t="shared" si="54"/>
        <v>1.0951757466206786E-2</v>
      </c>
      <c r="G590" s="20">
        <f t="shared" si="55"/>
        <v>-3.4990482425337932</v>
      </c>
      <c r="H590">
        <f t="shared" si="56"/>
        <v>-1.5468403330017368E-2</v>
      </c>
      <c r="J590" s="17">
        <v>45000</v>
      </c>
      <c r="K590">
        <v>3891.929931640625</v>
      </c>
      <c r="L590">
        <f t="shared" si="57"/>
        <v>-0.69808835654376777</v>
      </c>
      <c r="M590">
        <f t="shared" si="58"/>
        <v>-4.2080883565437679</v>
      </c>
      <c r="N590">
        <f t="shared" si="59"/>
        <v>-1.8671159782751249E-2</v>
      </c>
    </row>
    <row r="591" spans="1:14" x14ac:dyDescent="0.2">
      <c r="A591" s="16">
        <v>45001</v>
      </c>
      <c r="B591">
        <v>3.56</v>
      </c>
      <c r="D591" s="17">
        <v>45001</v>
      </c>
      <c r="E591">
        <v>185.35028076171881</v>
      </c>
      <c r="F591" s="20">
        <f t="shared" si="54"/>
        <v>2.4000774210365012</v>
      </c>
      <c r="G591" s="20">
        <f t="shared" si="55"/>
        <v>-1.1599225789634988</v>
      </c>
      <c r="H591">
        <f t="shared" si="56"/>
        <v>-5.0669230886979345E-3</v>
      </c>
      <c r="J591" s="17">
        <v>45001</v>
      </c>
      <c r="K591">
        <v>3960.280029296875</v>
      </c>
      <c r="L591">
        <f t="shared" si="57"/>
        <v>1.7562006217166743</v>
      </c>
      <c r="M591">
        <f t="shared" si="58"/>
        <v>-1.8037993782833257</v>
      </c>
      <c r="N591">
        <f t="shared" si="59"/>
        <v>-7.9053154813222438E-3</v>
      </c>
    </row>
    <row r="592" spans="1:14" x14ac:dyDescent="0.2">
      <c r="A592" s="16">
        <v>45002</v>
      </c>
      <c r="B592">
        <v>3.39</v>
      </c>
      <c r="D592" s="17">
        <v>45002</v>
      </c>
      <c r="E592">
        <v>182.92578125</v>
      </c>
      <c r="F592" s="20">
        <f t="shared" si="54"/>
        <v>-1.3080635765724447</v>
      </c>
      <c r="G592" s="20">
        <f t="shared" si="55"/>
        <v>-4.6980635765724443</v>
      </c>
      <c r="H592">
        <f t="shared" si="56"/>
        <v>-2.0898274918176047E-2</v>
      </c>
      <c r="J592" s="17">
        <v>45002</v>
      </c>
      <c r="K592">
        <v>3916.639892578125</v>
      </c>
      <c r="L592">
        <f t="shared" si="57"/>
        <v>-1.1019457310067555</v>
      </c>
      <c r="M592">
        <f t="shared" si="58"/>
        <v>-4.4919457310067559</v>
      </c>
      <c r="N592">
        <f t="shared" si="59"/>
        <v>-1.9960002478201025E-2</v>
      </c>
    </row>
    <row r="593" spans="1:14" x14ac:dyDescent="0.2">
      <c r="A593" s="16">
        <v>45005</v>
      </c>
      <c r="B593">
        <v>3.47</v>
      </c>
      <c r="D593" s="17">
        <v>45005</v>
      </c>
      <c r="E593">
        <v>183.32160949707031</v>
      </c>
      <c r="F593" s="20">
        <f t="shared" si="54"/>
        <v>0.21638734811761942</v>
      </c>
      <c r="G593" s="20">
        <f t="shared" si="55"/>
        <v>-3.2536126518823809</v>
      </c>
      <c r="H593">
        <f t="shared" si="56"/>
        <v>-1.4365243198670876E-2</v>
      </c>
      <c r="J593" s="17">
        <v>45005</v>
      </c>
      <c r="K593">
        <v>3951.570068359375</v>
      </c>
      <c r="L593">
        <f t="shared" si="57"/>
        <v>0.89184037183099929</v>
      </c>
      <c r="M593">
        <f t="shared" si="58"/>
        <v>-2.5781596281690007</v>
      </c>
      <c r="N593">
        <f t="shared" si="59"/>
        <v>-1.1343670537381043E-2</v>
      </c>
    </row>
    <row r="594" spans="1:14" x14ac:dyDescent="0.2">
      <c r="A594" s="16">
        <v>45006</v>
      </c>
      <c r="B594">
        <v>3.59</v>
      </c>
      <c r="D594" s="17">
        <v>45006</v>
      </c>
      <c r="E594">
        <v>186.71589660644531</v>
      </c>
      <c r="F594" s="20">
        <f t="shared" si="54"/>
        <v>1.8515477355271881</v>
      </c>
      <c r="G594" s="20">
        <f t="shared" si="55"/>
        <v>-1.7384522644728118</v>
      </c>
      <c r="H594">
        <f t="shared" si="56"/>
        <v>-7.6163994958732247E-3</v>
      </c>
      <c r="J594" s="17">
        <v>45006</v>
      </c>
      <c r="K594">
        <v>4002.8701171875</v>
      </c>
      <c r="L594">
        <f t="shared" si="57"/>
        <v>1.2982193897785015</v>
      </c>
      <c r="M594">
        <f t="shared" si="58"/>
        <v>-2.2917806102214984</v>
      </c>
      <c r="N594">
        <f t="shared" si="59"/>
        <v>-1.0068901117673733E-2</v>
      </c>
    </row>
    <row r="595" spans="1:14" x14ac:dyDescent="0.2">
      <c r="A595" s="16">
        <v>45007</v>
      </c>
      <c r="B595">
        <v>3.48</v>
      </c>
      <c r="D595" s="17">
        <v>45007</v>
      </c>
      <c r="E595">
        <v>184.56849670410159</v>
      </c>
      <c r="F595" s="20">
        <f t="shared" si="54"/>
        <v>-1.1500894896324509</v>
      </c>
      <c r="G595" s="20">
        <f t="shared" si="55"/>
        <v>-4.6300894896324509</v>
      </c>
      <c r="H595">
        <f t="shared" si="56"/>
        <v>-2.058862488230782E-2</v>
      </c>
      <c r="J595" s="17">
        <v>45007</v>
      </c>
      <c r="K595">
        <v>3936.969970703125</v>
      </c>
      <c r="L595">
        <f t="shared" si="57"/>
        <v>-1.6463223775713667</v>
      </c>
      <c r="M595">
        <f t="shared" si="58"/>
        <v>-5.1263223775713662</v>
      </c>
      <c r="N595">
        <f t="shared" si="59"/>
        <v>-2.2854264380095485E-2</v>
      </c>
    </row>
    <row r="596" spans="1:14" x14ac:dyDescent="0.2">
      <c r="A596" s="16">
        <v>45008</v>
      </c>
      <c r="B596">
        <v>3.38</v>
      </c>
      <c r="D596" s="17">
        <v>45008</v>
      </c>
      <c r="E596">
        <v>185.48883056640619</v>
      </c>
      <c r="F596" s="20">
        <f t="shared" si="54"/>
        <v>0.49864081830826873</v>
      </c>
      <c r="G596" s="20">
        <f t="shared" si="55"/>
        <v>-2.8813591816917312</v>
      </c>
      <c r="H596">
        <f t="shared" si="56"/>
        <v>-1.2697404205793997E-2</v>
      </c>
      <c r="J596" s="17">
        <v>45008</v>
      </c>
      <c r="K596">
        <v>3948.719970703125</v>
      </c>
      <c r="L596">
        <f t="shared" si="57"/>
        <v>0.29845287333755061</v>
      </c>
      <c r="M596">
        <f t="shared" si="58"/>
        <v>-3.0815471266624495</v>
      </c>
      <c r="N596">
        <f t="shared" si="59"/>
        <v>-1.3593527199978981E-2</v>
      </c>
    </row>
    <row r="597" spans="1:14" x14ac:dyDescent="0.2">
      <c r="A597" s="16">
        <v>45009</v>
      </c>
      <c r="B597">
        <v>3.38</v>
      </c>
      <c r="D597" s="17">
        <v>45009</v>
      </c>
      <c r="E597">
        <v>188.08152770996091</v>
      </c>
      <c r="F597" s="20">
        <f t="shared" si="54"/>
        <v>1.3977645638487723</v>
      </c>
      <c r="G597" s="20">
        <f t="shared" si="55"/>
        <v>-1.9822354361512275</v>
      </c>
      <c r="H597">
        <f t="shared" si="56"/>
        <v>-8.6952064209785893E-3</v>
      </c>
      <c r="J597" s="17">
        <v>45009</v>
      </c>
      <c r="K597">
        <v>3970.989990234375</v>
      </c>
      <c r="L597">
        <f t="shared" si="57"/>
        <v>0.56398072531044807</v>
      </c>
      <c r="M597">
        <f t="shared" si="58"/>
        <v>-2.8160192746895518</v>
      </c>
      <c r="N597">
        <f t="shared" si="59"/>
        <v>-1.2405315896296863E-2</v>
      </c>
    </row>
    <row r="598" spans="1:14" x14ac:dyDescent="0.2">
      <c r="A598" s="16">
        <v>45012</v>
      </c>
      <c r="B598">
        <v>3.53</v>
      </c>
      <c r="D598" s="17">
        <v>45012</v>
      </c>
      <c r="E598">
        <v>189.2690734863281</v>
      </c>
      <c r="F598" s="20">
        <f t="shared" si="54"/>
        <v>0.63139947384864548</v>
      </c>
      <c r="G598" s="20">
        <f t="shared" si="55"/>
        <v>-2.8986005261513546</v>
      </c>
      <c r="H598">
        <f t="shared" si="56"/>
        <v>-1.2774510777987172E-2</v>
      </c>
      <c r="J598" s="17">
        <v>45012</v>
      </c>
      <c r="K598">
        <v>3977.530029296875</v>
      </c>
      <c r="L598">
        <f t="shared" si="57"/>
        <v>0.16469543057483241</v>
      </c>
      <c r="M598">
        <f t="shared" si="58"/>
        <v>-3.3653045694251675</v>
      </c>
      <c r="N598">
        <f t="shared" si="59"/>
        <v>-1.4866917800538811E-2</v>
      </c>
    </row>
    <row r="599" spans="1:14" x14ac:dyDescent="0.2">
      <c r="A599" s="16">
        <v>45013</v>
      </c>
      <c r="B599">
        <v>3.55</v>
      </c>
      <c r="D599" s="17">
        <v>45013</v>
      </c>
      <c r="E599">
        <v>190.2982177734375</v>
      </c>
      <c r="F599" s="20">
        <f t="shared" si="54"/>
        <v>0.54374667142001087</v>
      </c>
      <c r="G599" s="20">
        <f t="shared" si="55"/>
        <v>-3.0062533285799891</v>
      </c>
      <c r="H599">
        <f t="shared" si="56"/>
        <v>-1.3256264431067361E-2</v>
      </c>
      <c r="J599" s="17">
        <v>45013</v>
      </c>
      <c r="K599">
        <v>3971.27001953125</v>
      </c>
      <c r="L599">
        <f t="shared" si="57"/>
        <v>-0.1573843495716262</v>
      </c>
      <c r="M599">
        <f t="shared" si="58"/>
        <v>-3.7073843495716261</v>
      </c>
      <c r="N599">
        <f t="shared" si="59"/>
        <v>-1.6407016148928429E-2</v>
      </c>
    </row>
    <row r="600" spans="1:14" x14ac:dyDescent="0.2">
      <c r="A600" s="16">
        <v>45014</v>
      </c>
      <c r="B600">
        <v>3.57</v>
      </c>
      <c r="D600" s="17">
        <v>45014</v>
      </c>
      <c r="E600">
        <v>194.5930480957031</v>
      </c>
      <c r="F600" s="20">
        <f t="shared" si="54"/>
        <v>2.2568946638159657</v>
      </c>
      <c r="G600" s="20">
        <f t="shared" si="55"/>
        <v>-1.3131053361840341</v>
      </c>
      <c r="H600">
        <f t="shared" si="56"/>
        <v>-5.7405165612032611E-3</v>
      </c>
      <c r="J600" s="17">
        <v>45014</v>
      </c>
      <c r="K600">
        <v>4027.81005859375</v>
      </c>
      <c r="L600">
        <f t="shared" si="57"/>
        <v>1.4237268879836511</v>
      </c>
      <c r="M600">
        <f t="shared" si="58"/>
        <v>-2.146273112016349</v>
      </c>
      <c r="N600">
        <f t="shared" si="59"/>
        <v>-9.4226290140234197E-3</v>
      </c>
    </row>
    <row r="601" spans="1:14" x14ac:dyDescent="0.2">
      <c r="A601" s="16">
        <v>45015</v>
      </c>
      <c r="B601">
        <v>3.55</v>
      </c>
      <c r="D601" s="17">
        <v>45015</v>
      </c>
      <c r="E601">
        <v>194.55348205566409</v>
      </c>
      <c r="F601" s="20">
        <f t="shared" si="54"/>
        <v>-2.0332709943238374E-2</v>
      </c>
      <c r="G601" s="20">
        <f t="shared" si="55"/>
        <v>-3.570332709943238</v>
      </c>
      <c r="H601">
        <f t="shared" si="56"/>
        <v>-1.5789331676206865E-2</v>
      </c>
      <c r="J601" s="17">
        <v>45015</v>
      </c>
      <c r="K601">
        <v>4050.830078125</v>
      </c>
      <c r="L601">
        <f t="shared" si="57"/>
        <v>0.57152693886680195</v>
      </c>
      <c r="M601">
        <f t="shared" si="58"/>
        <v>-2.9784730611331978</v>
      </c>
      <c r="N601">
        <f t="shared" si="59"/>
        <v>-1.3131894666606218E-2</v>
      </c>
    </row>
    <row r="602" spans="1:14" x14ac:dyDescent="0.2">
      <c r="A602" s="16">
        <v>45016</v>
      </c>
      <c r="B602">
        <v>3.48</v>
      </c>
      <c r="D602" s="17">
        <v>45016</v>
      </c>
      <c r="E602">
        <v>197.7003479003906</v>
      </c>
      <c r="F602" s="20">
        <f t="shared" si="54"/>
        <v>1.6174811221451948</v>
      </c>
      <c r="G602" s="20">
        <f t="shared" si="55"/>
        <v>-1.8625188778548052</v>
      </c>
      <c r="H602">
        <f t="shared" si="56"/>
        <v>-8.1650931738492544E-3</v>
      </c>
      <c r="J602" s="17">
        <v>45016</v>
      </c>
      <c r="K602">
        <v>4109.31005859375</v>
      </c>
      <c r="L602">
        <f t="shared" si="57"/>
        <v>1.4436542471763842</v>
      </c>
      <c r="M602">
        <f t="shared" si="58"/>
        <v>-2.0363457528236157</v>
      </c>
      <c r="N602">
        <f t="shared" si="59"/>
        <v>-8.9350231616120972E-3</v>
      </c>
    </row>
    <row r="603" spans="1:14" x14ac:dyDescent="0.2">
      <c r="A603" s="16">
        <v>45019</v>
      </c>
      <c r="B603">
        <v>3.43</v>
      </c>
      <c r="D603" s="17">
        <v>45019</v>
      </c>
      <c r="E603">
        <v>194.4446105957031</v>
      </c>
      <c r="F603" s="20">
        <f t="shared" si="54"/>
        <v>-1.6468040341172649</v>
      </c>
      <c r="G603" s="20">
        <f t="shared" si="55"/>
        <v>-5.0768040341172647</v>
      </c>
      <c r="H603">
        <f t="shared" si="56"/>
        <v>-2.2627647962274892E-2</v>
      </c>
      <c r="J603" s="17">
        <v>45019</v>
      </c>
      <c r="K603">
        <v>4124.509765625</v>
      </c>
      <c r="L603">
        <f t="shared" si="57"/>
        <v>0.36988464765424645</v>
      </c>
      <c r="M603">
        <f t="shared" si="58"/>
        <v>-3.0601153523457536</v>
      </c>
      <c r="N603">
        <f t="shared" si="59"/>
        <v>-1.3497501395981226E-2</v>
      </c>
    </row>
    <row r="604" spans="1:14" x14ac:dyDescent="0.2">
      <c r="A604" s="16">
        <v>45020</v>
      </c>
      <c r="B604">
        <v>3.35</v>
      </c>
      <c r="D604" s="17">
        <v>45020</v>
      </c>
      <c r="E604">
        <v>195.14723205566409</v>
      </c>
      <c r="F604" s="20">
        <f t="shared" si="54"/>
        <v>0.36134787063957896</v>
      </c>
      <c r="G604" s="20">
        <f t="shared" si="55"/>
        <v>-2.9886521293604211</v>
      </c>
      <c r="H604">
        <f t="shared" si="56"/>
        <v>-1.3177461307521014E-2</v>
      </c>
      <c r="J604" s="17">
        <v>45020</v>
      </c>
      <c r="K604">
        <v>4100.60009765625</v>
      </c>
      <c r="L604">
        <f t="shared" si="57"/>
        <v>-0.57969720833299787</v>
      </c>
      <c r="M604">
        <f t="shared" si="58"/>
        <v>-3.929697208332998</v>
      </c>
      <c r="N604">
        <f t="shared" si="59"/>
        <v>-1.7410840499098225E-2</v>
      </c>
    </row>
    <row r="605" spans="1:14" x14ac:dyDescent="0.2">
      <c r="A605" s="16">
        <v>45021</v>
      </c>
      <c r="B605">
        <v>3.3</v>
      </c>
      <c r="D605" s="17">
        <v>45021</v>
      </c>
      <c r="E605">
        <v>193.27691650390619</v>
      </c>
      <c r="F605" s="20">
        <f t="shared" si="54"/>
        <v>-0.9584125442396263</v>
      </c>
      <c r="G605" s="20">
        <f t="shared" si="55"/>
        <v>-4.2584125442396257</v>
      </c>
      <c r="H605">
        <f t="shared" si="56"/>
        <v>-1.8899375918605119E-2</v>
      </c>
      <c r="J605" s="17">
        <v>45021</v>
      </c>
      <c r="K605">
        <v>4090.3798828125</v>
      </c>
      <c r="L605">
        <f t="shared" si="57"/>
        <v>-0.24923705312282204</v>
      </c>
      <c r="M605">
        <f t="shared" si="58"/>
        <v>-3.5492370531228219</v>
      </c>
      <c r="N605">
        <f t="shared" si="59"/>
        <v>-1.5694332641058434E-2</v>
      </c>
    </row>
    <row r="606" spans="1:14" x14ac:dyDescent="0.2">
      <c r="A606" s="16">
        <v>45022</v>
      </c>
      <c r="B606">
        <v>3.3</v>
      </c>
      <c r="D606" s="17">
        <v>45022</v>
      </c>
      <c r="E606">
        <v>190.5456237792969</v>
      </c>
      <c r="F606" s="20">
        <f t="shared" si="54"/>
        <v>-1.4131499891525274</v>
      </c>
      <c r="G606" s="20">
        <f t="shared" si="55"/>
        <v>-4.7131499891525275</v>
      </c>
      <c r="H606">
        <f t="shared" si="56"/>
        <v>-2.0967029705606238E-2</v>
      </c>
      <c r="J606" s="17">
        <v>45022</v>
      </c>
      <c r="K606">
        <v>4105.02001953125</v>
      </c>
      <c r="L606">
        <f t="shared" si="57"/>
        <v>0.35791630944272113</v>
      </c>
      <c r="M606">
        <f t="shared" si="58"/>
        <v>-2.9420836905572787</v>
      </c>
      <c r="N606">
        <f t="shared" si="59"/>
        <v>-1.2969036583733081E-2</v>
      </c>
    </row>
    <row r="607" spans="1:14" x14ac:dyDescent="0.2">
      <c r="A607" s="16">
        <v>45026</v>
      </c>
      <c r="B607">
        <v>3.41</v>
      </c>
      <c r="D607" s="17">
        <v>45026</v>
      </c>
      <c r="E607">
        <v>189.4966735839844</v>
      </c>
      <c r="F607" s="20">
        <f t="shared" si="54"/>
        <v>-0.55049818227652747</v>
      </c>
      <c r="G607" s="20">
        <f t="shared" si="55"/>
        <v>-3.9604981822765275</v>
      </c>
      <c r="H607">
        <f t="shared" si="56"/>
        <v>-1.7550101409417096E-2</v>
      </c>
      <c r="J607" s="17">
        <v>45026</v>
      </c>
      <c r="K607">
        <v>4109.10986328125</v>
      </c>
      <c r="L607">
        <f t="shared" si="57"/>
        <v>9.9630299743751732E-2</v>
      </c>
      <c r="M607">
        <f t="shared" si="58"/>
        <v>-3.3103697002562482</v>
      </c>
      <c r="N607">
        <f t="shared" si="59"/>
        <v>-1.4620100323264199E-2</v>
      </c>
    </row>
    <row r="608" spans="1:14" x14ac:dyDescent="0.2">
      <c r="A608" s="16">
        <v>45027</v>
      </c>
      <c r="B608">
        <v>3.43</v>
      </c>
      <c r="D608" s="17">
        <v>45027</v>
      </c>
      <c r="E608">
        <v>186.9237365722656</v>
      </c>
      <c r="F608" s="20">
        <f t="shared" si="54"/>
        <v>-1.3577742358514215</v>
      </c>
      <c r="G608" s="20">
        <f t="shared" si="55"/>
        <v>-4.7877742358514217</v>
      </c>
      <c r="H608">
        <f t="shared" si="56"/>
        <v>-2.130728227726212E-2</v>
      </c>
      <c r="J608" s="17">
        <v>45027</v>
      </c>
      <c r="K608">
        <v>4108.93994140625</v>
      </c>
      <c r="L608">
        <f t="shared" si="57"/>
        <v>-4.1352477946236315E-3</v>
      </c>
      <c r="M608">
        <f t="shared" si="58"/>
        <v>-3.4341352477946239</v>
      </c>
      <c r="N608">
        <f t="shared" si="59"/>
        <v>-1.5176366024063082E-2</v>
      </c>
    </row>
    <row r="609" spans="1:14" x14ac:dyDescent="0.2">
      <c r="A609" s="16">
        <v>45028</v>
      </c>
      <c r="B609">
        <v>3.41</v>
      </c>
      <c r="D609" s="17">
        <v>45028</v>
      </c>
      <c r="E609">
        <v>188.33885192871091</v>
      </c>
      <c r="F609" s="20">
        <f t="shared" si="54"/>
        <v>0.7570549264609967</v>
      </c>
      <c r="G609" s="20">
        <f t="shared" si="55"/>
        <v>-2.6529450735390032</v>
      </c>
      <c r="H609">
        <f t="shared" si="56"/>
        <v>-1.167718280377537E-2</v>
      </c>
      <c r="J609" s="17">
        <v>45028</v>
      </c>
      <c r="K609">
        <v>4091.949951171875</v>
      </c>
      <c r="L609">
        <f t="shared" si="57"/>
        <v>-0.41348840520069319</v>
      </c>
      <c r="M609">
        <f t="shared" si="58"/>
        <v>-3.8234884052006932</v>
      </c>
      <c r="N609">
        <f t="shared" si="59"/>
        <v>-1.6930979212763243E-2</v>
      </c>
    </row>
    <row r="610" spans="1:14" x14ac:dyDescent="0.2">
      <c r="A610" s="16">
        <v>45029</v>
      </c>
      <c r="B610">
        <v>3.45</v>
      </c>
      <c r="D610" s="17">
        <v>45029</v>
      </c>
      <c r="E610">
        <v>192.00032043457031</v>
      </c>
      <c r="F610" s="20">
        <f t="shared" si="54"/>
        <v>1.9440856033492888</v>
      </c>
      <c r="G610" s="20">
        <f t="shared" si="55"/>
        <v>-1.5059143966507114</v>
      </c>
      <c r="H610">
        <f t="shared" si="56"/>
        <v>-6.589847339416673E-3</v>
      </c>
      <c r="J610" s="17">
        <v>45029</v>
      </c>
      <c r="K610">
        <v>4146.22021484375</v>
      </c>
      <c r="L610">
        <f t="shared" si="57"/>
        <v>1.3262689993638066</v>
      </c>
      <c r="M610">
        <f t="shared" si="58"/>
        <v>-2.1237310006361936</v>
      </c>
      <c r="N610">
        <f t="shared" si="59"/>
        <v>-9.3225941207332984E-3</v>
      </c>
    </row>
    <row r="611" spans="1:14" x14ac:dyDescent="0.2">
      <c r="A611" s="16">
        <v>45030</v>
      </c>
      <c r="B611">
        <v>3.52</v>
      </c>
      <c r="D611" s="17">
        <v>45030</v>
      </c>
      <c r="E611">
        <v>192.62376403808591</v>
      </c>
      <c r="F611" s="20">
        <f t="shared" si="54"/>
        <v>0.32470966824664915</v>
      </c>
      <c r="G611" s="20">
        <f t="shared" si="55"/>
        <v>-3.195290331753351</v>
      </c>
      <c r="H611">
        <f t="shared" si="56"/>
        <v>-1.4103513216656864E-2</v>
      </c>
      <c r="J611" s="17">
        <v>45030</v>
      </c>
      <c r="K611">
        <v>4137.64013671875</v>
      </c>
      <c r="L611">
        <f t="shared" si="57"/>
        <v>-0.20693734728036722</v>
      </c>
      <c r="M611">
        <f t="shared" si="58"/>
        <v>-3.7269373472803671</v>
      </c>
      <c r="N611">
        <f t="shared" si="59"/>
        <v>-1.6495212125631896E-2</v>
      </c>
    </row>
    <row r="612" spans="1:14" x14ac:dyDescent="0.2">
      <c r="A612" s="16">
        <v>45033</v>
      </c>
      <c r="B612">
        <v>3.6</v>
      </c>
      <c r="D612" s="17">
        <v>45033</v>
      </c>
      <c r="E612">
        <v>195.02845764160159</v>
      </c>
      <c r="F612" s="20">
        <f t="shared" si="54"/>
        <v>1.2483888556140048</v>
      </c>
      <c r="G612" s="20">
        <f t="shared" si="55"/>
        <v>-2.3516111443859953</v>
      </c>
      <c r="H612">
        <f t="shared" si="56"/>
        <v>-1.033491793566369E-2</v>
      </c>
      <c r="J612" s="17">
        <v>45033</v>
      </c>
      <c r="K612">
        <v>4151.31982421875</v>
      </c>
      <c r="L612">
        <f t="shared" si="57"/>
        <v>0.33061569029655458</v>
      </c>
      <c r="M612">
        <f t="shared" si="58"/>
        <v>-3.2693843097034456</v>
      </c>
      <c r="N612">
        <f t="shared" si="59"/>
        <v>-1.4436047933804902E-2</v>
      </c>
    </row>
    <row r="613" spans="1:14" x14ac:dyDescent="0.2">
      <c r="A613" s="16">
        <v>45034</v>
      </c>
      <c r="B613">
        <v>3.58</v>
      </c>
      <c r="D613" s="17">
        <v>45034</v>
      </c>
      <c r="E613">
        <v>196.43367004394531</v>
      </c>
      <c r="F613" s="20">
        <f t="shared" si="54"/>
        <v>0.72051659503252674</v>
      </c>
      <c r="G613" s="20">
        <f t="shared" si="55"/>
        <v>-2.8594834049674733</v>
      </c>
      <c r="H613">
        <f t="shared" si="56"/>
        <v>-1.2599591270894493E-2</v>
      </c>
      <c r="J613" s="17">
        <v>45034</v>
      </c>
      <c r="K613">
        <v>4154.8701171875</v>
      </c>
      <c r="L613">
        <f t="shared" si="57"/>
        <v>8.5522029597373664E-2</v>
      </c>
      <c r="M613">
        <f t="shared" si="58"/>
        <v>-3.4944779704026265</v>
      </c>
      <c r="N613">
        <f t="shared" si="59"/>
        <v>-1.5447835688644652E-2</v>
      </c>
    </row>
    <row r="614" spans="1:14" x14ac:dyDescent="0.2">
      <c r="A614" s="16">
        <v>45035</v>
      </c>
      <c r="B614">
        <v>3.6</v>
      </c>
      <c r="D614" s="17">
        <v>45035</v>
      </c>
      <c r="E614">
        <v>196.84930419921881</v>
      </c>
      <c r="F614" s="20">
        <f t="shared" si="54"/>
        <v>0.21159007780107678</v>
      </c>
      <c r="G614" s="20">
        <f t="shared" si="55"/>
        <v>-3.3884099221989232</v>
      </c>
      <c r="H614">
        <f t="shared" si="56"/>
        <v>-1.4970770014137522E-2</v>
      </c>
      <c r="J614" s="17">
        <v>45035</v>
      </c>
      <c r="K614">
        <v>4154.52001953125</v>
      </c>
      <c r="L614">
        <f t="shared" si="57"/>
        <v>-8.4261997698013933E-3</v>
      </c>
      <c r="M614">
        <f t="shared" si="58"/>
        <v>-3.6084261997698013</v>
      </c>
      <c r="N614">
        <f t="shared" si="59"/>
        <v>-1.5960928877322263E-2</v>
      </c>
    </row>
    <row r="615" spans="1:14" x14ac:dyDescent="0.2">
      <c r="A615" s="16">
        <v>45036</v>
      </c>
      <c r="B615">
        <v>3.54</v>
      </c>
      <c r="D615" s="17">
        <v>45036</v>
      </c>
      <c r="E615">
        <v>195.45399475097659</v>
      </c>
      <c r="F615" s="20">
        <f t="shared" si="54"/>
        <v>-0.70882112279660936</v>
      </c>
      <c r="G615" s="20">
        <f t="shared" si="55"/>
        <v>-4.2488211227966097</v>
      </c>
      <c r="H615">
        <f t="shared" si="56"/>
        <v>-1.8855870344065044E-2</v>
      </c>
      <c r="J615" s="17">
        <v>45036</v>
      </c>
      <c r="K615">
        <v>4129.7900390625</v>
      </c>
      <c r="L615">
        <f t="shared" si="57"/>
        <v>-0.59525481529729773</v>
      </c>
      <c r="M615">
        <f t="shared" si="58"/>
        <v>-4.1352548152972979</v>
      </c>
      <c r="N615">
        <f t="shared" si="59"/>
        <v>-1.8341077779788408E-2</v>
      </c>
    </row>
    <row r="616" spans="1:14" x14ac:dyDescent="0.2">
      <c r="A616" s="16">
        <v>45037</v>
      </c>
      <c r="B616">
        <v>3.57</v>
      </c>
      <c r="D616" s="17">
        <v>45037</v>
      </c>
      <c r="E616">
        <v>196.95817565917969</v>
      </c>
      <c r="F616" s="20">
        <f t="shared" si="54"/>
        <v>0.76958309811960535</v>
      </c>
      <c r="G616" s="20">
        <f t="shared" si="55"/>
        <v>-2.8004169018803946</v>
      </c>
      <c r="H616">
        <f t="shared" si="56"/>
        <v>-1.2335597816260842E-2</v>
      </c>
      <c r="J616" s="17">
        <v>45037</v>
      </c>
      <c r="K616">
        <v>4133.52001953125</v>
      </c>
      <c r="L616">
        <f t="shared" si="57"/>
        <v>9.0318888695773494E-2</v>
      </c>
      <c r="M616">
        <f t="shared" si="58"/>
        <v>-3.4796811113042265</v>
      </c>
      <c r="N616">
        <f t="shared" si="59"/>
        <v>-1.538125191687653E-2</v>
      </c>
    </row>
    <row r="617" spans="1:14" x14ac:dyDescent="0.2">
      <c r="A617" s="16">
        <v>45040</v>
      </c>
      <c r="B617">
        <v>3.52</v>
      </c>
      <c r="D617" s="17">
        <v>45040</v>
      </c>
      <c r="E617">
        <v>192.8909606933594</v>
      </c>
      <c r="F617" s="20">
        <f t="shared" si="54"/>
        <v>-2.0650145403754516</v>
      </c>
      <c r="G617" s="20">
        <f t="shared" si="55"/>
        <v>-5.5850145403754521</v>
      </c>
      <c r="H617">
        <f t="shared" si="56"/>
        <v>-2.4959069410443929E-2</v>
      </c>
      <c r="J617" s="17">
        <v>45040</v>
      </c>
      <c r="K617">
        <v>4137.0400390625</v>
      </c>
      <c r="L617">
        <f t="shared" si="57"/>
        <v>8.5157916609030423E-2</v>
      </c>
      <c r="M617">
        <f t="shared" si="58"/>
        <v>-3.4348420833909694</v>
      </c>
      <c r="N617">
        <f t="shared" si="59"/>
        <v>-1.5179544951972887E-2</v>
      </c>
    </row>
    <row r="618" spans="1:14" x14ac:dyDescent="0.2">
      <c r="A618" s="16">
        <v>45041</v>
      </c>
      <c r="B618">
        <v>3.4</v>
      </c>
      <c r="D618" s="17">
        <v>45041</v>
      </c>
      <c r="E618">
        <v>188.6851806640625</v>
      </c>
      <c r="F618" s="20">
        <f t="shared" si="54"/>
        <v>-2.1803924943807358</v>
      </c>
      <c r="G618" s="20">
        <f t="shared" si="55"/>
        <v>-5.5803924943807353</v>
      </c>
      <c r="H618">
        <f t="shared" si="56"/>
        <v>-2.493780922670864E-2</v>
      </c>
      <c r="J618" s="17">
        <v>45041</v>
      </c>
      <c r="K618">
        <v>4071.6298828125</v>
      </c>
      <c r="L618">
        <f t="shared" si="57"/>
        <v>-1.5810858882773269</v>
      </c>
      <c r="M618">
        <f t="shared" si="58"/>
        <v>-4.9810858882773266</v>
      </c>
      <c r="N618">
        <f t="shared" si="59"/>
        <v>-2.2189937061219994E-2</v>
      </c>
    </row>
    <row r="619" spans="1:14" x14ac:dyDescent="0.2">
      <c r="A619" s="16">
        <v>45042</v>
      </c>
      <c r="B619">
        <v>3.43</v>
      </c>
      <c r="D619" s="17">
        <v>45042</v>
      </c>
      <c r="E619">
        <v>189.52635192871091</v>
      </c>
      <c r="F619" s="20">
        <f t="shared" si="54"/>
        <v>0.44580674628922823</v>
      </c>
      <c r="G619" s="20">
        <f t="shared" si="55"/>
        <v>-2.9841932537107718</v>
      </c>
      <c r="H619">
        <f t="shared" si="56"/>
        <v>-1.3157500543840286E-2</v>
      </c>
      <c r="J619" s="17">
        <v>45042</v>
      </c>
      <c r="K619">
        <v>4055.989990234375</v>
      </c>
      <c r="L619">
        <f t="shared" si="57"/>
        <v>-0.38411871973298473</v>
      </c>
      <c r="M619">
        <f t="shared" si="58"/>
        <v>-3.8141187197329849</v>
      </c>
      <c r="N619">
        <f t="shared" si="59"/>
        <v>-1.688867153881311E-2</v>
      </c>
    </row>
    <row r="620" spans="1:14" x14ac:dyDescent="0.2">
      <c r="A620" s="16">
        <v>45043</v>
      </c>
      <c r="B620">
        <v>3.53</v>
      </c>
      <c r="D620" s="17">
        <v>45043</v>
      </c>
      <c r="E620">
        <v>193.90032958984381</v>
      </c>
      <c r="F620" s="20">
        <f t="shared" si="54"/>
        <v>2.3078467013273913</v>
      </c>
      <c r="G620" s="20">
        <f t="shared" si="55"/>
        <v>-1.2221532986726085</v>
      </c>
      <c r="H620">
        <f t="shared" si="56"/>
        <v>-5.340445434283924E-3</v>
      </c>
      <c r="J620" s="17">
        <v>45043</v>
      </c>
      <c r="K620">
        <v>4135.35009765625</v>
      </c>
      <c r="L620">
        <f t="shared" si="57"/>
        <v>1.9566149722497019</v>
      </c>
      <c r="M620">
        <f t="shared" si="58"/>
        <v>-1.5733850277502979</v>
      </c>
      <c r="N620">
        <f t="shared" si="59"/>
        <v>-6.8874506268116892E-3</v>
      </c>
    </row>
    <row r="621" spans="1:14" x14ac:dyDescent="0.2">
      <c r="A621" s="16">
        <v>45044</v>
      </c>
      <c r="B621">
        <v>3.44</v>
      </c>
      <c r="D621" s="17">
        <v>45044</v>
      </c>
      <c r="E621">
        <v>196.30503845214841</v>
      </c>
      <c r="F621" s="20">
        <f t="shared" si="54"/>
        <v>1.2401778106263504</v>
      </c>
      <c r="G621" s="20">
        <f t="shared" si="55"/>
        <v>-2.1998221893736494</v>
      </c>
      <c r="H621">
        <f t="shared" si="56"/>
        <v>-9.6603556203366941E-3</v>
      </c>
      <c r="J621" s="17">
        <v>45044</v>
      </c>
      <c r="K621">
        <v>4169.47998046875</v>
      </c>
      <c r="L621">
        <f t="shared" si="57"/>
        <v>0.8253202753460569</v>
      </c>
      <c r="M621">
        <f t="shared" si="58"/>
        <v>-2.6146797246539428</v>
      </c>
      <c r="N621">
        <f t="shared" si="59"/>
        <v>-1.1506503120280955E-2</v>
      </c>
    </row>
    <row r="622" spans="1:14" x14ac:dyDescent="0.2">
      <c r="A622" s="16">
        <v>45047</v>
      </c>
      <c r="B622">
        <v>3.59</v>
      </c>
      <c r="D622" s="17">
        <v>45047</v>
      </c>
      <c r="E622">
        <v>195.73106384277341</v>
      </c>
      <c r="F622" s="20">
        <f t="shared" si="54"/>
        <v>-0.29238913779327824</v>
      </c>
      <c r="G622" s="20">
        <f t="shared" si="55"/>
        <v>-3.882389137793278</v>
      </c>
      <c r="H622">
        <f t="shared" si="56"/>
        <v>-1.7197032731385398E-2</v>
      </c>
      <c r="J622" s="17">
        <v>45047</v>
      </c>
      <c r="K622">
        <v>4167.8701171875</v>
      </c>
      <c r="L622">
        <f t="shared" si="57"/>
        <v>-3.8610649020768599E-2</v>
      </c>
      <c r="M622">
        <f t="shared" si="58"/>
        <v>-3.6286106490207684</v>
      </c>
      <c r="N622">
        <f t="shared" si="59"/>
        <v>-1.6051879906697285E-2</v>
      </c>
    </row>
    <row r="623" spans="1:14" x14ac:dyDescent="0.2">
      <c r="A623" s="16">
        <v>45048</v>
      </c>
      <c r="B623">
        <v>3.44</v>
      </c>
      <c r="D623" s="17">
        <v>45048</v>
      </c>
      <c r="E623">
        <v>191.82218933105469</v>
      </c>
      <c r="F623" s="20">
        <f t="shared" si="54"/>
        <v>-1.9970639483463071</v>
      </c>
      <c r="G623" s="20">
        <f t="shared" si="55"/>
        <v>-5.4370639483463066</v>
      </c>
      <c r="H623">
        <f t="shared" si="56"/>
        <v>-2.4279051995430508E-2</v>
      </c>
      <c r="J623" s="17">
        <v>45048</v>
      </c>
      <c r="K623">
        <v>4119.580078125</v>
      </c>
      <c r="L623">
        <f t="shared" si="57"/>
        <v>-1.1586262936400322</v>
      </c>
      <c r="M623">
        <f t="shared" si="58"/>
        <v>-4.5986262936400326</v>
      </c>
      <c r="N623">
        <f t="shared" si="59"/>
        <v>-2.0445371744577532E-2</v>
      </c>
    </row>
    <row r="624" spans="1:14" x14ac:dyDescent="0.2">
      <c r="A624" s="16">
        <v>45049</v>
      </c>
      <c r="B624">
        <v>3.38</v>
      </c>
      <c r="D624" s="17">
        <v>45049</v>
      </c>
      <c r="E624">
        <v>190.60499572753909</v>
      </c>
      <c r="F624" s="20">
        <f t="shared" si="54"/>
        <v>-0.63454265002413945</v>
      </c>
      <c r="G624" s="20">
        <f t="shared" si="55"/>
        <v>-4.014542650024139</v>
      </c>
      <c r="H624">
        <f t="shared" si="56"/>
        <v>-1.7794561450878876E-2</v>
      </c>
      <c r="J624" s="17">
        <v>45049</v>
      </c>
      <c r="K624">
        <v>4090.75</v>
      </c>
      <c r="L624">
        <f t="shared" si="57"/>
        <v>-0.69983050646564493</v>
      </c>
      <c r="M624">
        <f t="shared" si="58"/>
        <v>-4.0798305064656448</v>
      </c>
      <c r="N624">
        <f t="shared" si="59"/>
        <v>-1.8090062498431529E-2</v>
      </c>
    </row>
    <row r="625" spans="1:14" x14ac:dyDescent="0.2">
      <c r="A625" s="16">
        <v>45050</v>
      </c>
      <c r="B625">
        <v>3.37</v>
      </c>
      <c r="D625" s="17">
        <v>45050</v>
      </c>
      <c r="E625">
        <v>190.37739562988281</v>
      </c>
      <c r="F625" s="20">
        <f t="shared" si="54"/>
        <v>-0.11940930340651831</v>
      </c>
      <c r="G625" s="20">
        <f t="shared" si="55"/>
        <v>-3.4894093034065183</v>
      </c>
      <c r="H625">
        <f t="shared" si="56"/>
        <v>-1.5425026255002758E-2</v>
      </c>
      <c r="J625" s="17">
        <v>45050</v>
      </c>
      <c r="K625">
        <v>4061.219970703125</v>
      </c>
      <c r="L625">
        <f t="shared" si="57"/>
        <v>-0.72187323343824483</v>
      </c>
      <c r="M625">
        <f t="shared" si="58"/>
        <v>-4.0918732334382453</v>
      </c>
      <c r="N625">
        <f t="shared" si="59"/>
        <v>-1.814459136596679E-2</v>
      </c>
    </row>
    <row r="626" spans="1:14" x14ac:dyDescent="0.2">
      <c r="A626" s="16">
        <v>45051</v>
      </c>
      <c r="B626">
        <v>3.44</v>
      </c>
      <c r="D626" s="17">
        <v>45051</v>
      </c>
      <c r="E626">
        <v>195.53315734863281</v>
      </c>
      <c r="F626" s="20">
        <f t="shared" si="54"/>
        <v>2.7081795618075573</v>
      </c>
      <c r="G626" s="20">
        <f t="shared" si="55"/>
        <v>-0.73182043819244269</v>
      </c>
      <c r="H626">
        <f t="shared" si="56"/>
        <v>-3.1899423947958062E-3</v>
      </c>
      <c r="J626" s="17">
        <v>45051</v>
      </c>
      <c r="K626">
        <v>4136.25</v>
      </c>
      <c r="L626">
        <f t="shared" si="57"/>
        <v>1.8474751389515338</v>
      </c>
      <c r="M626">
        <f t="shared" si="58"/>
        <v>-1.5925248610484661</v>
      </c>
      <c r="N626">
        <f t="shared" si="59"/>
        <v>-6.9719108339581616E-3</v>
      </c>
    </row>
    <row r="627" spans="1:14" x14ac:dyDescent="0.2">
      <c r="A627" s="16">
        <v>45054</v>
      </c>
      <c r="B627">
        <v>3.52</v>
      </c>
      <c r="D627" s="17">
        <v>45054</v>
      </c>
      <c r="E627">
        <v>195.83992004394531</v>
      </c>
      <c r="F627" s="20">
        <f t="shared" si="54"/>
        <v>0.15688525643021584</v>
      </c>
      <c r="G627" s="20">
        <f t="shared" si="55"/>
        <v>-3.3631147435697843</v>
      </c>
      <c r="H627">
        <f t="shared" si="56"/>
        <v>-1.485707642311559E-2</v>
      </c>
      <c r="J627" s="17">
        <v>45054</v>
      </c>
      <c r="K627">
        <v>4138.1201171875</v>
      </c>
      <c r="L627">
        <f t="shared" si="57"/>
        <v>4.5212866424901785E-2</v>
      </c>
      <c r="M627">
        <f t="shared" si="58"/>
        <v>-3.4747871335750982</v>
      </c>
      <c r="N627">
        <f t="shared" si="59"/>
        <v>-1.5359231956057462E-2</v>
      </c>
    </row>
    <row r="628" spans="1:14" x14ac:dyDescent="0.2">
      <c r="A628" s="16">
        <v>45055</v>
      </c>
      <c r="B628">
        <v>3.53</v>
      </c>
      <c r="D628" s="17">
        <v>45055</v>
      </c>
      <c r="E628">
        <v>199.0857849121094</v>
      </c>
      <c r="F628" s="20">
        <f t="shared" si="54"/>
        <v>1.6574071657278751</v>
      </c>
      <c r="G628" s="20">
        <f t="shared" si="55"/>
        <v>-1.8725928342721248</v>
      </c>
      <c r="H628">
        <f t="shared" si="56"/>
        <v>-8.2096764278890896E-3</v>
      </c>
      <c r="J628" s="17">
        <v>45055</v>
      </c>
      <c r="K628">
        <v>4119.169921875</v>
      </c>
      <c r="L628">
        <f t="shared" si="57"/>
        <v>-0.45794212772585308</v>
      </c>
      <c r="M628">
        <f t="shared" si="58"/>
        <v>-3.9879421277258529</v>
      </c>
      <c r="N628">
        <f t="shared" si="59"/>
        <v>-1.7674221767207069E-2</v>
      </c>
    </row>
    <row r="629" spans="1:14" x14ac:dyDescent="0.2">
      <c r="A629" s="16">
        <v>45056</v>
      </c>
      <c r="B629">
        <v>3.43</v>
      </c>
      <c r="D629" s="17">
        <v>45056</v>
      </c>
      <c r="E629">
        <v>202.71759033203119</v>
      </c>
      <c r="F629" s="20">
        <f t="shared" si="54"/>
        <v>1.8242414552727242</v>
      </c>
      <c r="G629" s="20">
        <f t="shared" si="55"/>
        <v>-1.605758544727276</v>
      </c>
      <c r="H629">
        <f t="shared" si="56"/>
        <v>-7.0303180054512356E-3</v>
      </c>
      <c r="J629" s="17">
        <v>45056</v>
      </c>
      <c r="K629">
        <v>4137.64013671875</v>
      </c>
      <c r="L629">
        <f t="shared" si="57"/>
        <v>0.44839652634049543</v>
      </c>
      <c r="M629">
        <f t="shared" si="58"/>
        <v>-2.9816034736595047</v>
      </c>
      <c r="N629">
        <f t="shared" si="59"/>
        <v>-1.3145907462139129E-2</v>
      </c>
    </row>
    <row r="630" spans="1:14" x14ac:dyDescent="0.2">
      <c r="A630" s="16">
        <v>45057</v>
      </c>
      <c r="B630">
        <v>3.39</v>
      </c>
      <c r="D630" s="17">
        <v>45057</v>
      </c>
      <c r="E630">
        <v>201.35194396972659</v>
      </c>
      <c r="F630" s="20">
        <f t="shared" si="54"/>
        <v>-0.6736693939918138</v>
      </c>
      <c r="G630" s="20">
        <f t="shared" si="55"/>
        <v>-4.0636693939918143</v>
      </c>
      <c r="H630">
        <f t="shared" si="56"/>
        <v>-1.8016896543858574E-2</v>
      </c>
      <c r="J630" s="17">
        <v>45057</v>
      </c>
      <c r="K630">
        <v>4130.6201171875</v>
      </c>
      <c r="L630">
        <f t="shared" si="57"/>
        <v>-0.16966239932158642</v>
      </c>
      <c r="M630">
        <f t="shared" si="58"/>
        <v>-3.5596623993215863</v>
      </c>
      <c r="N630">
        <f t="shared" si="59"/>
        <v>-1.5741277993307542E-2</v>
      </c>
    </row>
    <row r="631" spans="1:14" x14ac:dyDescent="0.2">
      <c r="A631" s="16">
        <v>45058</v>
      </c>
      <c r="B631">
        <v>3.46</v>
      </c>
      <c r="D631" s="17">
        <v>45058</v>
      </c>
      <c r="E631">
        <v>199.709228515625</v>
      </c>
      <c r="F631" s="20">
        <f t="shared" si="54"/>
        <v>-0.81584285789094457</v>
      </c>
      <c r="G631" s="20">
        <f t="shared" si="55"/>
        <v>-4.2758428578909449</v>
      </c>
      <c r="H631">
        <f t="shared" si="56"/>
        <v>-1.8978448956692671E-2</v>
      </c>
      <c r="J631" s="17">
        <v>45058</v>
      </c>
      <c r="K631">
        <v>4124.080078125</v>
      </c>
      <c r="L631">
        <f t="shared" si="57"/>
        <v>-0.15833068345566115</v>
      </c>
      <c r="M631">
        <f t="shared" si="58"/>
        <v>-3.6183306834556612</v>
      </c>
      <c r="N631">
        <f t="shared" si="59"/>
        <v>-1.6005556052184393E-2</v>
      </c>
    </row>
    <row r="632" spans="1:14" x14ac:dyDescent="0.2">
      <c r="A632" s="16">
        <v>45061</v>
      </c>
      <c r="B632">
        <v>3.5</v>
      </c>
      <c r="D632" s="17">
        <v>45061</v>
      </c>
      <c r="E632">
        <v>201.2134094238281</v>
      </c>
      <c r="F632" s="20">
        <f t="shared" si="54"/>
        <v>0.75318547839936767</v>
      </c>
      <c r="G632" s="20">
        <f t="shared" si="55"/>
        <v>-2.7468145216006326</v>
      </c>
      <c r="H632">
        <f t="shared" si="56"/>
        <v>-1.2096164675427373E-2</v>
      </c>
      <c r="J632" s="17">
        <v>45061</v>
      </c>
      <c r="K632">
        <v>4136.27978515625</v>
      </c>
      <c r="L632">
        <f t="shared" si="57"/>
        <v>0.29581644391339168</v>
      </c>
      <c r="M632">
        <f t="shared" si="58"/>
        <v>-3.2041835560866083</v>
      </c>
      <c r="N632">
        <f t="shared" si="59"/>
        <v>-1.4143412676999628E-2</v>
      </c>
    </row>
    <row r="633" spans="1:14" x14ac:dyDescent="0.2">
      <c r="A633" s="16">
        <v>45062</v>
      </c>
      <c r="B633">
        <v>3.54</v>
      </c>
      <c r="D633" s="17">
        <v>45062</v>
      </c>
      <c r="E633">
        <v>202.4305725097656</v>
      </c>
      <c r="F633" s="20">
        <f t="shared" si="54"/>
        <v>0.60491151629646855</v>
      </c>
      <c r="G633" s="20">
        <f t="shared" si="55"/>
        <v>-2.9350884837035314</v>
      </c>
      <c r="H633">
        <f t="shared" si="56"/>
        <v>-1.2937737021783625E-2</v>
      </c>
      <c r="J633" s="17">
        <v>45062</v>
      </c>
      <c r="K633">
        <v>4109.89990234375</v>
      </c>
      <c r="L633">
        <f t="shared" si="57"/>
        <v>-0.63776833731530291</v>
      </c>
      <c r="M633">
        <f t="shared" si="58"/>
        <v>-4.1777683373153032</v>
      </c>
      <c r="N633">
        <f t="shared" si="59"/>
        <v>-1.8533718809712156E-2</v>
      </c>
    </row>
    <row r="634" spans="1:14" x14ac:dyDescent="0.2">
      <c r="A634" s="16">
        <v>45063</v>
      </c>
      <c r="B634">
        <v>3.57</v>
      </c>
      <c r="D634" s="17">
        <v>45063</v>
      </c>
      <c r="E634">
        <v>207.20045471191409</v>
      </c>
      <c r="F634" s="20">
        <f t="shared" si="54"/>
        <v>2.3563052472809596</v>
      </c>
      <c r="G634" s="20">
        <f t="shared" si="55"/>
        <v>-1.2136947527190403</v>
      </c>
      <c r="H634">
        <f t="shared" si="56"/>
        <v>-5.3032575153363487E-3</v>
      </c>
      <c r="J634" s="17">
        <v>45063</v>
      </c>
      <c r="K634">
        <v>4158.77001953125</v>
      </c>
      <c r="L634">
        <f t="shared" si="57"/>
        <v>1.1890829058788237</v>
      </c>
      <c r="M634">
        <f t="shared" si="58"/>
        <v>-2.3809170941211759</v>
      </c>
      <c r="N634">
        <f t="shared" si="59"/>
        <v>-1.0465276691657905E-2</v>
      </c>
    </row>
    <row r="635" spans="1:14" x14ac:dyDescent="0.2">
      <c r="A635" s="16">
        <v>45064</v>
      </c>
      <c r="B635">
        <v>3.65</v>
      </c>
      <c r="D635" s="17">
        <v>45064</v>
      </c>
      <c r="E635">
        <v>211.0993957519531</v>
      </c>
      <c r="F635" s="20">
        <f t="shared" si="54"/>
        <v>1.8817241716288644</v>
      </c>
      <c r="G635" s="20">
        <f t="shared" si="55"/>
        <v>-1.7682758283711355</v>
      </c>
      <c r="H635">
        <f t="shared" si="56"/>
        <v>-7.748233112418736E-3</v>
      </c>
      <c r="J635" s="17">
        <v>45064</v>
      </c>
      <c r="K635">
        <v>4198.0498046875</v>
      </c>
      <c r="L635">
        <f t="shared" si="57"/>
        <v>0.94450486494267283</v>
      </c>
      <c r="M635">
        <f t="shared" si="58"/>
        <v>-2.7054951350573271</v>
      </c>
      <c r="N635">
        <f t="shared" si="59"/>
        <v>-1.1911687729856457E-2</v>
      </c>
    </row>
    <row r="636" spans="1:14" x14ac:dyDescent="0.2">
      <c r="A636" s="16">
        <v>45065</v>
      </c>
      <c r="B636">
        <v>3.7</v>
      </c>
      <c r="D636" s="17">
        <v>45065</v>
      </c>
      <c r="E636">
        <v>208.17022705078119</v>
      </c>
      <c r="F636" s="20">
        <f t="shared" si="54"/>
        <v>-1.3875779656961915</v>
      </c>
      <c r="G636" s="20">
        <f t="shared" si="55"/>
        <v>-5.0875779656961919</v>
      </c>
      <c r="H636">
        <f t="shared" si="56"/>
        <v>-2.2676943864565983E-2</v>
      </c>
      <c r="J636" s="17">
        <v>45065</v>
      </c>
      <c r="K636">
        <v>4191.97998046875</v>
      </c>
      <c r="L636">
        <f t="shared" si="57"/>
        <v>-0.1445867605470639</v>
      </c>
      <c r="M636">
        <f t="shared" si="58"/>
        <v>-3.8445867605470641</v>
      </c>
      <c r="N636">
        <f t="shared" si="59"/>
        <v>-1.7026261359487597E-2</v>
      </c>
    </row>
    <row r="637" spans="1:14" x14ac:dyDescent="0.2">
      <c r="A637" s="16">
        <v>45068</v>
      </c>
      <c r="B637">
        <v>3.72</v>
      </c>
      <c r="D637" s="17">
        <v>45068</v>
      </c>
      <c r="E637">
        <v>208.07127380371091</v>
      </c>
      <c r="F637" s="20">
        <f t="shared" si="54"/>
        <v>-4.7534774051116044E-2</v>
      </c>
      <c r="G637" s="20">
        <f t="shared" si="55"/>
        <v>-3.767534774051116</v>
      </c>
      <c r="H637">
        <f t="shared" si="56"/>
        <v>-1.6678388566139107E-2</v>
      </c>
      <c r="J637" s="17">
        <v>45068</v>
      </c>
      <c r="K637">
        <v>4192.6298828125</v>
      </c>
      <c r="L637">
        <f t="shared" si="57"/>
        <v>1.5503469643891942E-2</v>
      </c>
      <c r="M637">
        <f t="shared" si="58"/>
        <v>-3.7044965303561082</v>
      </c>
      <c r="N637">
        <f t="shared" si="59"/>
        <v>-1.6393991836152949E-2</v>
      </c>
    </row>
    <row r="638" spans="1:14" x14ac:dyDescent="0.2">
      <c r="A638" s="16">
        <v>45069</v>
      </c>
      <c r="B638">
        <v>3.7</v>
      </c>
      <c r="D638" s="17">
        <v>45069</v>
      </c>
      <c r="E638">
        <v>204.48896789550781</v>
      </c>
      <c r="F638" s="20">
        <f t="shared" si="54"/>
        <v>-1.7216725032320184</v>
      </c>
      <c r="G638" s="20">
        <f t="shared" si="55"/>
        <v>-5.4216725032320188</v>
      </c>
      <c r="H638">
        <f t="shared" si="56"/>
        <v>-2.4208370224874449E-2</v>
      </c>
      <c r="J638" s="17">
        <v>45069</v>
      </c>
      <c r="K638">
        <v>4145.580078125</v>
      </c>
      <c r="L638">
        <f t="shared" si="57"/>
        <v>-1.1222026747550167</v>
      </c>
      <c r="M638">
        <f t="shared" si="58"/>
        <v>-4.8222026747550171</v>
      </c>
      <c r="N638">
        <f t="shared" si="59"/>
        <v>-2.1464350184043489E-2</v>
      </c>
    </row>
    <row r="639" spans="1:14" x14ac:dyDescent="0.2">
      <c r="A639" s="16">
        <v>45070</v>
      </c>
      <c r="B639">
        <v>3.73</v>
      </c>
      <c r="D639" s="17">
        <v>45070</v>
      </c>
      <c r="E639">
        <v>206.88374328613281</v>
      </c>
      <c r="F639" s="20">
        <f t="shared" si="54"/>
        <v>1.1711024879585243</v>
      </c>
      <c r="G639" s="20">
        <f t="shared" si="55"/>
        <v>-2.5588975120414759</v>
      </c>
      <c r="H639">
        <f t="shared" si="56"/>
        <v>-1.125781090036195E-2</v>
      </c>
      <c r="J639" s="17">
        <v>45070</v>
      </c>
      <c r="K639">
        <v>4115.240234375</v>
      </c>
      <c r="L639">
        <f t="shared" si="57"/>
        <v>-0.73186003353534002</v>
      </c>
      <c r="M639">
        <f t="shared" si="58"/>
        <v>-4.4618600335353396</v>
      </c>
      <c r="N639">
        <f t="shared" si="59"/>
        <v>-1.9823218256391783E-2</v>
      </c>
    </row>
    <row r="640" spans="1:14" x14ac:dyDescent="0.2">
      <c r="A640" s="16">
        <v>45071</v>
      </c>
      <c r="B640">
        <v>3.83</v>
      </c>
      <c r="D640" s="17">
        <v>45071</v>
      </c>
      <c r="E640">
        <v>207.72492980957031</v>
      </c>
      <c r="F640" s="20">
        <f t="shared" si="54"/>
        <v>0.40659865781434928</v>
      </c>
      <c r="G640" s="20">
        <f t="shared" si="55"/>
        <v>-3.4234013421856506</v>
      </c>
      <c r="H640">
        <f t="shared" si="56"/>
        <v>-1.5128094132965262E-2</v>
      </c>
      <c r="J640" s="17">
        <v>45071</v>
      </c>
      <c r="K640">
        <v>4151.27978515625</v>
      </c>
      <c r="L640">
        <f t="shared" si="57"/>
        <v>0.87575812659023267</v>
      </c>
      <c r="M640">
        <f t="shared" si="58"/>
        <v>-2.9542418734097673</v>
      </c>
      <c r="N640">
        <f t="shared" si="59"/>
        <v>-1.3023442887426783E-2</v>
      </c>
    </row>
    <row r="641" spans="1:14" x14ac:dyDescent="0.2">
      <c r="A641" s="16">
        <v>45072</v>
      </c>
      <c r="B641">
        <v>3.8</v>
      </c>
      <c r="D641" s="17">
        <v>45072</v>
      </c>
      <c r="E641">
        <v>213.19737243652341</v>
      </c>
      <c r="F641" s="20">
        <f t="shared" si="54"/>
        <v>2.634465989214632</v>
      </c>
      <c r="G641" s="20">
        <f t="shared" si="55"/>
        <v>-1.1655340107853678</v>
      </c>
      <c r="H641">
        <f t="shared" si="56"/>
        <v>-5.0915799194098952E-3</v>
      </c>
      <c r="J641" s="17">
        <v>45072</v>
      </c>
      <c r="K641">
        <v>4205.4501953125</v>
      </c>
      <c r="L641">
        <f t="shared" si="57"/>
        <v>1.3049086777997325</v>
      </c>
      <c r="M641">
        <f t="shared" si="58"/>
        <v>-2.4950913222002673</v>
      </c>
      <c r="N641">
        <f t="shared" si="59"/>
        <v>-1.097352011664068E-2</v>
      </c>
    </row>
    <row r="642" spans="1:14" x14ac:dyDescent="0.2">
      <c r="A642" s="16">
        <v>45076</v>
      </c>
      <c r="B642">
        <v>3.69</v>
      </c>
      <c r="D642" s="17">
        <v>45076</v>
      </c>
      <c r="E642">
        <v>216.5916442871094</v>
      </c>
      <c r="F642" s="20">
        <f t="shared" si="54"/>
        <v>1.5920795888779502</v>
      </c>
      <c r="G642" s="20">
        <f t="shared" si="55"/>
        <v>-2.0979204111220495</v>
      </c>
      <c r="H642">
        <f t="shared" si="56"/>
        <v>-9.2080830244201505E-3</v>
      </c>
      <c r="J642" s="17">
        <v>45076</v>
      </c>
      <c r="K642">
        <v>4205.52001953125</v>
      </c>
      <c r="L642">
        <f t="shared" si="57"/>
        <v>1.6603268498537403E-3</v>
      </c>
      <c r="M642">
        <f t="shared" si="58"/>
        <v>-3.6883396731501463</v>
      </c>
      <c r="N642">
        <f t="shared" si="59"/>
        <v>-1.6321130226983307E-2</v>
      </c>
    </row>
    <row r="643" spans="1:14" x14ac:dyDescent="0.2">
      <c r="A643" s="16">
        <v>45077</v>
      </c>
      <c r="B643">
        <v>3.64</v>
      </c>
      <c r="D643" s="17">
        <v>45077</v>
      </c>
      <c r="E643">
        <v>221.0546875</v>
      </c>
      <c r="F643" s="20">
        <f t="shared" si="54"/>
        <v>2.0605795886449245</v>
      </c>
      <c r="G643" s="20">
        <f t="shared" si="55"/>
        <v>-1.5794204113550756</v>
      </c>
      <c r="H643">
        <f t="shared" si="56"/>
        <v>-6.9140817789842277E-3</v>
      </c>
      <c r="J643" s="17">
        <v>45077</v>
      </c>
      <c r="K643">
        <v>4179.830078125</v>
      </c>
      <c r="L643">
        <f t="shared" si="57"/>
        <v>-0.61086242098339649</v>
      </c>
      <c r="M643">
        <f t="shared" si="58"/>
        <v>-4.2508624209833963</v>
      </c>
      <c r="N643">
        <f t="shared" si="59"/>
        <v>-1.8865129070681042E-2</v>
      </c>
    </row>
    <row r="644" spans="1:14" x14ac:dyDescent="0.2">
      <c r="A644" s="16">
        <v>45078</v>
      </c>
      <c r="B644">
        <v>3.61</v>
      </c>
      <c r="D644" s="17">
        <v>45078</v>
      </c>
      <c r="E644">
        <v>210.68379211425781</v>
      </c>
      <c r="F644" s="20">
        <f t="shared" si="54"/>
        <v>-4.6915518974200392</v>
      </c>
      <c r="G644" s="20">
        <f t="shared" si="55"/>
        <v>-8.3015518974200386</v>
      </c>
      <c r="H644">
        <f t="shared" si="56"/>
        <v>-3.763801423389565E-2</v>
      </c>
      <c r="J644" s="17">
        <v>45078</v>
      </c>
      <c r="K644">
        <v>4221.02001953125</v>
      </c>
      <c r="L644">
        <f t="shared" si="57"/>
        <v>0.98544535630326635</v>
      </c>
      <c r="M644">
        <f t="shared" si="58"/>
        <v>-2.6245546436967335</v>
      </c>
      <c r="N644">
        <f t="shared" si="59"/>
        <v>-1.1550543025744348E-2</v>
      </c>
    </row>
    <row r="645" spans="1:14" x14ac:dyDescent="0.2">
      <c r="A645" s="16">
        <v>45079</v>
      </c>
      <c r="B645">
        <v>3.69</v>
      </c>
      <c r="D645" s="17">
        <v>45079</v>
      </c>
      <c r="E645">
        <v>210.81243896484381</v>
      </c>
      <c r="F645" s="20">
        <f t="shared" ref="F645:F708" si="60">+(E645-E644)/E644*100</f>
        <v>6.1061579201226221E-2</v>
      </c>
      <c r="G645" s="20">
        <f t="shared" ref="G645:G708" si="61">+F645-B645</f>
        <v>-3.6289384207987738</v>
      </c>
      <c r="H645">
        <f t="shared" ref="H645:H708" si="62">+LOG(1+G645/100)</f>
        <v>-1.6053357001896869E-2</v>
      </c>
      <c r="J645" s="17">
        <v>45079</v>
      </c>
      <c r="K645">
        <v>4282.3701171875</v>
      </c>
      <c r="L645">
        <f t="shared" ref="L645:L708" si="63">+(K645-K644)/K644*100</f>
        <v>1.4534424705965505</v>
      </c>
      <c r="M645">
        <f t="shared" ref="M645:M708" si="64">+L645-B645</f>
        <v>-2.2365575294034494</v>
      </c>
      <c r="N645">
        <f t="shared" ref="N645:N708" si="65">+LOG(1+M645/100)</f>
        <v>-9.8235143472050861E-3</v>
      </c>
    </row>
    <row r="646" spans="1:14" x14ac:dyDescent="0.2">
      <c r="A646" s="16">
        <v>45082</v>
      </c>
      <c r="B646">
        <v>3.69</v>
      </c>
      <c r="D646" s="17">
        <v>45082</v>
      </c>
      <c r="E646">
        <v>207.6754455566406</v>
      </c>
      <c r="F646" s="20">
        <f t="shared" si="60"/>
        <v>-1.4880494830413453</v>
      </c>
      <c r="G646" s="20">
        <f t="shared" si="61"/>
        <v>-5.1780494830413453</v>
      </c>
      <c r="H646">
        <f t="shared" si="62"/>
        <v>-2.309111535286263E-2</v>
      </c>
      <c r="J646" s="17">
        <v>45082</v>
      </c>
      <c r="K646">
        <v>4273.7900390625</v>
      </c>
      <c r="L646">
        <f t="shared" si="63"/>
        <v>-0.20035816359177924</v>
      </c>
      <c r="M646">
        <f t="shared" si="64"/>
        <v>-3.8903581635917792</v>
      </c>
      <c r="N646">
        <f t="shared" si="65"/>
        <v>-1.7233041194117203E-2</v>
      </c>
    </row>
    <row r="647" spans="1:14" x14ac:dyDescent="0.2">
      <c r="A647" s="16">
        <v>45083</v>
      </c>
      <c r="B647">
        <v>3.7</v>
      </c>
      <c r="D647" s="17">
        <v>45083</v>
      </c>
      <c r="E647">
        <v>210.6343078613281</v>
      </c>
      <c r="F647" s="20">
        <f t="shared" si="60"/>
        <v>1.4247530788999854</v>
      </c>
      <c r="G647" s="20">
        <f t="shared" si="61"/>
        <v>-2.275246921100015</v>
      </c>
      <c r="H647">
        <f t="shared" si="62"/>
        <v>-9.9954182260471071E-3</v>
      </c>
      <c r="J647" s="17">
        <v>45083</v>
      </c>
      <c r="K647">
        <v>4283.85009765625</v>
      </c>
      <c r="L647">
        <f t="shared" si="63"/>
        <v>0.23538963079142694</v>
      </c>
      <c r="M647">
        <f t="shared" si="64"/>
        <v>-3.4646103692085735</v>
      </c>
      <c r="N647">
        <f t="shared" si="65"/>
        <v>-1.5313446202206756E-2</v>
      </c>
    </row>
    <row r="648" spans="1:14" x14ac:dyDescent="0.2">
      <c r="A648" s="16">
        <v>45084</v>
      </c>
      <c r="B648">
        <v>3.79</v>
      </c>
      <c r="D648" s="17">
        <v>45084</v>
      </c>
      <c r="E648">
        <v>203.5884094238281</v>
      </c>
      <c r="F648" s="20">
        <f t="shared" si="60"/>
        <v>-3.3450858547405744</v>
      </c>
      <c r="G648" s="20">
        <f t="shared" si="61"/>
        <v>-7.1350858547405744</v>
      </c>
      <c r="H648">
        <f t="shared" si="62"/>
        <v>-3.2148338441749399E-2</v>
      </c>
      <c r="J648" s="17">
        <v>45084</v>
      </c>
      <c r="K648">
        <v>4267.52001953125</v>
      </c>
      <c r="L648">
        <f t="shared" si="63"/>
        <v>-0.38120096998572378</v>
      </c>
      <c r="M648">
        <f t="shared" si="64"/>
        <v>-4.1712009699857235</v>
      </c>
      <c r="N648">
        <f t="shared" si="65"/>
        <v>-1.8503954593128757E-2</v>
      </c>
    </row>
    <row r="649" spans="1:14" x14ac:dyDescent="0.2">
      <c r="A649" s="16">
        <v>45085</v>
      </c>
      <c r="B649">
        <v>3.73</v>
      </c>
      <c r="D649" s="17">
        <v>45085</v>
      </c>
      <c r="E649">
        <v>207.3488464355469</v>
      </c>
      <c r="F649" s="20">
        <f t="shared" si="60"/>
        <v>1.847078142788753</v>
      </c>
      <c r="G649" s="20">
        <f t="shared" si="61"/>
        <v>-1.8829218572112469</v>
      </c>
      <c r="H649">
        <f t="shared" si="62"/>
        <v>-8.2553932556817776E-3</v>
      </c>
      <c r="J649" s="17">
        <v>45085</v>
      </c>
      <c r="K649">
        <v>4293.93017578125</v>
      </c>
      <c r="L649">
        <f t="shared" si="63"/>
        <v>0.6188642614241544</v>
      </c>
      <c r="M649">
        <f t="shared" si="64"/>
        <v>-3.1111357385758458</v>
      </c>
      <c r="N649">
        <f t="shared" si="65"/>
        <v>-1.3726134896850041E-2</v>
      </c>
    </row>
    <row r="650" spans="1:14" x14ac:dyDescent="0.2">
      <c r="A650" s="16">
        <v>45086</v>
      </c>
      <c r="B650">
        <v>3.75</v>
      </c>
      <c r="D650" s="17">
        <v>45086</v>
      </c>
      <c r="E650">
        <v>213.06867980957031</v>
      </c>
      <c r="F650" s="20">
        <f t="shared" si="60"/>
        <v>2.7585556767499955</v>
      </c>
      <c r="G650" s="20">
        <f t="shared" si="61"/>
        <v>-0.99144432325000453</v>
      </c>
      <c r="H650">
        <f t="shared" si="62"/>
        <v>-4.3272748705891224E-3</v>
      </c>
      <c r="J650" s="17">
        <v>45086</v>
      </c>
      <c r="K650">
        <v>4298.85986328125</v>
      </c>
      <c r="L650">
        <f t="shared" si="63"/>
        <v>0.11480595394411784</v>
      </c>
      <c r="M650">
        <f t="shared" si="64"/>
        <v>-3.635194046055882</v>
      </c>
      <c r="N650">
        <f t="shared" si="65"/>
        <v>-1.6081548781307107E-2</v>
      </c>
    </row>
    <row r="651" spans="1:14" x14ac:dyDescent="0.2">
      <c r="A651" s="16">
        <v>45089</v>
      </c>
      <c r="B651">
        <v>3.73</v>
      </c>
      <c r="D651" s="17">
        <v>45089</v>
      </c>
      <c r="E651">
        <v>211.465576171875</v>
      </c>
      <c r="F651" s="20">
        <f t="shared" si="60"/>
        <v>-0.75238821544681411</v>
      </c>
      <c r="G651" s="20">
        <f t="shared" si="61"/>
        <v>-4.4823882154468144</v>
      </c>
      <c r="H651">
        <f t="shared" si="62"/>
        <v>-1.9916544692055331E-2</v>
      </c>
      <c r="J651" s="17">
        <v>45089</v>
      </c>
      <c r="K651">
        <v>4338.93017578125</v>
      </c>
      <c r="L651">
        <f t="shared" si="63"/>
        <v>0.93211488102370887</v>
      </c>
      <c r="M651">
        <f t="shared" si="64"/>
        <v>-2.797885118976291</v>
      </c>
      <c r="N651">
        <f t="shared" si="65"/>
        <v>-1.2324285781889528E-2</v>
      </c>
    </row>
    <row r="652" spans="1:14" x14ac:dyDescent="0.2">
      <c r="A652" s="16">
        <v>45090</v>
      </c>
      <c r="B652">
        <v>3.84</v>
      </c>
      <c r="D652" s="17">
        <v>45090</v>
      </c>
      <c r="E652">
        <v>206.80458068847659</v>
      </c>
      <c r="F652" s="20">
        <f t="shared" si="60"/>
        <v>-2.2041391170022138</v>
      </c>
      <c r="G652" s="20">
        <f t="shared" si="61"/>
        <v>-6.0441391170022136</v>
      </c>
      <c r="H652">
        <f t="shared" si="62"/>
        <v>-2.7076123815131352E-2</v>
      </c>
      <c r="J652" s="17">
        <v>45090</v>
      </c>
      <c r="K652">
        <v>4369.009765625</v>
      </c>
      <c r="L652">
        <f t="shared" si="63"/>
        <v>0.69324899514738081</v>
      </c>
      <c r="M652">
        <f t="shared" si="64"/>
        <v>-3.1467510048526188</v>
      </c>
      <c r="N652">
        <f t="shared" si="65"/>
        <v>-1.3885806054862719E-2</v>
      </c>
    </row>
    <row r="653" spans="1:14" x14ac:dyDescent="0.2">
      <c r="A653" s="16">
        <v>45091</v>
      </c>
      <c r="B653">
        <v>3.83</v>
      </c>
      <c r="D653" s="17">
        <v>45091</v>
      </c>
      <c r="E653">
        <v>207.22023010253909</v>
      </c>
      <c r="F653" s="20">
        <f t="shared" si="60"/>
        <v>0.20098656068388551</v>
      </c>
      <c r="G653" s="20">
        <f t="shared" si="61"/>
        <v>-3.6290134393161146</v>
      </c>
      <c r="H653">
        <f t="shared" si="62"/>
        <v>-1.6053695071647989E-2</v>
      </c>
      <c r="J653" s="17">
        <v>45091</v>
      </c>
      <c r="K653">
        <v>4372.58984375</v>
      </c>
      <c r="L653">
        <f t="shared" si="63"/>
        <v>8.1942552593215798E-2</v>
      </c>
      <c r="M653">
        <f t="shared" si="64"/>
        <v>-3.7480574474067843</v>
      </c>
      <c r="N653">
        <f t="shared" si="65"/>
        <v>-1.6590496818330993E-2</v>
      </c>
    </row>
    <row r="654" spans="1:14" x14ac:dyDescent="0.2">
      <c r="A654" s="16">
        <v>45092</v>
      </c>
      <c r="B654">
        <v>3.72</v>
      </c>
      <c r="D654" s="17">
        <v>45092</v>
      </c>
      <c r="E654">
        <v>209.7139892578125</v>
      </c>
      <c r="F654" s="20">
        <f t="shared" si="60"/>
        <v>1.2034342178075077</v>
      </c>
      <c r="G654" s="20">
        <f t="shared" si="61"/>
        <v>-2.5165657821924925</v>
      </c>
      <c r="H654">
        <f t="shared" si="62"/>
        <v>-1.1069179573772157E-2</v>
      </c>
      <c r="J654" s="17">
        <v>45092</v>
      </c>
      <c r="K654">
        <v>4425.83984375</v>
      </c>
      <c r="L654">
        <f t="shared" si="63"/>
        <v>1.2178137420346744</v>
      </c>
      <c r="M654">
        <f t="shared" si="64"/>
        <v>-2.5021862579653256</v>
      </c>
      <c r="N654">
        <f t="shared" si="65"/>
        <v>-1.1005122664700962E-2</v>
      </c>
    </row>
    <row r="655" spans="1:14" x14ac:dyDescent="0.2">
      <c r="A655" s="16">
        <v>45093</v>
      </c>
      <c r="B655">
        <v>3.77</v>
      </c>
      <c r="D655" s="17">
        <v>45093</v>
      </c>
      <c r="E655">
        <v>209.5556335449219</v>
      </c>
      <c r="F655" s="20">
        <f t="shared" si="60"/>
        <v>-7.5510324061367942E-2</v>
      </c>
      <c r="G655" s="20">
        <f t="shared" si="61"/>
        <v>-3.8455103240613679</v>
      </c>
      <c r="H655">
        <f t="shared" si="62"/>
        <v>-1.7030432736331636E-2</v>
      </c>
      <c r="J655" s="17">
        <v>45093</v>
      </c>
      <c r="K655">
        <v>4409.58984375</v>
      </c>
      <c r="L655">
        <f t="shared" si="63"/>
        <v>-0.3671619528426367</v>
      </c>
      <c r="M655">
        <f t="shared" si="64"/>
        <v>-4.1371619528426367</v>
      </c>
      <c r="N655">
        <f t="shared" si="65"/>
        <v>-1.8349717739654783E-2</v>
      </c>
    </row>
    <row r="656" spans="1:14" x14ac:dyDescent="0.2">
      <c r="A656" s="16">
        <v>45097</v>
      </c>
      <c r="B656">
        <v>3.74</v>
      </c>
      <c r="D656" s="17">
        <v>45097</v>
      </c>
      <c r="E656">
        <v>214.71142578125</v>
      </c>
      <c r="F656" s="20">
        <f t="shared" si="60"/>
        <v>2.4603453264943425</v>
      </c>
      <c r="G656" s="20">
        <f t="shared" si="61"/>
        <v>-1.2796546735056578</v>
      </c>
      <c r="H656">
        <f t="shared" si="62"/>
        <v>-5.5933341340847383E-3</v>
      </c>
      <c r="J656" s="17">
        <v>45097</v>
      </c>
      <c r="K656">
        <v>4388.7099609375</v>
      </c>
      <c r="L656">
        <f t="shared" si="63"/>
        <v>-0.47351076976228124</v>
      </c>
      <c r="M656">
        <f t="shared" si="64"/>
        <v>-4.2135107697622818</v>
      </c>
      <c r="N656">
        <f t="shared" si="65"/>
        <v>-1.8695744225770809E-2</v>
      </c>
    </row>
    <row r="657" spans="1:14" x14ac:dyDescent="0.2">
      <c r="A657" s="16">
        <v>45098</v>
      </c>
      <c r="B657">
        <v>3.72</v>
      </c>
      <c r="D657" s="17">
        <v>45098</v>
      </c>
      <c r="E657">
        <v>207.4082336425781</v>
      </c>
      <c r="F657" s="20">
        <f t="shared" si="60"/>
        <v>-3.4013989297954099</v>
      </c>
      <c r="G657" s="20">
        <f t="shared" si="61"/>
        <v>-7.1213989297954097</v>
      </c>
      <c r="H657">
        <f t="shared" si="62"/>
        <v>-3.2084334527730941E-2</v>
      </c>
      <c r="J657" s="17">
        <v>45098</v>
      </c>
      <c r="K657">
        <v>4365.68994140625</v>
      </c>
      <c r="L657">
        <f t="shared" si="63"/>
        <v>-0.52452815830036181</v>
      </c>
      <c r="M657">
        <f t="shared" si="64"/>
        <v>-4.244528158300362</v>
      </c>
      <c r="N657">
        <f t="shared" si="65"/>
        <v>-1.8836399367103785E-2</v>
      </c>
    </row>
    <row r="658" spans="1:14" x14ac:dyDescent="0.2">
      <c r="A658" s="16">
        <v>45099</v>
      </c>
      <c r="B658">
        <v>3.8</v>
      </c>
      <c r="D658" s="17">
        <v>45099</v>
      </c>
      <c r="E658">
        <v>211.0697021484375</v>
      </c>
      <c r="F658" s="20">
        <f t="shared" si="60"/>
        <v>1.765343854270091</v>
      </c>
      <c r="G658" s="20">
        <f t="shared" si="61"/>
        <v>-2.034656145729909</v>
      </c>
      <c r="H658">
        <f t="shared" si="62"/>
        <v>-8.9275328253728171E-3</v>
      </c>
      <c r="J658" s="17">
        <v>45099</v>
      </c>
      <c r="K658">
        <v>4381.89013671875</v>
      </c>
      <c r="L658">
        <f t="shared" si="63"/>
        <v>0.37107984144384037</v>
      </c>
      <c r="M658">
        <f t="shared" si="64"/>
        <v>-3.4289201585561595</v>
      </c>
      <c r="N658">
        <f t="shared" si="65"/>
        <v>-1.5152912360299128E-2</v>
      </c>
    </row>
    <row r="659" spans="1:14" x14ac:dyDescent="0.2">
      <c r="A659" s="16">
        <v>45100</v>
      </c>
      <c r="B659">
        <v>3.74</v>
      </c>
      <c r="D659" s="17">
        <v>45100</v>
      </c>
      <c r="E659">
        <v>207.90303039550781</v>
      </c>
      <c r="F659" s="20">
        <f t="shared" si="60"/>
        <v>-1.5002966890542559</v>
      </c>
      <c r="G659" s="20">
        <f t="shared" si="61"/>
        <v>-5.2402966890542562</v>
      </c>
      <c r="H659">
        <f t="shared" si="62"/>
        <v>-2.337630770677377E-2</v>
      </c>
      <c r="J659" s="17">
        <v>45100</v>
      </c>
      <c r="K659">
        <v>4348.330078125</v>
      </c>
      <c r="L659">
        <f t="shared" si="63"/>
        <v>-0.76588087666845217</v>
      </c>
      <c r="M659">
        <f t="shared" si="64"/>
        <v>-4.5058808766684528</v>
      </c>
      <c r="N659">
        <f t="shared" si="65"/>
        <v>-2.0023373033296255E-2</v>
      </c>
    </row>
    <row r="660" spans="1:14" x14ac:dyDescent="0.2">
      <c r="A660" s="16">
        <v>45103</v>
      </c>
      <c r="B660">
        <v>3.72</v>
      </c>
      <c r="D660" s="17">
        <v>45103</v>
      </c>
      <c r="E660">
        <v>205.2014465332031</v>
      </c>
      <c r="F660" s="20">
        <f t="shared" si="60"/>
        <v>-1.2994441962511623</v>
      </c>
      <c r="G660" s="20">
        <f t="shared" si="61"/>
        <v>-5.0194441962511629</v>
      </c>
      <c r="H660">
        <f t="shared" si="62"/>
        <v>-2.236529335797096E-2</v>
      </c>
      <c r="J660" s="17">
        <v>45103</v>
      </c>
      <c r="K660">
        <v>4328.81982421875</v>
      </c>
      <c r="L660">
        <f t="shared" si="63"/>
        <v>-0.44868382932564355</v>
      </c>
      <c r="M660">
        <f t="shared" si="64"/>
        <v>-4.1686838293256434</v>
      </c>
      <c r="N660">
        <f t="shared" si="65"/>
        <v>-1.849254710443177E-2</v>
      </c>
    </row>
    <row r="661" spans="1:14" x14ac:dyDescent="0.2">
      <c r="A661" s="16">
        <v>45104</v>
      </c>
      <c r="B661">
        <v>3.77</v>
      </c>
      <c r="D661" s="17">
        <v>45104</v>
      </c>
      <c r="E661">
        <v>206.6462707519531</v>
      </c>
      <c r="F661" s="20">
        <f t="shared" si="60"/>
        <v>0.70410040628842097</v>
      </c>
      <c r="G661" s="20">
        <f t="shared" si="61"/>
        <v>-3.0658995937115789</v>
      </c>
      <c r="H661">
        <f t="shared" si="62"/>
        <v>-1.3523415797103384E-2</v>
      </c>
      <c r="J661" s="17">
        <v>45104</v>
      </c>
      <c r="K661">
        <v>4378.41015625</v>
      </c>
      <c r="L661">
        <f t="shared" si="63"/>
        <v>1.1455854954693081</v>
      </c>
      <c r="M661">
        <f t="shared" si="64"/>
        <v>-2.6244145045306917</v>
      </c>
      <c r="N661">
        <f t="shared" si="65"/>
        <v>-1.1549918005519881E-2</v>
      </c>
    </row>
    <row r="662" spans="1:14" x14ac:dyDescent="0.2">
      <c r="A662" s="16">
        <v>45105</v>
      </c>
      <c r="B662">
        <v>3.71</v>
      </c>
      <c r="D662" s="17">
        <v>45105</v>
      </c>
      <c r="E662">
        <v>209.9613952636719</v>
      </c>
      <c r="F662" s="20">
        <f t="shared" si="60"/>
        <v>1.6042508290401725</v>
      </c>
      <c r="G662" s="20">
        <f t="shared" si="61"/>
        <v>-2.1057491709598275</v>
      </c>
      <c r="H662">
        <f t="shared" si="62"/>
        <v>-9.24281286018621E-3</v>
      </c>
      <c r="J662" s="17">
        <v>45105</v>
      </c>
      <c r="K662">
        <v>4376.85986328125</v>
      </c>
      <c r="L662">
        <f t="shared" si="63"/>
        <v>-3.5407668843838683E-2</v>
      </c>
      <c r="M662">
        <f t="shared" si="64"/>
        <v>-3.7454076688438387</v>
      </c>
      <c r="N662">
        <f t="shared" si="65"/>
        <v>-1.6578541024633697E-2</v>
      </c>
    </row>
    <row r="663" spans="1:14" x14ac:dyDescent="0.2">
      <c r="A663" s="16">
        <v>45106</v>
      </c>
      <c r="B663">
        <v>3.85</v>
      </c>
      <c r="D663" s="17">
        <v>45106</v>
      </c>
      <c r="E663">
        <v>208.239501953125</v>
      </c>
      <c r="F663" s="20">
        <f t="shared" si="60"/>
        <v>-0.82009995617743459</v>
      </c>
      <c r="G663" s="20">
        <f t="shared" si="61"/>
        <v>-4.6700999561774346</v>
      </c>
      <c r="H663">
        <f t="shared" si="62"/>
        <v>-2.0770862348022442E-2</v>
      </c>
      <c r="J663" s="17">
        <v>45106</v>
      </c>
      <c r="K663">
        <v>4396.43994140625</v>
      </c>
      <c r="L663">
        <f t="shared" si="63"/>
        <v>0.44735446728059469</v>
      </c>
      <c r="M663">
        <f t="shared" si="64"/>
        <v>-3.4026455327194052</v>
      </c>
      <c r="N663">
        <f t="shared" si="65"/>
        <v>-1.5034767538903419E-2</v>
      </c>
    </row>
    <row r="664" spans="1:14" x14ac:dyDescent="0.2">
      <c r="A664" s="16">
        <v>45107</v>
      </c>
      <c r="B664">
        <v>3.81</v>
      </c>
      <c r="D664" s="17">
        <v>45107</v>
      </c>
      <c r="E664">
        <v>209.06083679199219</v>
      </c>
      <c r="F664" s="20">
        <f t="shared" si="60"/>
        <v>0.39441836499016936</v>
      </c>
      <c r="G664" s="20">
        <f t="shared" si="61"/>
        <v>-3.4155816350098309</v>
      </c>
      <c r="H664">
        <f t="shared" si="62"/>
        <v>-1.509293118206808E-2</v>
      </c>
      <c r="J664" s="17">
        <v>45107</v>
      </c>
      <c r="K664">
        <v>4450.3798828125</v>
      </c>
      <c r="L664">
        <f t="shared" si="63"/>
        <v>1.2269004495714029</v>
      </c>
      <c r="M664">
        <f t="shared" si="64"/>
        <v>-2.5830995504285972</v>
      </c>
      <c r="N664">
        <f t="shared" si="65"/>
        <v>-1.136569265649137E-2</v>
      </c>
    </row>
    <row r="665" spans="1:14" x14ac:dyDescent="0.2">
      <c r="A665" s="16">
        <v>45110</v>
      </c>
      <c r="B665">
        <v>3.86</v>
      </c>
      <c r="D665" s="17">
        <v>45110</v>
      </c>
      <c r="E665">
        <v>209.44677734375</v>
      </c>
      <c r="F665" s="20">
        <f t="shared" si="60"/>
        <v>0.18460681478177049</v>
      </c>
      <c r="G665" s="20">
        <f t="shared" si="61"/>
        <v>-3.6753931852182293</v>
      </c>
      <c r="H665">
        <f t="shared" si="62"/>
        <v>-1.6262755048095667E-2</v>
      </c>
      <c r="J665" s="17">
        <v>45110</v>
      </c>
      <c r="K665">
        <v>4455.58984375</v>
      </c>
      <c r="L665">
        <f t="shared" si="63"/>
        <v>0.11706778016009431</v>
      </c>
      <c r="M665">
        <f t="shared" si="64"/>
        <v>-3.7429322198399055</v>
      </c>
      <c r="N665">
        <f t="shared" si="65"/>
        <v>-1.6567372102791977E-2</v>
      </c>
    </row>
    <row r="666" spans="1:14" x14ac:dyDescent="0.2">
      <c r="A666" s="16">
        <v>45112</v>
      </c>
      <c r="B666">
        <v>3.95</v>
      </c>
      <c r="D666" s="17">
        <v>45112</v>
      </c>
      <c r="E666">
        <v>211.59422302246091</v>
      </c>
      <c r="F666" s="20">
        <f t="shared" si="60"/>
        <v>1.0252942088416381</v>
      </c>
      <c r="G666" s="20">
        <f t="shared" si="61"/>
        <v>-2.9247057911583623</v>
      </c>
      <c r="H666">
        <f t="shared" si="62"/>
        <v>-1.2891284551342284E-2</v>
      </c>
      <c r="J666" s="17">
        <v>45112</v>
      </c>
      <c r="K666">
        <v>4446.81982421875</v>
      </c>
      <c r="L666">
        <f t="shared" si="63"/>
        <v>-0.1968318413229169</v>
      </c>
      <c r="M666">
        <f t="shared" si="64"/>
        <v>-4.1468318413229168</v>
      </c>
      <c r="N666">
        <f t="shared" si="65"/>
        <v>-1.8393528157932094E-2</v>
      </c>
    </row>
    <row r="667" spans="1:14" x14ac:dyDescent="0.2">
      <c r="A667" s="16">
        <v>45113</v>
      </c>
      <c r="B667">
        <v>4.05</v>
      </c>
      <c r="D667" s="17">
        <v>45113</v>
      </c>
      <c r="E667">
        <v>207.9525146484375</v>
      </c>
      <c r="F667" s="20">
        <f t="shared" si="60"/>
        <v>-1.7210811911612722</v>
      </c>
      <c r="G667" s="20">
        <f t="shared" si="61"/>
        <v>-5.7710811911612723</v>
      </c>
      <c r="H667">
        <f t="shared" si="62"/>
        <v>-2.5815791987521795E-2</v>
      </c>
      <c r="J667" s="17">
        <v>45113</v>
      </c>
      <c r="K667">
        <v>4411.58984375</v>
      </c>
      <c r="L667">
        <f t="shared" si="63"/>
        <v>-0.79225113365009037</v>
      </c>
      <c r="M667">
        <f t="shared" si="64"/>
        <v>-4.8422511336500902</v>
      </c>
      <c r="N667">
        <f t="shared" si="65"/>
        <v>-2.1555840557494071E-2</v>
      </c>
    </row>
    <row r="668" spans="1:14" x14ac:dyDescent="0.2">
      <c r="A668" s="16">
        <v>45114</v>
      </c>
      <c r="B668">
        <v>4.0599999999999996</v>
      </c>
      <c r="D668" s="17">
        <v>45114</v>
      </c>
      <c r="E668">
        <v>207.4082336425781</v>
      </c>
      <c r="F668" s="20">
        <f t="shared" si="60"/>
        <v>-0.2617333129053811</v>
      </c>
      <c r="G668" s="20">
        <f t="shared" si="61"/>
        <v>-4.3217333129053808</v>
      </c>
      <c r="H668">
        <f t="shared" si="62"/>
        <v>-1.9186700987863112E-2</v>
      </c>
      <c r="J668" s="17">
        <v>45114</v>
      </c>
      <c r="K668">
        <v>4398.9501953125</v>
      </c>
      <c r="L668">
        <f t="shared" si="63"/>
        <v>-0.28651005386203071</v>
      </c>
      <c r="M668">
        <f t="shared" si="64"/>
        <v>-4.3465100538620307</v>
      </c>
      <c r="N668">
        <f t="shared" si="65"/>
        <v>-1.9299179983786323E-2</v>
      </c>
    </row>
    <row r="669" spans="1:14" x14ac:dyDescent="0.2">
      <c r="A669" s="16">
        <v>45117</v>
      </c>
      <c r="B669">
        <v>4.01</v>
      </c>
      <c r="D669" s="17">
        <v>45117</v>
      </c>
      <c r="E669">
        <v>210.5946960449219</v>
      </c>
      <c r="F669" s="20">
        <f t="shared" si="60"/>
        <v>1.5363239666921638</v>
      </c>
      <c r="G669" s="20">
        <f t="shared" si="61"/>
        <v>-2.4736760333078358</v>
      </c>
      <c r="H669">
        <f t="shared" si="62"/>
        <v>-1.0878145219957537E-2</v>
      </c>
      <c r="J669" s="17">
        <v>45117</v>
      </c>
      <c r="K669">
        <v>4409.52978515625</v>
      </c>
      <c r="L669">
        <f t="shared" si="63"/>
        <v>0.240502605713144</v>
      </c>
      <c r="M669">
        <f t="shared" si="64"/>
        <v>-3.7694973942868559</v>
      </c>
      <c r="N669">
        <f t="shared" si="65"/>
        <v>-1.6687245907871764E-2</v>
      </c>
    </row>
    <row r="670" spans="1:14" x14ac:dyDescent="0.2">
      <c r="A670" s="16">
        <v>45118</v>
      </c>
      <c r="B670">
        <v>3.99</v>
      </c>
      <c r="D670" s="17">
        <v>45118</v>
      </c>
      <c r="E670">
        <v>218.8677062988281</v>
      </c>
      <c r="F670" s="20">
        <f t="shared" si="60"/>
        <v>3.9284039006098617</v>
      </c>
      <c r="G670" s="20">
        <f t="shared" si="61"/>
        <v>-6.1596099390138548E-2</v>
      </c>
      <c r="H670">
        <f t="shared" si="62"/>
        <v>-2.6759088195492994E-4</v>
      </c>
      <c r="J670" s="17">
        <v>45118</v>
      </c>
      <c r="K670">
        <v>4439.259765625</v>
      </c>
      <c r="L670">
        <f t="shared" si="63"/>
        <v>0.67422110558884751</v>
      </c>
      <c r="M670">
        <f t="shared" si="64"/>
        <v>-3.3157788944111526</v>
      </c>
      <c r="N670">
        <f t="shared" si="65"/>
        <v>-1.4644397126131373E-2</v>
      </c>
    </row>
    <row r="671" spans="1:14" x14ac:dyDescent="0.2">
      <c r="A671" s="16">
        <v>45119</v>
      </c>
      <c r="B671">
        <v>3.86</v>
      </c>
      <c r="D671" s="17">
        <v>45119</v>
      </c>
      <c r="E671">
        <v>224.91407775878909</v>
      </c>
      <c r="F671" s="20">
        <f t="shared" si="60"/>
        <v>2.7625690250098667</v>
      </c>
      <c r="G671" s="20">
        <f t="shared" si="61"/>
        <v>-1.0974309749901332</v>
      </c>
      <c r="H671">
        <f t="shared" si="62"/>
        <v>-4.7924273219810565E-3</v>
      </c>
      <c r="J671" s="17">
        <v>45119</v>
      </c>
      <c r="K671">
        <v>4472.16015625</v>
      </c>
      <c r="L671">
        <f t="shared" si="63"/>
        <v>0.74112334853123829</v>
      </c>
      <c r="M671">
        <f t="shared" si="64"/>
        <v>-3.1188766514687618</v>
      </c>
      <c r="N671">
        <f t="shared" si="65"/>
        <v>-1.376083413791975E-2</v>
      </c>
    </row>
    <row r="672" spans="1:14" x14ac:dyDescent="0.2">
      <c r="A672" s="16">
        <v>45120</v>
      </c>
      <c r="B672">
        <v>3.76</v>
      </c>
      <c r="D672" s="17">
        <v>45120</v>
      </c>
      <c r="E672">
        <v>227.971923828125</v>
      </c>
      <c r="F672" s="20">
        <f t="shared" si="60"/>
        <v>1.3595618823892921</v>
      </c>
      <c r="G672" s="20">
        <f t="shared" si="61"/>
        <v>-2.4004381176107077</v>
      </c>
      <c r="H672">
        <f t="shared" si="62"/>
        <v>-1.0552131846502976E-2</v>
      </c>
      <c r="J672" s="17">
        <v>45120</v>
      </c>
      <c r="K672">
        <v>4510.0400390625</v>
      </c>
      <c r="L672">
        <f t="shared" si="63"/>
        <v>0.84701534580691484</v>
      </c>
      <c r="M672">
        <f t="shared" si="64"/>
        <v>-2.9129846541930848</v>
      </c>
      <c r="N672">
        <f t="shared" si="65"/>
        <v>-1.2838849811319738E-2</v>
      </c>
    </row>
    <row r="673" spans="1:14" x14ac:dyDescent="0.2">
      <c r="A673" s="16">
        <v>45121</v>
      </c>
      <c r="B673">
        <v>3.83</v>
      </c>
      <c r="D673" s="17">
        <v>45121</v>
      </c>
      <c r="E673">
        <v>226.9427490234375</v>
      </c>
      <c r="F673" s="20">
        <f t="shared" si="60"/>
        <v>-0.4514480500078713</v>
      </c>
      <c r="G673" s="20">
        <f t="shared" si="61"/>
        <v>-4.2814480500078718</v>
      </c>
      <c r="H673">
        <f t="shared" si="62"/>
        <v>-1.9003880105453893E-2</v>
      </c>
      <c r="J673" s="17">
        <v>45121</v>
      </c>
      <c r="K673">
        <v>4505.419921875</v>
      </c>
      <c r="L673">
        <f t="shared" si="63"/>
        <v>-0.10244071333034954</v>
      </c>
      <c r="M673">
        <f t="shared" si="64"/>
        <v>-3.9324407133303496</v>
      </c>
      <c r="N673">
        <f t="shared" si="65"/>
        <v>-1.7423242938353251E-2</v>
      </c>
    </row>
    <row r="674" spans="1:14" x14ac:dyDescent="0.2">
      <c r="A674" s="16">
        <v>45124</v>
      </c>
      <c r="B674">
        <v>3.81</v>
      </c>
      <c r="D674" s="17">
        <v>45124</v>
      </c>
      <c r="E674">
        <v>225.6266174316406</v>
      </c>
      <c r="F674" s="20">
        <f t="shared" si="60"/>
        <v>-0.57993991764900144</v>
      </c>
      <c r="G674" s="20">
        <f t="shared" si="61"/>
        <v>-4.3899399176490013</v>
      </c>
      <c r="H674">
        <f t="shared" si="62"/>
        <v>-1.9496408891373211E-2</v>
      </c>
      <c r="J674" s="17">
        <v>45124</v>
      </c>
      <c r="K674">
        <v>4522.7900390625</v>
      </c>
      <c r="L674">
        <f t="shared" si="63"/>
        <v>0.38553825145495335</v>
      </c>
      <c r="M674">
        <f t="shared" si="64"/>
        <v>-3.4244617485450468</v>
      </c>
      <c r="N674">
        <f t="shared" si="65"/>
        <v>-1.513286269144808E-2</v>
      </c>
    </row>
    <row r="675" spans="1:14" x14ac:dyDescent="0.2">
      <c r="A675" s="16">
        <v>45125</v>
      </c>
      <c r="B675">
        <v>3.8</v>
      </c>
      <c r="D675" s="17">
        <v>45125</v>
      </c>
      <c r="E675">
        <v>225.26045227050781</v>
      </c>
      <c r="F675" s="20">
        <f t="shared" si="60"/>
        <v>-0.16228810470188573</v>
      </c>
      <c r="G675" s="20">
        <f t="shared" si="61"/>
        <v>-3.9622881047018854</v>
      </c>
      <c r="H675">
        <f t="shared" si="62"/>
        <v>-1.755819558589292E-2</v>
      </c>
      <c r="J675" s="17">
        <v>45125</v>
      </c>
      <c r="K675">
        <v>4554.97998046875</v>
      </c>
      <c r="L675">
        <f t="shared" si="63"/>
        <v>0.71172752058422872</v>
      </c>
      <c r="M675">
        <f t="shared" si="64"/>
        <v>-3.088272479415771</v>
      </c>
      <c r="N675">
        <f t="shared" si="65"/>
        <v>-1.3623664752189398E-2</v>
      </c>
    </row>
    <row r="676" spans="1:14" x14ac:dyDescent="0.2">
      <c r="A676" s="16">
        <v>45126</v>
      </c>
      <c r="B676">
        <v>3.75</v>
      </c>
      <c r="D676" s="17">
        <v>45126</v>
      </c>
      <c r="E676">
        <v>231.93028259277341</v>
      </c>
      <c r="F676" s="20">
        <f t="shared" si="60"/>
        <v>2.960941547900303</v>
      </c>
      <c r="G676" s="20">
        <f t="shared" si="61"/>
        <v>-0.78905845209969705</v>
      </c>
      <c r="H676">
        <f t="shared" si="62"/>
        <v>-3.4404287345694575E-3</v>
      </c>
      <c r="J676" s="17">
        <v>45126</v>
      </c>
      <c r="K676">
        <v>4565.72021484375</v>
      </c>
      <c r="L676">
        <f t="shared" si="63"/>
        <v>0.23579103357320857</v>
      </c>
      <c r="M676">
        <f t="shared" si="64"/>
        <v>-3.5142089664267915</v>
      </c>
      <c r="N676">
        <f t="shared" si="65"/>
        <v>-1.5536638263119063E-2</v>
      </c>
    </row>
    <row r="677" spans="1:14" x14ac:dyDescent="0.2">
      <c r="A677" s="16">
        <v>45127</v>
      </c>
      <c r="B677">
        <v>3.85</v>
      </c>
      <c r="D677" s="17">
        <v>45127</v>
      </c>
      <c r="E677">
        <v>225.7849426269531</v>
      </c>
      <c r="F677" s="20">
        <f t="shared" si="60"/>
        <v>-2.6496496693406741</v>
      </c>
      <c r="G677" s="20">
        <f t="shared" si="61"/>
        <v>-6.4996496693406742</v>
      </c>
      <c r="H677">
        <f t="shared" si="62"/>
        <v>-2.9186761893395009E-2</v>
      </c>
      <c r="J677" s="17">
        <v>45127</v>
      </c>
      <c r="K677">
        <v>4534.8701171875</v>
      </c>
      <c r="L677">
        <f t="shared" si="63"/>
        <v>-0.67568962189037163</v>
      </c>
      <c r="M677">
        <f t="shared" si="64"/>
        <v>-4.5256896218903719</v>
      </c>
      <c r="N677">
        <f t="shared" si="65"/>
        <v>-2.0113469902151689E-2</v>
      </c>
    </row>
    <row r="678" spans="1:14" x14ac:dyDescent="0.2">
      <c r="A678" s="16">
        <v>45128</v>
      </c>
      <c r="B678">
        <v>3.84</v>
      </c>
      <c r="D678" s="17">
        <v>45128</v>
      </c>
      <c r="E678">
        <v>225.68597412109381</v>
      </c>
      <c r="F678" s="20">
        <f t="shared" si="60"/>
        <v>-4.3833085017900286E-2</v>
      </c>
      <c r="G678" s="20">
        <f t="shared" si="61"/>
        <v>-3.8838330850179004</v>
      </c>
      <c r="H678">
        <f t="shared" si="62"/>
        <v>-1.7203557061490918E-2</v>
      </c>
      <c r="J678" s="17">
        <v>45128</v>
      </c>
      <c r="K678">
        <v>4536.33984375</v>
      </c>
      <c r="L678">
        <f t="shared" si="63"/>
        <v>3.2409452189813011E-2</v>
      </c>
      <c r="M678">
        <f t="shared" si="64"/>
        <v>-3.8075905478101868</v>
      </c>
      <c r="N678">
        <f t="shared" si="65"/>
        <v>-1.6859196809276025E-2</v>
      </c>
    </row>
    <row r="679" spans="1:14" x14ac:dyDescent="0.2">
      <c r="A679" s="16">
        <v>45131</v>
      </c>
      <c r="B679">
        <v>3.86</v>
      </c>
      <c r="D679" s="17">
        <v>45131</v>
      </c>
      <c r="E679">
        <v>223.31095886230469</v>
      </c>
      <c r="F679" s="20">
        <f t="shared" si="60"/>
        <v>-1.0523539480192881</v>
      </c>
      <c r="G679" s="20">
        <f t="shared" si="61"/>
        <v>-4.9123539480192875</v>
      </c>
      <c r="H679">
        <f t="shared" si="62"/>
        <v>-2.1875903672162106E-2</v>
      </c>
      <c r="J679" s="17">
        <v>45131</v>
      </c>
      <c r="K679">
        <v>4554.64013671875</v>
      </c>
      <c r="L679">
        <f t="shared" si="63"/>
        <v>0.40341538771535074</v>
      </c>
      <c r="M679">
        <f t="shared" si="64"/>
        <v>-3.4565846122846491</v>
      </c>
      <c r="N679">
        <f t="shared" si="65"/>
        <v>-1.5277341338735798E-2</v>
      </c>
    </row>
    <row r="680" spans="1:14" x14ac:dyDescent="0.2">
      <c r="A680" s="16">
        <v>45132</v>
      </c>
      <c r="B680">
        <v>3.91</v>
      </c>
      <c r="D680" s="17">
        <v>45132</v>
      </c>
      <c r="E680">
        <v>223.67710876464841</v>
      </c>
      <c r="F680" s="20">
        <f t="shared" si="60"/>
        <v>0.16396414408371804</v>
      </c>
      <c r="G680" s="20">
        <f t="shared" si="61"/>
        <v>-3.7460358559162823</v>
      </c>
      <c r="H680">
        <f t="shared" si="62"/>
        <v>-1.658137537323787E-2</v>
      </c>
      <c r="J680" s="17">
        <v>45132</v>
      </c>
      <c r="K680">
        <v>4567.4599609375</v>
      </c>
      <c r="L680">
        <f t="shared" si="63"/>
        <v>0.28146733515560785</v>
      </c>
      <c r="M680">
        <f t="shared" si="64"/>
        <v>-3.6285326648443923</v>
      </c>
      <c r="N680">
        <f t="shared" si="65"/>
        <v>-1.6051528473725329E-2</v>
      </c>
    </row>
    <row r="681" spans="1:14" x14ac:dyDescent="0.2">
      <c r="A681" s="16">
        <v>45133</v>
      </c>
      <c r="B681">
        <v>3.86</v>
      </c>
      <c r="D681" s="17">
        <v>45133</v>
      </c>
      <c r="E681">
        <v>223.23179626464841</v>
      </c>
      <c r="F681" s="20">
        <f t="shared" si="60"/>
        <v>-0.19908720318293943</v>
      </c>
      <c r="G681" s="20">
        <f t="shared" si="61"/>
        <v>-4.0590872031829397</v>
      </c>
      <c r="H681">
        <f t="shared" si="62"/>
        <v>-1.7996153904987964E-2</v>
      </c>
      <c r="J681" s="17">
        <v>45133</v>
      </c>
      <c r="K681">
        <v>4566.75</v>
      </c>
      <c r="L681">
        <f t="shared" si="63"/>
        <v>-1.5543889679862154E-2</v>
      </c>
      <c r="M681">
        <f t="shared" si="64"/>
        <v>-3.8755438896798622</v>
      </c>
      <c r="N681">
        <f t="shared" si="65"/>
        <v>-1.7166104500837474E-2</v>
      </c>
    </row>
    <row r="682" spans="1:14" x14ac:dyDescent="0.2">
      <c r="A682" s="16">
        <v>45134</v>
      </c>
      <c r="B682">
        <v>4.01</v>
      </c>
      <c r="D682" s="17">
        <v>45134</v>
      </c>
      <c r="E682">
        <v>222.8062744140625</v>
      </c>
      <c r="F682" s="20">
        <f t="shared" si="60"/>
        <v>-0.19061883553606285</v>
      </c>
      <c r="G682" s="20">
        <f t="shared" si="61"/>
        <v>-4.200618835536063</v>
      </c>
      <c r="H682">
        <f t="shared" si="62"/>
        <v>-1.8637296325699434E-2</v>
      </c>
      <c r="J682" s="17">
        <v>45134</v>
      </c>
      <c r="K682">
        <v>4537.41015625</v>
      </c>
      <c r="L682">
        <f t="shared" si="63"/>
        <v>-0.64246660644878739</v>
      </c>
      <c r="M682">
        <f t="shared" si="64"/>
        <v>-4.6524666064487867</v>
      </c>
      <c r="N682">
        <f t="shared" si="65"/>
        <v>-2.0690537514942865E-2</v>
      </c>
    </row>
    <row r="683" spans="1:14" x14ac:dyDescent="0.2">
      <c r="A683" s="16">
        <v>45135</v>
      </c>
      <c r="B683">
        <v>3.96</v>
      </c>
      <c r="D683" s="17">
        <v>45135</v>
      </c>
      <c r="E683">
        <v>223.25157165527341</v>
      </c>
      <c r="F683" s="20">
        <f t="shared" si="60"/>
        <v>0.19985848351082341</v>
      </c>
      <c r="G683" s="20">
        <f t="shared" si="61"/>
        <v>-3.7601415164891767</v>
      </c>
      <c r="H683">
        <f t="shared" si="62"/>
        <v>-1.6645024278722227E-2</v>
      </c>
      <c r="J683" s="17">
        <v>45135</v>
      </c>
      <c r="K683">
        <v>4582.22998046875</v>
      </c>
      <c r="L683">
        <f t="shared" si="63"/>
        <v>0.98778427947523073</v>
      </c>
      <c r="M683">
        <f t="shared" si="64"/>
        <v>-2.972215720524769</v>
      </c>
      <c r="N683">
        <f t="shared" si="65"/>
        <v>-1.3103886028167776E-2</v>
      </c>
    </row>
    <row r="684" spans="1:14" x14ac:dyDescent="0.2">
      <c r="A684" s="16">
        <v>45138</v>
      </c>
      <c r="B684">
        <v>3.97</v>
      </c>
      <c r="D684" s="17">
        <v>45138</v>
      </c>
      <c r="E684">
        <v>222.667724609375</v>
      </c>
      <c r="F684" s="20">
        <f t="shared" si="60"/>
        <v>-0.26151979203082043</v>
      </c>
      <c r="G684" s="20">
        <f t="shared" si="61"/>
        <v>-4.231519792030821</v>
      </c>
      <c r="H684">
        <f t="shared" si="62"/>
        <v>-1.8777404534993596E-2</v>
      </c>
      <c r="J684" s="17">
        <v>45138</v>
      </c>
      <c r="K684">
        <v>4588.9599609375</v>
      </c>
      <c r="L684">
        <f t="shared" si="63"/>
        <v>0.14687129405193106</v>
      </c>
      <c r="M684">
        <f t="shared" si="64"/>
        <v>-3.823128705948069</v>
      </c>
      <c r="N684">
        <f t="shared" si="65"/>
        <v>-1.6929354958505637E-2</v>
      </c>
    </row>
    <row r="685" spans="1:14" x14ac:dyDescent="0.2">
      <c r="A685" s="16">
        <v>45139</v>
      </c>
      <c r="B685">
        <v>4.05</v>
      </c>
      <c r="D685" s="17">
        <v>45139</v>
      </c>
      <c r="E685">
        <v>221.9354553222656</v>
      </c>
      <c r="F685" s="20">
        <f t="shared" si="60"/>
        <v>-0.32886188979297298</v>
      </c>
      <c r="G685" s="20">
        <f t="shared" si="61"/>
        <v>-4.3788618897929732</v>
      </c>
      <c r="H685">
        <f t="shared" si="62"/>
        <v>-1.9446091512001044E-2</v>
      </c>
      <c r="J685" s="17">
        <v>45139</v>
      </c>
      <c r="K685">
        <v>4576.72998046875</v>
      </c>
      <c r="L685">
        <f t="shared" si="63"/>
        <v>-0.26650876392156364</v>
      </c>
      <c r="M685">
        <f t="shared" si="64"/>
        <v>-4.3165087639215631</v>
      </c>
      <c r="N685">
        <f t="shared" si="65"/>
        <v>-1.9162986816136283E-2</v>
      </c>
    </row>
    <row r="686" spans="1:14" x14ac:dyDescent="0.2">
      <c r="A686" s="16">
        <v>45140</v>
      </c>
      <c r="B686">
        <v>4.08</v>
      </c>
      <c r="D686" s="17">
        <v>45140</v>
      </c>
      <c r="E686">
        <v>218.20466613769531</v>
      </c>
      <c r="F686" s="20">
        <f t="shared" si="60"/>
        <v>-1.6810244127748408</v>
      </c>
      <c r="G686" s="20">
        <f t="shared" si="61"/>
        <v>-5.7610244127748409</v>
      </c>
      <c r="H686">
        <f t="shared" si="62"/>
        <v>-2.5769443474136063E-2</v>
      </c>
      <c r="J686" s="17">
        <v>45140</v>
      </c>
      <c r="K686">
        <v>4513.39013671875</v>
      </c>
      <c r="L686">
        <f t="shared" si="63"/>
        <v>-1.3839541336347903</v>
      </c>
      <c r="M686">
        <f t="shared" si="64"/>
        <v>-5.4639541336347905</v>
      </c>
      <c r="N686">
        <f t="shared" si="65"/>
        <v>-2.4402566771114707E-2</v>
      </c>
    </row>
    <row r="687" spans="1:14" x14ac:dyDescent="0.2">
      <c r="A687" s="16">
        <v>45141</v>
      </c>
      <c r="B687">
        <v>4.2</v>
      </c>
      <c r="D687" s="17">
        <v>45141</v>
      </c>
      <c r="E687">
        <v>213.31608581542969</v>
      </c>
      <c r="F687" s="20">
        <f t="shared" si="60"/>
        <v>-2.2403647038330279</v>
      </c>
      <c r="G687" s="20">
        <f t="shared" si="61"/>
        <v>-6.4403647038330281</v>
      </c>
      <c r="H687">
        <f t="shared" si="62"/>
        <v>-2.8911479778349694E-2</v>
      </c>
      <c r="J687" s="17">
        <v>45141</v>
      </c>
      <c r="K687">
        <v>4501.89013671875</v>
      </c>
      <c r="L687">
        <f t="shared" si="63"/>
        <v>-0.25479738404268631</v>
      </c>
      <c r="M687">
        <f t="shared" si="64"/>
        <v>-4.4547973840426867</v>
      </c>
      <c r="N687">
        <f t="shared" si="65"/>
        <v>-1.9791114257558407E-2</v>
      </c>
    </row>
    <row r="688" spans="1:14" x14ac:dyDescent="0.2">
      <c r="A688" s="16">
        <v>45142</v>
      </c>
      <c r="B688">
        <v>4.05</v>
      </c>
      <c r="D688" s="17">
        <v>45142</v>
      </c>
      <c r="E688">
        <v>212.356201171875</v>
      </c>
      <c r="F688" s="20">
        <f t="shared" si="60"/>
        <v>-0.44998230671887596</v>
      </c>
      <c r="G688" s="20">
        <f t="shared" si="61"/>
        <v>-4.4999823067188753</v>
      </c>
      <c r="H688">
        <f t="shared" si="62"/>
        <v>-1.9996547954540072E-2</v>
      </c>
      <c r="J688" s="17">
        <v>45142</v>
      </c>
      <c r="K688">
        <v>4478.02978515625</v>
      </c>
      <c r="L688">
        <f t="shared" si="63"/>
        <v>-0.53000741550505426</v>
      </c>
      <c r="M688">
        <f t="shared" si="64"/>
        <v>-4.5800074155050545</v>
      </c>
      <c r="N688">
        <f t="shared" si="65"/>
        <v>-2.0360621528015446E-2</v>
      </c>
    </row>
    <row r="689" spans="1:14" x14ac:dyDescent="0.2">
      <c r="A689" s="16">
        <v>45145</v>
      </c>
      <c r="B689">
        <v>4.09</v>
      </c>
      <c r="D689" s="17">
        <v>45145</v>
      </c>
      <c r="E689">
        <v>213.81089782714841</v>
      </c>
      <c r="F689" s="20">
        <f t="shared" si="60"/>
        <v>0.68502668970614122</v>
      </c>
      <c r="G689" s="20">
        <f t="shared" si="61"/>
        <v>-3.4049733102938586</v>
      </c>
      <c r="H689">
        <f t="shared" si="62"/>
        <v>-1.5045233178900989E-2</v>
      </c>
      <c r="J689" s="17">
        <v>45145</v>
      </c>
      <c r="K689">
        <v>4518.43994140625</v>
      </c>
      <c r="L689">
        <f t="shared" si="63"/>
        <v>0.90240927793627856</v>
      </c>
      <c r="M689">
        <f t="shared" si="64"/>
        <v>-3.1875907220637214</v>
      </c>
      <c r="N689">
        <f t="shared" si="65"/>
        <v>-1.4068971870096382E-2</v>
      </c>
    </row>
    <row r="690" spans="1:14" x14ac:dyDescent="0.2">
      <c r="A690" s="16">
        <v>45146</v>
      </c>
      <c r="B690">
        <v>4.0199999999999996</v>
      </c>
      <c r="D690" s="17">
        <v>45146</v>
      </c>
      <c r="E690">
        <v>209.3775329589844</v>
      </c>
      <c r="F690" s="20">
        <f t="shared" si="60"/>
        <v>-2.0734980832212209</v>
      </c>
      <c r="G690" s="20">
        <f t="shared" si="61"/>
        <v>-6.0934980832212204</v>
      </c>
      <c r="H690">
        <f t="shared" si="62"/>
        <v>-2.7304336926423641E-2</v>
      </c>
      <c r="J690" s="17">
        <v>45146</v>
      </c>
      <c r="K690">
        <v>4499.3798828125</v>
      </c>
      <c r="L690">
        <f t="shared" si="63"/>
        <v>-0.42182830447931197</v>
      </c>
      <c r="M690">
        <f t="shared" si="64"/>
        <v>-4.4418283044793112</v>
      </c>
      <c r="N690">
        <f t="shared" si="65"/>
        <v>-1.9732168153454518E-2</v>
      </c>
    </row>
    <row r="691" spans="1:14" x14ac:dyDescent="0.2">
      <c r="A691" s="16">
        <v>45147</v>
      </c>
      <c r="B691">
        <v>4</v>
      </c>
      <c r="D691" s="17">
        <v>45147</v>
      </c>
      <c r="E691">
        <v>203.7170715332031</v>
      </c>
      <c r="F691" s="20">
        <f t="shared" si="60"/>
        <v>-2.7034712587286776</v>
      </c>
      <c r="G691" s="20">
        <f t="shared" si="61"/>
        <v>-6.703471258728678</v>
      </c>
      <c r="H691">
        <f t="shared" si="62"/>
        <v>-3.013451463030874E-2</v>
      </c>
      <c r="J691" s="17">
        <v>45147</v>
      </c>
      <c r="K691">
        <v>4467.7099609375</v>
      </c>
      <c r="L691">
        <f t="shared" si="63"/>
        <v>-0.70387303805971524</v>
      </c>
      <c r="M691">
        <f t="shared" si="64"/>
        <v>-4.7038730380597151</v>
      </c>
      <c r="N691">
        <f t="shared" si="65"/>
        <v>-2.0924749657978955E-2</v>
      </c>
    </row>
    <row r="692" spans="1:14" x14ac:dyDescent="0.2">
      <c r="A692" s="16">
        <v>45148</v>
      </c>
      <c r="B692">
        <v>4.09</v>
      </c>
      <c r="D692" s="17">
        <v>45148</v>
      </c>
      <c r="E692">
        <v>206.08219909667969</v>
      </c>
      <c r="F692" s="20">
        <f t="shared" si="60"/>
        <v>1.1609864336240017</v>
      </c>
      <c r="G692" s="20">
        <f t="shared" si="61"/>
        <v>-2.929013566375998</v>
      </c>
      <c r="H692">
        <f t="shared" si="62"/>
        <v>-1.2910557060714197E-2</v>
      </c>
      <c r="J692" s="17">
        <v>45148</v>
      </c>
      <c r="K692">
        <v>4468.830078125</v>
      </c>
      <c r="L692">
        <f t="shared" si="63"/>
        <v>2.5071394456970427E-2</v>
      </c>
      <c r="M692">
        <f t="shared" si="64"/>
        <v>-4.0649286055430291</v>
      </c>
      <c r="N692">
        <f t="shared" si="65"/>
        <v>-1.8022596910067915E-2</v>
      </c>
    </row>
    <row r="693" spans="1:14" x14ac:dyDescent="0.2">
      <c r="A693" s="16">
        <v>45149</v>
      </c>
      <c r="B693">
        <v>4.16</v>
      </c>
      <c r="D693" s="17">
        <v>45149</v>
      </c>
      <c r="E693">
        <v>206.52751159667969</v>
      </c>
      <c r="F693" s="20">
        <f t="shared" si="60"/>
        <v>0.21608489328624148</v>
      </c>
      <c r="G693" s="20">
        <f t="shared" si="61"/>
        <v>-3.9439151067137588</v>
      </c>
      <c r="H693">
        <f t="shared" si="62"/>
        <v>-1.7475118549570127E-2</v>
      </c>
      <c r="J693" s="17">
        <v>45149</v>
      </c>
      <c r="K693">
        <v>4464.0498046875</v>
      </c>
      <c r="L693">
        <f t="shared" si="63"/>
        <v>-0.10696923700230895</v>
      </c>
      <c r="M693">
        <f t="shared" si="64"/>
        <v>-4.2669692370023089</v>
      </c>
      <c r="N693">
        <f t="shared" si="65"/>
        <v>-1.8938191762576703E-2</v>
      </c>
    </row>
    <row r="694" spans="1:14" x14ac:dyDescent="0.2">
      <c r="A694" s="16">
        <v>45152</v>
      </c>
      <c r="B694">
        <v>4.1900000000000004</v>
      </c>
      <c r="D694" s="17">
        <v>45152</v>
      </c>
      <c r="E694">
        <v>209.85252380371091</v>
      </c>
      <c r="F694" s="20">
        <f t="shared" si="60"/>
        <v>1.6099609109339976</v>
      </c>
      <c r="G694" s="20">
        <f t="shared" si="61"/>
        <v>-2.5800390890660028</v>
      </c>
      <c r="H694">
        <f t="shared" si="62"/>
        <v>-1.1352049021784008E-2</v>
      </c>
      <c r="J694" s="17">
        <v>45152</v>
      </c>
      <c r="K694">
        <v>4489.72021484375</v>
      </c>
      <c r="L694">
        <f t="shared" si="63"/>
        <v>0.57504757517030047</v>
      </c>
      <c r="M694">
        <f t="shared" si="64"/>
        <v>-3.6149524248297</v>
      </c>
      <c r="N694">
        <f t="shared" si="65"/>
        <v>-1.5990333931856719E-2</v>
      </c>
    </row>
    <row r="695" spans="1:14" x14ac:dyDescent="0.2">
      <c r="A695" s="16">
        <v>45153</v>
      </c>
      <c r="B695">
        <v>4.21</v>
      </c>
      <c r="D695" s="17">
        <v>45153</v>
      </c>
      <c r="E695">
        <v>206.606689453125</v>
      </c>
      <c r="F695" s="20">
        <f t="shared" si="60"/>
        <v>-1.546721617521243</v>
      </c>
      <c r="G695" s="20">
        <f t="shared" si="61"/>
        <v>-5.7567216175212428</v>
      </c>
      <c r="H695">
        <f t="shared" si="62"/>
        <v>-2.5749614761391343E-2</v>
      </c>
      <c r="J695" s="17">
        <v>45153</v>
      </c>
      <c r="K695">
        <v>4437.85986328125</v>
      </c>
      <c r="L695">
        <f t="shared" si="63"/>
        <v>-1.1550909428841734</v>
      </c>
      <c r="M695">
        <f t="shared" si="64"/>
        <v>-5.3650909428841729</v>
      </c>
      <c r="N695">
        <f t="shared" si="65"/>
        <v>-2.3948630889333734E-2</v>
      </c>
    </row>
    <row r="696" spans="1:14" x14ac:dyDescent="0.2">
      <c r="A696" s="16">
        <v>45154</v>
      </c>
      <c r="B696">
        <v>4.28</v>
      </c>
      <c r="D696" s="17">
        <v>45154</v>
      </c>
      <c r="E696">
        <v>204.8352966308594</v>
      </c>
      <c r="F696" s="20">
        <f t="shared" si="60"/>
        <v>-0.85737437977171149</v>
      </c>
      <c r="G696" s="20">
        <f t="shared" si="61"/>
        <v>-5.1373743797717122</v>
      </c>
      <c r="H696">
        <f t="shared" si="62"/>
        <v>-2.2904859058003598E-2</v>
      </c>
      <c r="J696" s="17">
        <v>45154</v>
      </c>
      <c r="K696">
        <v>4404.330078125</v>
      </c>
      <c r="L696">
        <f t="shared" si="63"/>
        <v>-0.75553952105776634</v>
      </c>
      <c r="M696">
        <f t="shared" si="64"/>
        <v>-5.0355395210577667</v>
      </c>
      <c r="N696">
        <f t="shared" si="65"/>
        <v>-2.2438894770647907E-2</v>
      </c>
    </row>
    <row r="697" spans="1:14" x14ac:dyDescent="0.2">
      <c r="A697" s="16">
        <v>45155</v>
      </c>
      <c r="B697">
        <v>4.3</v>
      </c>
      <c r="D697" s="17">
        <v>45155</v>
      </c>
      <c r="E697">
        <v>201.7181091308594</v>
      </c>
      <c r="F697" s="20">
        <f t="shared" si="60"/>
        <v>-1.5218019312450768</v>
      </c>
      <c r="G697" s="20">
        <f t="shared" si="61"/>
        <v>-5.8218019312450764</v>
      </c>
      <c r="H697">
        <f t="shared" si="62"/>
        <v>-2.6049623261346688E-2</v>
      </c>
      <c r="J697" s="17">
        <v>45155</v>
      </c>
      <c r="K697">
        <v>4370.35986328125</v>
      </c>
      <c r="L697">
        <f t="shared" si="63"/>
        <v>-0.77129130290370318</v>
      </c>
      <c r="M697">
        <f t="shared" si="64"/>
        <v>-5.0712913029037026</v>
      </c>
      <c r="N697">
        <f t="shared" si="65"/>
        <v>-2.2602426737855896E-2</v>
      </c>
    </row>
    <row r="698" spans="1:14" x14ac:dyDescent="0.2">
      <c r="A698" s="16">
        <v>45156</v>
      </c>
      <c r="B698">
        <v>4.26</v>
      </c>
      <c r="D698" s="17">
        <v>45156</v>
      </c>
      <c r="E698">
        <v>202.69779968261719</v>
      </c>
      <c r="F698" s="20">
        <f t="shared" si="60"/>
        <v>0.48567307911965163</v>
      </c>
      <c r="G698" s="20">
        <f t="shared" si="61"/>
        <v>-3.7743269208803483</v>
      </c>
      <c r="H698">
        <f t="shared" si="62"/>
        <v>-1.670904242069067E-2</v>
      </c>
      <c r="J698" s="17">
        <v>45156</v>
      </c>
      <c r="K698">
        <v>4369.7099609375</v>
      </c>
      <c r="L698">
        <f t="shared" si="63"/>
        <v>-1.4870682600083548E-2</v>
      </c>
      <c r="M698">
        <f t="shared" si="64"/>
        <v>-4.2748706826000831</v>
      </c>
      <c r="N698">
        <f t="shared" si="65"/>
        <v>-1.8974038280924959E-2</v>
      </c>
    </row>
    <row r="699" spans="1:14" x14ac:dyDescent="0.2">
      <c r="A699" s="16">
        <v>45159</v>
      </c>
      <c r="B699">
        <v>4.34</v>
      </c>
      <c r="D699" s="17">
        <v>45159</v>
      </c>
      <c r="E699">
        <v>206.85408020019531</v>
      </c>
      <c r="F699" s="20">
        <f t="shared" si="60"/>
        <v>2.050481319523942</v>
      </c>
      <c r="G699" s="20">
        <f t="shared" si="61"/>
        <v>-2.2895186804760579</v>
      </c>
      <c r="H699">
        <f t="shared" si="62"/>
        <v>-1.0058847385831534E-2</v>
      </c>
      <c r="J699" s="17">
        <v>45159</v>
      </c>
      <c r="K699">
        <v>4399.77001953125</v>
      </c>
      <c r="L699">
        <f t="shared" si="63"/>
        <v>0.68791885187960533</v>
      </c>
      <c r="M699">
        <f t="shared" si="64"/>
        <v>-3.6520811481203945</v>
      </c>
      <c r="N699">
        <f t="shared" si="65"/>
        <v>-1.615766181710291E-2</v>
      </c>
    </row>
    <row r="700" spans="1:14" x14ac:dyDescent="0.2">
      <c r="A700" s="16">
        <v>45160</v>
      </c>
      <c r="B700">
        <v>4.34</v>
      </c>
      <c r="D700" s="17">
        <v>45160</v>
      </c>
      <c r="E700">
        <v>204.60768127441409</v>
      </c>
      <c r="F700" s="20">
        <f t="shared" si="60"/>
        <v>-1.0859824102126174</v>
      </c>
      <c r="G700" s="20">
        <f t="shared" si="61"/>
        <v>-5.4259824102126171</v>
      </c>
      <c r="H700">
        <f t="shared" si="62"/>
        <v>-2.4228161349522204E-2</v>
      </c>
      <c r="J700" s="17">
        <v>45160</v>
      </c>
      <c r="K700">
        <v>4387.5498046875</v>
      </c>
      <c r="L700">
        <f t="shared" si="63"/>
        <v>-0.27774667288295984</v>
      </c>
      <c r="M700">
        <f t="shared" si="64"/>
        <v>-4.6177466728829595</v>
      </c>
      <c r="N700">
        <f t="shared" si="65"/>
        <v>-2.0532421931787226E-2</v>
      </c>
    </row>
    <row r="701" spans="1:14" x14ac:dyDescent="0.2">
      <c r="A701" s="16">
        <v>45161</v>
      </c>
      <c r="B701">
        <v>4.1900000000000004</v>
      </c>
      <c r="D701" s="17">
        <v>45161</v>
      </c>
      <c r="E701">
        <v>206.9530334472656</v>
      </c>
      <c r="F701" s="20">
        <f t="shared" si="60"/>
        <v>1.1462679007177572</v>
      </c>
      <c r="G701" s="20">
        <f t="shared" si="61"/>
        <v>-3.0437320992822432</v>
      </c>
      <c r="H701">
        <f t="shared" si="62"/>
        <v>-1.3424109981819352E-2</v>
      </c>
      <c r="J701" s="17">
        <v>45161</v>
      </c>
      <c r="K701">
        <v>4436.009765625</v>
      </c>
      <c r="L701">
        <f t="shared" si="63"/>
        <v>1.1044879965972607</v>
      </c>
      <c r="M701">
        <f t="shared" si="64"/>
        <v>-3.0855120034027399</v>
      </c>
      <c r="N701">
        <f t="shared" si="65"/>
        <v>-1.3611294294490808E-2</v>
      </c>
    </row>
    <row r="702" spans="1:14" x14ac:dyDescent="0.2">
      <c r="A702" s="16">
        <v>45162</v>
      </c>
      <c r="B702">
        <v>4.2300000000000004</v>
      </c>
      <c r="D702" s="17">
        <v>45162</v>
      </c>
      <c r="E702">
        <v>203.3707275390625</v>
      </c>
      <c r="F702" s="20">
        <f t="shared" si="60"/>
        <v>-1.730975308035732</v>
      </c>
      <c r="G702" s="20">
        <f t="shared" si="61"/>
        <v>-5.9609753080357324</v>
      </c>
      <c r="H702">
        <f t="shared" si="62"/>
        <v>-2.6691883727176506E-2</v>
      </c>
      <c r="J702" s="17">
        <v>45162</v>
      </c>
      <c r="K702">
        <v>4376.31005859375</v>
      </c>
      <c r="L702">
        <f t="shared" si="63"/>
        <v>-1.3457974663146119</v>
      </c>
      <c r="M702">
        <f t="shared" si="64"/>
        <v>-5.5757974663146124</v>
      </c>
      <c r="N702">
        <f t="shared" si="65"/>
        <v>-2.491667434986744E-2</v>
      </c>
    </row>
    <row r="703" spans="1:14" x14ac:dyDescent="0.2">
      <c r="A703" s="16">
        <v>45163</v>
      </c>
      <c r="B703">
        <v>4.25</v>
      </c>
      <c r="D703" s="17">
        <v>45163</v>
      </c>
      <c r="E703">
        <v>207.28948974609381</v>
      </c>
      <c r="F703" s="20">
        <f t="shared" si="60"/>
        <v>1.9269057324282863</v>
      </c>
      <c r="G703" s="20">
        <f t="shared" si="61"/>
        <v>-2.3230942675717134</v>
      </c>
      <c r="H703">
        <f t="shared" si="62"/>
        <v>-1.0208106686197309E-2</v>
      </c>
      <c r="J703" s="17">
        <v>45163</v>
      </c>
      <c r="K703">
        <v>4405.7099609375</v>
      </c>
      <c r="L703">
        <f t="shared" si="63"/>
        <v>0.67179660376251171</v>
      </c>
      <c r="M703">
        <f t="shared" si="64"/>
        <v>-3.5782033962374884</v>
      </c>
      <c r="N703">
        <f t="shared" si="65"/>
        <v>-1.5824780674718649E-2</v>
      </c>
    </row>
    <row r="704" spans="1:14" x14ac:dyDescent="0.2">
      <c r="A704" s="16">
        <v>45166</v>
      </c>
      <c r="B704">
        <v>4.2</v>
      </c>
      <c r="D704" s="17">
        <v>45166</v>
      </c>
      <c r="E704">
        <v>209.51603698730469</v>
      </c>
      <c r="F704" s="20">
        <f t="shared" si="60"/>
        <v>1.0741245221540896</v>
      </c>
      <c r="G704" s="20">
        <f t="shared" si="61"/>
        <v>-3.1258754778459106</v>
      </c>
      <c r="H704">
        <f t="shared" si="62"/>
        <v>-1.3792209305406769E-2</v>
      </c>
      <c r="J704" s="17">
        <v>45166</v>
      </c>
      <c r="K704">
        <v>4433.31005859375</v>
      </c>
      <c r="L704">
        <f t="shared" si="63"/>
        <v>0.62646197550364668</v>
      </c>
      <c r="M704">
        <f t="shared" si="64"/>
        <v>-3.5735380244963535</v>
      </c>
      <c r="N704">
        <f t="shared" si="65"/>
        <v>-1.5803767830542378E-2</v>
      </c>
    </row>
    <row r="705" spans="1:14" x14ac:dyDescent="0.2">
      <c r="A705" s="16">
        <v>45167</v>
      </c>
      <c r="B705">
        <v>4.12</v>
      </c>
      <c r="D705" s="17">
        <v>45167</v>
      </c>
      <c r="E705">
        <v>209.75358581542969</v>
      </c>
      <c r="F705" s="20">
        <f t="shared" si="60"/>
        <v>0.11337978301842065</v>
      </c>
      <c r="G705" s="20">
        <f t="shared" si="61"/>
        <v>-4.0066202169815792</v>
      </c>
      <c r="H705">
        <f t="shared" si="62"/>
        <v>-1.7758717198387626E-2</v>
      </c>
      <c r="J705" s="17">
        <v>45167</v>
      </c>
      <c r="K705">
        <v>4497.6298828125</v>
      </c>
      <c r="L705">
        <f t="shared" si="63"/>
        <v>1.4508307194546259</v>
      </c>
      <c r="M705">
        <f t="shared" si="64"/>
        <v>-2.6691692805453742</v>
      </c>
      <c r="N705">
        <f t="shared" si="65"/>
        <v>-1.1749569901766035E-2</v>
      </c>
    </row>
    <row r="706" spans="1:14" x14ac:dyDescent="0.2">
      <c r="A706" s="16">
        <v>45168</v>
      </c>
      <c r="B706">
        <v>4.12</v>
      </c>
      <c r="D706" s="17">
        <v>45168</v>
      </c>
      <c r="E706">
        <v>212.80149841308591</v>
      </c>
      <c r="F706" s="20">
        <f t="shared" si="60"/>
        <v>1.453092010707363</v>
      </c>
      <c r="G706" s="20">
        <f t="shared" si="61"/>
        <v>-2.6669079892926373</v>
      </c>
      <c r="H706">
        <f t="shared" si="62"/>
        <v>-1.1739480037149004E-2</v>
      </c>
      <c r="J706" s="17">
        <v>45168</v>
      </c>
      <c r="K706">
        <v>4514.8701171875</v>
      </c>
      <c r="L706">
        <f t="shared" si="63"/>
        <v>0.3833182103508076</v>
      </c>
      <c r="M706">
        <f t="shared" si="64"/>
        <v>-3.7366817896491926</v>
      </c>
      <c r="N706">
        <f t="shared" si="65"/>
        <v>-1.6539172207717636E-2</v>
      </c>
    </row>
    <row r="707" spans="1:14" x14ac:dyDescent="0.2">
      <c r="A707" s="16">
        <v>45169</v>
      </c>
      <c r="B707">
        <v>4.09</v>
      </c>
      <c r="D707" s="17">
        <v>45169</v>
      </c>
      <c r="E707">
        <v>219.1546936035156</v>
      </c>
      <c r="F707" s="20">
        <f t="shared" si="60"/>
        <v>2.9855030334875723</v>
      </c>
      <c r="G707" s="20">
        <f t="shared" si="61"/>
        <v>-1.1044969665124276</v>
      </c>
      <c r="H707">
        <f t="shared" si="62"/>
        <v>-4.8234561494784715E-3</v>
      </c>
      <c r="J707" s="17">
        <v>45169</v>
      </c>
      <c r="K707">
        <v>4507.66015625</v>
      </c>
      <c r="L707">
        <f t="shared" si="63"/>
        <v>-0.1596936512094258</v>
      </c>
      <c r="M707">
        <f t="shared" si="64"/>
        <v>-4.2496936512094257</v>
      </c>
      <c r="N707">
        <f t="shared" si="65"/>
        <v>-1.8859827851491654E-2</v>
      </c>
    </row>
    <row r="708" spans="1:14" x14ac:dyDescent="0.2">
      <c r="A708" s="16">
        <v>45170</v>
      </c>
      <c r="B708">
        <v>4.18</v>
      </c>
      <c r="D708" s="17">
        <v>45170</v>
      </c>
      <c r="E708">
        <v>219.22395324707031</v>
      </c>
      <c r="F708" s="20">
        <f t="shared" si="60"/>
        <v>3.1603084750727373E-2</v>
      </c>
      <c r="G708" s="20">
        <f t="shared" si="61"/>
        <v>-4.1483969152492719</v>
      </c>
      <c r="H708">
        <f t="shared" si="62"/>
        <v>-1.8400619300897331E-2</v>
      </c>
      <c r="J708" s="17">
        <v>45170</v>
      </c>
      <c r="K708">
        <v>4515.77001953125</v>
      </c>
      <c r="L708">
        <f t="shared" si="63"/>
        <v>0.17991292600009881</v>
      </c>
      <c r="M708">
        <f t="shared" si="64"/>
        <v>-4.000087073999901</v>
      </c>
      <c r="N708">
        <f t="shared" si="65"/>
        <v>-1.7729160874752681E-2</v>
      </c>
    </row>
    <row r="709" spans="1:14" x14ac:dyDescent="0.2">
      <c r="A709" s="16">
        <v>45174</v>
      </c>
      <c r="B709">
        <v>4.2699999999999996</v>
      </c>
      <c r="D709" s="17">
        <v>45174</v>
      </c>
      <c r="E709">
        <v>216.41351318359381</v>
      </c>
      <c r="F709" s="20">
        <f t="shared" ref="F709:F772" si="66">+(E709-E708)/E708*100</f>
        <v>-1.2819949744766608</v>
      </c>
      <c r="G709" s="20">
        <f t="shared" ref="G709:G772" si="67">+F709-B709</f>
        <v>-5.5519949744766599</v>
      </c>
      <c r="H709">
        <f t="shared" ref="H709:H772" si="68">+LOG(1+G709/100)</f>
        <v>-2.480721101432342E-2</v>
      </c>
      <c r="J709" s="17">
        <v>45174</v>
      </c>
      <c r="K709">
        <v>4496.830078125</v>
      </c>
      <c r="L709">
        <f t="shared" ref="L709:L772" si="69">+(K709-K708)/K708*100</f>
        <v>-0.4194177587506111</v>
      </c>
      <c r="M709">
        <f t="shared" ref="M709:M772" si="70">+L709-B709</f>
        <v>-4.6894177587506105</v>
      </c>
      <c r="N709">
        <f t="shared" ref="N709:N772" si="71">+LOG(1+M709/100)</f>
        <v>-2.0858877390663791E-2</v>
      </c>
    </row>
    <row r="710" spans="1:14" x14ac:dyDescent="0.2">
      <c r="A710" s="16">
        <v>45175</v>
      </c>
      <c r="B710">
        <v>4.3</v>
      </c>
      <c r="D710" s="17">
        <v>45175</v>
      </c>
      <c r="E710">
        <v>219.31300354003909</v>
      </c>
      <c r="F710" s="20">
        <f t="shared" si="66"/>
        <v>1.3397917319449038</v>
      </c>
      <c r="G710" s="20">
        <f t="shared" si="67"/>
        <v>-2.9602082680550961</v>
      </c>
      <c r="H710">
        <f t="shared" si="68"/>
        <v>-1.3050144228912828E-2</v>
      </c>
      <c r="J710" s="17">
        <v>45175</v>
      </c>
      <c r="K710">
        <v>4465.47998046875</v>
      </c>
      <c r="L710">
        <f t="shared" si="69"/>
        <v>-0.69715993514528674</v>
      </c>
      <c r="M710">
        <f t="shared" si="70"/>
        <v>-4.9971599351452864</v>
      </c>
      <c r="N710">
        <f t="shared" si="71"/>
        <v>-2.2263411489487558E-2</v>
      </c>
    </row>
    <row r="711" spans="1:14" x14ac:dyDescent="0.2">
      <c r="A711" s="16">
        <v>45176</v>
      </c>
      <c r="B711">
        <v>4.2699999999999996</v>
      </c>
      <c r="D711" s="17">
        <v>45176</v>
      </c>
      <c r="E711">
        <v>220.21354675292969</v>
      </c>
      <c r="F711" s="20">
        <f t="shared" si="66"/>
        <v>0.41062007193120587</v>
      </c>
      <c r="G711" s="20">
        <f t="shared" si="67"/>
        <v>-3.8593799280687939</v>
      </c>
      <c r="H711">
        <f t="shared" si="68"/>
        <v>-1.7093081157344051E-2</v>
      </c>
      <c r="J711" s="17">
        <v>45176</v>
      </c>
      <c r="K711">
        <v>4451.14013671875</v>
      </c>
      <c r="L711">
        <f t="shared" si="69"/>
        <v>-0.32112659361860402</v>
      </c>
      <c r="M711">
        <f t="shared" si="70"/>
        <v>-4.5911265936186032</v>
      </c>
      <c r="N711">
        <f t="shared" si="71"/>
        <v>-2.0411232295714607E-2</v>
      </c>
    </row>
    <row r="712" spans="1:14" x14ac:dyDescent="0.2">
      <c r="A712" s="16">
        <v>45177</v>
      </c>
      <c r="B712">
        <v>4.26</v>
      </c>
      <c r="D712" s="17">
        <v>45177</v>
      </c>
      <c r="E712">
        <v>222.42033386230469</v>
      </c>
      <c r="F712" s="20">
        <f t="shared" si="66"/>
        <v>1.0021123322857708</v>
      </c>
      <c r="G712" s="20">
        <f t="shared" si="67"/>
        <v>-3.257887667714229</v>
      </c>
      <c r="H712">
        <f t="shared" si="68"/>
        <v>-1.4384434166497831E-2</v>
      </c>
      <c r="J712" s="17">
        <v>45177</v>
      </c>
      <c r="K712">
        <v>4457.490234375</v>
      </c>
      <c r="L712">
        <f t="shared" si="69"/>
        <v>0.14266227216407312</v>
      </c>
      <c r="M712">
        <f t="shared" si="70"/>
        <v>-4.1173377278359267</v>
      </c>
      <c r="N712">
        <f t="shared" si="71"/>
        <v>-1.8259915876823445E-2</v>
      </c>
    </row>
    <row r="713" spans="1:14" x14ac:dyDescent="0.2">
      <c r="A713" s="16">
        <v>45180</v>
      </c>
      <c r="B713">
        <v>4.29</v>
      </c>
      <c r="D713" s="17">
        <v>45180</v>
      </c>
      <c r="E713">
        <v>222.964599609375</v>
      </c>
      <c r="F713" s="20">
        <f t="shared" si="66"/>
        <v>0.24470143427050825</v>
      </c>
      <c r="G713" s="20">
        <f t="shared" si="67"/>
        <v>-4.0452985657294915</v>
      </c>
      <c r="H713">
        <f t="shared" si="68"/>
        <v>-1.7933741544045808E-2</v>
      </c>
      <c r="J713" s="17">
        <v>45180</v>
      </c>
      <c r="K713">
        <v>4487.4599609375</v>
      </c>
      <c r="L713">
        <f t="shared" si="69"/>
        <v>0.67234531062752079</v>
      </c>
      <c r="M713">
        <f t="shared" si="70"/>
        <v>-3.617654689372479</v>
      </c>
      <c r="N713">
        <f t="shared" si="71"/>
        <v>-1.6002510042785835E-2</v>
      </c>
    </row>
    <row r="714" spans="1:14" x14ac:dyDescent="0.2">
      <c r="A714" s="16">
        <v>45181</v>
      </c>
      <c r="B714">
        <v>4.2699999999999996</v>
      </c>
      <c r="D714" s="17">
        <v>45181</v>
      </c>
      <c r="E714">
        <v>219.35260009765619</v>
      </c>
      <c r="F714" s="20">
        <f t="shared" si="66"/>
        <v>-1.6199878895783837</v>
      </c>
      <c r="G714" s="20">
        <f t="shared" si="67"/>
        <v>-5.889987889578383</v>
      </c>
      <c r="H714">
        <f t="shared" si="68"/>
        <v>-2.6364170695981723E-2</v>
      </c>
      <c r="J714" s="17">
        <v>45181</v>
      </c>
      <c r="K714">
        <v>4461.89990234375</v>
      </c>
      <c r="L714">
        <f t="shared" si="69"/>
        <v>-0.56958856048289075</v>
      </c>
      <c r="M714">
        <f t="shared" si="70"/>
        <v>-4.8395885604828903</v>
      </c>
      <c r="N714">
        <f t="shared" si="71"/>
        <v>-2.1543688897007276E-2</v>
      </c>
    </row>
    <row r="715" spans="1:14" x14ac:dyDescent="0.2">
      <c r="A715" s="16">
        <v>45182</v>
      </c>
      <c r="B715">
        <v>4.25</v>
      </c>
      <c r="D715" s="17">
        <v>45182</v>
      </c>
      <c r="E715">
        <v>216.52238464355469</v>
      </c>
      <c r="F715" s="20">
        <f t="shared" si="66"/>
        <v>-1.2902584481977821</v>
      </c>
      <c r="G715" s="20">
        <f t="shared" si="67"/>
        <v>-5.5402584481977826</v>
      </c>
      <c r="H715">
        <f t="shared" si="68"/>
        <v>-2.4753247016567528E-2</v>
      </c>
      <c r="J715" s="17">
        <v>45182</v>
      </c>
      <c r="K715">
        <v>4467.43994140625</v>
      </c>
      <c r="L715">
        <f t="shared" si="69"/>
        <v>0.12416323054647471</v>
      </c>
      <c r="M715">
        <f t="shared" si="70"/>
        <v>-4.1258367694535254</v>
      </c>
      <c r="N715">
        <f t="shared" si="71"/>
        <v>-1.8298413456961541E-2</v>
      </c>
    </row>
    <row r="716" spans="1:14" x14ac:dyDescent="0.2">
      <c r="A716" s="16">
        <v>45183</v>
      </c>
      <c r="B716">
        <v>4.29</v>
      </c>
      <c r="D716" s="17">
        <v>45183</v>
      </c>
      <c r="E716">
        <v>216.5025939941406</v>
      </c>
      <c r="F716" s="20">
        <f t="shared" si="66"/>
        <v>-9.1402325199174458E-3</v>
      </c>
      <c r="G716" s="20">
        <f t="shared" si="67"/>
        <v>-4.2991402325199175</v>
      </c>
      <c r="H716">
        <f t="shared" si="68"/>
        <v>-1.9084160545047187E-2</v>
      </c>
      <c r="J716" s="17">
        <v>45183</v>
      </c>
      <c r="K716">
        <v>4505.10009765625</v>
      </c>
      <c r="L716">
        <f t="shared" si="69"/>
        <v>0.84299188671678993</v>
      </c>
      <c r="M716">
        <f t="shared" si="70"/>
        <v>-3.4470081132832102</v>
      </c>
      <c r="N716">
        <f t="shared" si="71"/>
        <v>-1.5234264196758978E-2</v>
      </c>
    </row>
    <row r="717" spans="1:14" x14ac:dyDescent="0.2">
      <c r="A717" s="16">
        <v>45184</v>
      </c>
      <c r="B717">
        <v>4.33</v>
      </c>
      <c r="D717" s="17">
        <v>45184</v>
      </c>
      <c r="E717">
        <v>212.37599182128909</v>
      </c>
      <c r="F717" s="20">
        <f t="shared" si="66"/>
        <v>-1.906028974859852</v>
      </c>
      <c r="G717" s="20">
        <f t="shared" si="67"/>
        <v>-6.2360289748598525</v>
      </c>
      <c r="H717">
        <f t="shared" si="68"/>
        <v>-2.7964008004888657E-2</v>
      </c>
      <c r="J717" s="17">
        <v>45184</v>
      </c>
      <c r="K717">
        <v>4450.31982421875</v>
      </c>
      <c r="L717">
        <f t="shared" si="69"/>
        <v>-1.2159612938677897</v>
      </c>
      <c r="M717">
        <f t="shared" si="70"/>
        <v>-5.5459612938677898</v>
      </c>
      <c r="N717">
        <f t="shared" si="71"/>
        <v>-2.4779467596167348E-2</v>
      </c>
    </row>
    <row r="718" spans="1:14" x14ac:dyDescent="0.2">
      <c r="A718" s="16">
        <v>45187</v>
      </c>
      <c r="B718">
        <v>4.32</v>
      </c>
      <c r="D718" s="17">
        <v>45187</v>
      </c>
      <c r="E718">
        <v>212.76191711425781</v>
      </c>
      <c r="F718" s="20">
        <f t="shared" si="66"/>
        <v>0.18171794733440083</v>
      </c>
      <c r="G718" s="20">
        <f t="shared" si="67"/>
        <v>-4.1382820526655992</v>
      </c>
      <c r="H718">
        <f t="shared" si="68"/>
        <v>-1.8354792240099178E-2</v>
      </c>
      <c r="J718" s="17">
        <v>45187</v>
      </c>
      <c r="K718">
        <v>4453.52978515625</v>
      </c>
      <c r="L718">
        <f t="shared" si="69"/>
        <v>7.212876971293869E-2</v>
      </c>
      <c r="M718">
        <f t="shared" si="70"/>
        <v>-4.2478712302870614</v>
      </c>
      <c r="N718">
        <f t="shared" si="71"/>
        <v>-1.8851561979051707E-2</v>
      </c>
    </row>
    <row r="719" spans="1:14" x14ac:dyDescent="0.2">
      <c r="A719" s="16">
        <v>45188</v>
      </c>
      <c r="B719">
        <v>4.37</v>
      </c>
      <c r="D719" s="17">
        <v>45188</v>
      </c>
      <c r="E719">
        <v>213.45463562011719</v>
      </c>
      <c r="F719" s="20">
        <f t="shared" si="66"/>
        <v>0.32558388044951203</v>
      </c>
      <c r="G719" s="20">
        <f t="shared" si="67"/>
        <v>-4.0444161195504877</v>
      </c>
      <c r="H719">
        <f t="shared" si="68"/>
        <v>-1.792974757878758E-2</v>
      </c>
      <c r="J719" s="17">
        <v>45188</v>
      </c>
      <c r="K719">
        <v>4443.9501953125</v>
      </c>
      <c r="L719">
        <f t="shared" si="69"/>
        <v>-0.21510106153727915</v>
      </c>
      <c r="M719">
        <f t="shared" si="70"/>
        <v>-4.5851010615372791</v>
      </c>
      <c r="N719">
        <f t="shared" si="71"/>
        <v>-2.0383805363502098E-2</v>
      </c>
    </row>
    <row r="720" spans="1:14" x14ac:dyDescent="0.2">
      <c r="A720" s="16">
        <v>45189</v>
      </c>
      <c r="B720">
        <v>4.3499999999999996</v>
      </c>
      <c r="D720" s="17">
        <v>45189</v>
      </c>
      <c r="E720">
        <v>210.81243896484381</v>
      </c>
      <c r="F720" s="20">
        <f t="shared" si="66"/>
        <v>-1.2378258488495271</v>
      </c>
      <c r="G720" s="20">
        <f t="shared" si="67"/>
        <v>-5.5878258488495263</v>
      </c>
      <c r="H720">
        <f t="shared" si="68"/>
        <v>-2.4972001191654044E-2</v>
      </c>
      <c r="J720" s="17">
        <v>45189</v>
      </c>
      <c r="K720">
        <v>4402.2001953125</v>
      </c>
      <c r="L720">
        <f t="shared" si="69"/>
        <v>-0.93947947580596425</v>
      </c>
      <c r="M720">
        <f t="shared" si="70"/>
        <v>-5.2894794758059636</v>
      </c>
      <c r="N720">
        <f t="shared" si="71"/>
        <v>-2.3601776521221675E-2</v>
      </c>
    </row>
    <row r="721" spans="1:14" x14ac:dyDescent="0.2">
      <c r="A721" s="16">
        <v>45190</v>
      </c>
      <c r="B721">
        <v>4.49</v>
      </c>
      <c r="D721" s="17">
        <v>45190</v>
      </c>
      <c r="E721">
        <v>206.4384460449219</v>
      </c>
      <c r="F721" s="20">
        <f t="shared" si="66"/>
        <v>-2.0748267708488175</v>
      </c>
      <c r="G721" s="20">
        <f t="shared" si="67"/>
        <v>-6.5648267708488177</v>
      </c>
      <c r="H721">
        <f t="shared" si="68"/>
        <v>-2.9489604885881506E-2</v>
      </c>
      <c r="J721" s="17">
        <v>45190</v>
      </c>
      <c r="K721">
        <v>4330</v>
      </c>
      <c r="L721">
        <f t="shared" si="69"/>
        <v>-1.6400934103219424</v>
      </c>
      <c r="M721">
        <f t="shared" si="70"/>
        <v>-6.1300934103219422</v>
      </c>
      <c r="N721">
        <f t="shared" si="71"/>
        <v>-2.7473614302116544E-2</v>
      </c>
    </row>
    <row r="722" spans="1:14" x14ac:dyDescent="0.2">
      <c r="A722" s="16">
        <v>45191</v>
      </c>
      <c r="B722">
        <v>4.4400000000000004</v>
      </c>
      <c r="D722" s="17">
        <v>45191</v>
      </c>
      <c r="E722">
        <v>204.2811279296875</v>
      </c>
      <c r="F722" s="20">
        <f t="shared" si="66"/>
        <v>-1.0450176101233399</v>
      </c>
      <c r="G722" s="20">
        <f t="shared" si="67"/>
        <v>-5.4850176101233403</v>
      </c>
      <c r="H722">
        <f t="shared" si="68"/>
        <v>-2.4499342247354207E-2</v>
      </c>
      <c r="J722" s="17">
        <v>45191</v>
      </c>
      <c r="K722">
        <v>4320.06005859375</v>
      </c>
      <c r="L722">
        <f t="shared" si="69"/>
        <v>-0.22955984771939955</v>
      </c>
      <c r="M722">
        <f t="shared" si="70"/>
        <v>-4.6695598477194</v>
      </c>
      <c r="N722">
        <f t="shared" si="71"/>
        <v>-2.0768401782571718E-2</v>
      </c>
    </row>
    <row r="723" spans="1:14" x14ac:dyDescent="0.2">
      <c r="A723" s="16">
        <v>45194</v>
      </c>
      <c r="B723">
        <v>4.55</v>
      </c>
      <c r="D723" s="17">
        <v>45194</v>
      </c>
      <c r="E723">
        <v>204.19207763671881</v>
      </c>
      <c r="F723" s="20">
        <f t="shared" si="66"/>
        <v>-4.3592031173503111E-2</v>
      </c>
      <c r="G723" s="20">
        <f t="shared" si="67"/>
        <v>-4.593592031173503</v>
      </c>
      <c r="H723">
        <f t="shared" si="68"/>
        <v>-2.0422454939078519E-2</v>
      </c>
      <c r="J723" s="17">
        <v>45194</v>
      </c>
      <c r="K723">
        <v>4337.43994140625</v>
      </c>
      <c r="L723">
        <f t="shared" si="69"/>
        <v>0.40230650909416843</v>
      </c>
      <c r="M723">
        <f t="shared" si="70"/>
        <v>-4.1476934909058318</v>
      </c>
      <c r="N723">
        <f t="shared" si="71"/>
        <v>-1.8397432163906321E-2</v>
      </c>
    </row>
    <row r="724" spans="1:14" x14ac:dyDescent="0.2">
      <c r="A724" s="16">
        <v>45195</v>
      </c>
      <c r="B724">
        <v>4.5599999999999996</v>
      </c>
      <c r="D724" s="17">
        <v>45195</v>
      </c>
      <c r="E724">
        <v>200.38215637207031</v>
      </c>
      <c r="F724" s="20">
        <f t="shared" si="66"/>
        <v>-1.8658516572943553</v>
      </c>
      <c r="G724" s="20">
        <f t="shared" si="67"/>
        <v>-6.4258516572943547</v>
      </c>
      <c r="H724">
        <f t="shared" si="68"/>
        <v>-2.8844116890500988E-2</v>
      </c>
      <c r="J724" s="17">
        <v>45195</v>
      </c>
      <c r="K724">
        <v>4273.52978515625</v>
      </c>
      <c r="L724">
        <f t="shared" si="69"/>
        <v>-1.4734533990868255</v>
      </c>
      <c r="M724">
        <f t="shared" si="70"/>
        <v>-6.0334533990868255</v>
      </c>
      <c r="N724">
        <f t="shared" si="71"/>
        <v>-2.7026733767473259E-2</v>
      </c>
    </row>
    <row r="725" spans="1:14" x14ac:dyDescent="0.2">
      <c r="A725" s="16">
        <v>45196</v>
      </c>
      <c r="B725">
        <v>4.6100000000000003</v>
      </c>
      <c r="D725" s="17">
        <v>45196</v>
      </c>
      <c r="E725">
        <v>200.61964416503909</v>
      </c>
      <c r="F725" s="20">
        <f t="shared" si="66"/>
        <v>0.11851743551846514</v>
      </c>
      <c r="G725" s="20">
        <f t="shared" si="67"/>
        <v>-4.4914825644815348</v>
      </c>
      <c r="H725">
        <f t="shared" si="68"/>
        <v>-1.9957896371235417E-2</v>
      </c>
      <c r="J725" s="17">
        <v>45196</v>
      </c>
      <c r="K725">
        <v>4274.509765625</v>
      </c>
      <c r="L725">
        <f t="shared" si="69"/>
        <v>2.293140607452604E-2</v>
      </c>
      <c r="M725">
        <f t="shared" si="70"/>
        <v>-4.5870685939254745</v>
      </c>
      <c r="N725">
        <f t="shared" si="71"/>
        <v>-2.0392760959314773E-2</v>
      </c>
    </row>
    <row r="726" spans="1:14" x14ac:dyDescent="0.2">
      <c r="A726" s="16">
        <v>45197</v>
      </c>
      <c r="B726">
        <v>4.59</v>
      </c>
      <c r="D726" s="17">
        <v>45197</v>
      </c>
      <c r="E726">
        <v>201.08476257324219</v>
      </c>
      <c r="F726" s="20">
        <f t="shared" si="66"/>
        <v>0.23184090976677657</v>
      </c>
      <c r="G726" s="20">
        <f t="shared" si="67"/>
        <v>-4.3581590902332232</v>
      </c>
      <c r="H726">
        <f t="shared" si="68"/>
        <v>-1.9352073195545536E-2</v>
      </c>
      <c r="J726" s="17">
        <v>45197</v>
      </c>
      <c r="K726">
        <v>4299.7001953125</v>
      </c>
      <c r="L726">
        <f t="shared" si="69"/>
        <v>0.58931739705165387</v>
      </c>
      <c r="M726">
        <f t="shared" si="70"/>
        <v>-4.0006826029483458</v>
      </c>
      <c r="N726">
        <f t="shared" si="71"/>
        <v>-1.7731854999470664E-2</v>
      </c>
    </row>
    <row r="727" spans="1:14" x14ac:dyDescent="0.2">
      <c r="A727" s="16">
        <v>45198</v>
      </c>
      <c r="B727">
        <v>4.59</v>
      </c>
      <c r="D727" s="17">
        <v>45198</v>
      </c>
      <c r="E727">
        <v>200.66914367675781</v>
      </c>
      <c r="F727" s="20">
        <f t="shared" si="66"/>
        <v>-0.20668840899020971</v>
      </c>
      <c r="G727" s="20">
        <f t="shared" si="67"/>
        <v>-4.7966884089902093</v>
      </c>
      <c r="H727">
        <f t="shared" si="68"/>
        <v>-2.1347944675525522E-2</v>
      </c>
      <c r="J727" s="17">
        <v>45198</v>
      </c>
      <c r="K727">
        <v>4288.0498046875</v>
      </c>
      <c r="L727">
        <f t="shared" si="69"/>
        <v>-0.27095820861419978</v>
      </c>
      <c r="M727">
        <f t="shared" si="70"/>
        <v>-4.8609582086141998</v>
      </c>
      <c r="N727">
        <f t="shared" si="71"/>
        <v>-2.1641226962882756E-2</v>
      </c>
    </row>
    <row r="728" spans="1:14" x14ac:dyDescent="0.2">
      <c r="A728" s="16">
        <v>45201</v>
      </c>
      <c r="B728">
        <v>4.6900000000000004</v>
      </c>
      <c r="D728" s="17">
        <v>45201</v>
      </c>
      <c r="E728">
        <v>201.58946228027341</v>
      </c>
      <c r="F728" s="20">
        <f t="shared" si="66"/>
        <v>0.45862487209197728</v>
      </c>
      <c r="G728" s="20">
        <f t="shared" si="67"/>
        <v>-4.2313751279080227</v>
      </c>
      <c r="H728">
        <f t="shared" si="68"/>
        <v>-1.8776748507220425E-2</v>
      </c>
      <c r="J728" s="17">
        <v>45201</v>
      </c>
      <c r="K728">
        <v>4288.39013671875</v>
      </c>
      <c r="L728">
        <f t="shared" si="69"/>
        <v>7.9367555590880642E-3</v>
      </c>
      <c r="M728">
        <f t="shared" si="70"/>
        <v>-4.6820632444409123</v>
      </c>
      <c r="N728">
        <f t="shared" si="71"/>
        <v>-2.0825366927484684E-2</v>
      </c>
    </row>
    <row r="729" spans="1:14" x14ac:dyDescent="0.2">
      <c r="A729" s="16">
        <v>45202</v>
      </c>
      <c r="B729">
        <v>4.8099999999999996</v>
      </c>
      <c r="D729" s="17">
        <v>45202</v>
      </c>
      <c r="E729">
        <v>197.74983215332031</v>
      </c>
      <c r="F729" s="20">
        <f t="shared" si="66"/>
        <v>-1.9046779943362271</v>
      </c>
      <c r="G729" s="20">
        <f t="shared" si="67"/>
        <v>-6.7146779943362267</v>
      </c>
      <c r="H729">
        <f t="shared" si="68"/>
        <v>-3.0186685014736554E-2</v>
      </c>
      <c r="J729" s="17">
        <v>45202</v>
      </c>
      <c r="K729">
        <v>4229.4501953125</v>
      </c>
      <c r="L729">
        <f t="shared" si="69"/>
        <v>-1.3744071674259501</v>
      </c>
      <c r="M729">
        <f t="shared" si="70"/>
        <v>-6.1844071674259498</v>
      </c>
      <c r="N729">
        <f t="shared" si="71"/>
        <v>-2.772497272599881E-2</v>
      </c>
    </row>
    <row r="730" spans="1:14" x14ac:dyDescent="0.2">
      <c r="A730" s="16">
        <v>45203</v>
      </c>
      <c r="B730">
        <v>4.7300000000000004</v>
      </c>
      <c r="D730" s="17">
        <v>45203</v>
      </c>
      <c r="E730">
        <v>199.76860046386719</v>
      </c>
      <c r="F730" s="20">
        <f t="shared" si="66"/>
        <v>1.0208697972404215</v>
      </c>
      <c r="G730" s="20">
        <f t="shared" si="67"/>
        <v>-3.7091302027595789</v>
      </c>
      <c r="H730">
        <f t="shared" si="68"/>
        <v>-1.641489028625644E-2</v>
      </c>
      <c r="J730" s="17">
        <v>45203</v>
      </c>
      <c r="K730">
        <v>4263.75</v>
      </c>
      <c r="L730">
        <f t="shared" si="69"/>
        <v>0.81097549571607386</v>
      </c>
      <c r="M730">
        <f t="shared" si="70"/>
        <v>-3.9190245042839265</v>
      </c>
      <c r="N730">
        <f t="shared" si="71"/>
        <v>-1.7362596256108292E-2</v>
      </c>
    </row>
    <row r="731" spans="1:14" x14ac:dyDescent="0.2">
      <c r="A731" s="16">
        <v>45204</v>
      </c>
      <c r="B731">
        <v>4.72</v>
      </c>
      <c r="D731" s="17">
        <v>45204</v>
      </c>
      <c r="E731">
        <v>199.9071350097656</v>
      </c>
      <c r="F731" s="20">
        <f t="shared" si="66"/>
        <v>6.9347507854952556E-2</v>
      </c>
      <c r="G731" s="20">
        <f t="shared" si="67"/>
        <v>-4.6506524921450474</v>
      </c>
      <c r="H731">
        <f t="shared" si="68"/>
        <v>-2.0682274560373731E-2</v>
      </c>
      <c r="J731" s="17">
        <v>45204</v>
      </c>
      <c r="K731">
        <v>4258.18994140625</v>
      </c>
      <c r="L731">
        <f t="shared" si="69"/>
        <v>-0.13040301597771914</v>
      </c>
      <c r="M731">
        <f t="shared" si="70"/>
        <v>-4.8504030159777187</v>
      </c>
      <c r="N731">
        <f t="shared" si="71"/>
        <v>-2.1593046872346099E-2</v>
      </c>
    </row>
    <row r="732" spans="1:14" x14ac:dyDescent="0.2">
      <c r="A732" s="16">
        <v>45205</v>
      </c>
      <c r="B732">
        <v>4.78</v>
      </c>
      <c r="D732" s="17">
        <v>45205</v>
      </c>
      <c r="E732">
        <v>205.2014465332031</v>
      </c>
      <c r="F732" s="20">
        <f t="shared" si="66"/>
        <v>2.6483854731742662</v>
      </c>
      <c r="G732" s="20">
        <f t="shared" si="67"/>
        <v>-2.131614526825734</v>
      </c>
      <c r="H732">
        <f t="shared" si="68"/>
        <v>-9.3575761429308523E-3</v>
      </c>
      <c r="J732" s="17">
        <v>45205</v>
      </c>
      <c r="K732">
        <v>4308.5</v>
      </c>
      <c r="L732">
        <f t="shared" si="69"/>
        <v>1.1814893014644459</v>
      </c>
      <c r="M732">
        <f t="shared" si="70"/>
        <v>-3.5985106985355544</v>
      </c>
      <c r="N732">
        <f t="shared" si="71"/>
        <v>-1.5916256653064235E-2</v>
      </c>
    </row>
    <row r="733" spans="1:14" x14ac:dyDescent="0.2">
      <c r="A733" s="16">
        <v>45208</v>
      </c>
      <c r="B733">
        <v>0</v>
      </c>
      <c r="D733" s="17">
        <v>45208</v>
      </c>
      <c r="E733">
        <v>205.06292724609381</v>
      </c>
      <c r="F733" s="20">
        <f t="shared" si="66"/>
        <v>-6.7504050019879511E-2</v>
      </c>
      <c r="G733" s="20">
        <f t="shared" si="67"/>
        <v>-6.7504050019879511E-2</v>
      </c>
      <c r="H733">
        <f t="shared" si="68"/>
        <v>-2.9326535843470826E-4</v>
      </c>
      <c r="J733" s="17">
        <v>45208</v>
      </c>
      <c r="K733">
        <v>4335.66015625</v>
      </c>
      <c r="L733">
        <f t="shared" si="69"/>
        <v>0.63038542996402458</v>
      </c>
      <c r="M733">
        <f t="shared" si="70"/>
        <v>0.63038542996402458</v>
      </c>
      <c r="N733">
        <f t="shared" si="71"/>
        <v>2.7291361081540969E-3</v>
      </c>
    </row>
    <row r="734" spans="1:14" x14ac:dyDescent="0.2">
      <c r="A734" s="16">
        <v>45209</v>
      </c>
      <c r="B734">
        <v>4.66</v>
      </c>
      <c r="D734" s="17">
        <v>45209</v>
      </c>
      <c r="E734">
        <v>204.72645568847659</v>
      </c>
      <c r="F734" s="20">
        <f t="shared" si="66"/>
        <v>-0.16408210013183908</v>
      </c>
      <c r="G734" s="20">
        <f t="shared" si="67"/>
        <v>-4.8240821001318395</v>
      </c>
      <c r="H734">
        <f t="shared" si="68"/>
        <v>-2.1472926051022141E-2</v>
      </c>
      <c r="J734" s="17">
        <v>45209</v>
      </c>
      <c r="K734">
        <v>4358.240234375</v>
      </c>
      <c r="L734">
        <f t="shared" si="69"/>
        <v>0.52079907813923232</v>
      </c>
      <c r="M734">
        <f t="shared" si="70"/>
        <v>-4.1392009218607679</v>
      </c>
      <c r="N734">
        <f t="shared" si="71"/>
        <v>-1.8358955129542168E-2</v>
      </c>
    </row>
    <row r="735" spans="1:14" x14ac:dyDescent="0.2">
      <c r="A735" s="16">
        <v>45210</v>
      </c>
      <c r="B735">
        <v>4.58</v>
      </c>
      <c r="D735" s="17">
        <v>45210</v>
      </c>
      <c r="E735">
        <v>204.6967468261719</v>
      </c>
      <c r="F735" s="20">
        <f t="shared" si="66"/>
        <v>-1.4511491543571777E-2</v>
      </c>
      <c r="G735" s="20">
        <f t="shared" si="67"/>
        <v>-4.5945114915435719</v>
      </c>
      <c r="H735">
        <f t="shared" si="68"/>
        <v>-2.0426640386342839E-2</v>
      </c>
      <c r="J735" s="17">
        <v>45210</v>
      </c>
      <c r="K735">
        <v>4376.9501953125</v>
      </c>
      <c r="L735">
        <f t="shared" si="69"/>
        <v>0.42930081710337681</v>
      </c>
      <c r="M735">
        <f t="shared" si="70"/>
        <v>-4.1506991828966235</v>
      </c>
      <c r="N735">
        <f t="shared" si="71"/>
        <v>-1.8411050781550833E-2</v>
      </c>
    </row>
    <row r="736" spans="1:14" x14ac:dyDescent="0.2">
      <c r="A736" s="16">
        <v>45211</v>
      </c>
      <c r="B736">
        <v>4.7</v>
      </c>
      <c r="D736" s="17">
        <v>45211</v>
      </c>
      <c r="E736">
        <v>203.53892517089841</v>
      </c>
      <c r="F736" s="20">
        <f t="shared" si="66"/>
        <v>-0.5656277753435498</v>
      </c>
      <c r="G736" s="20">
        <f t="shared" si="67"/>
        <v>-5.2656277753435496</v>
      </c>
      <c r="H736">
        <f t="shared" si="68"/>
        <v>-2.3492418472036373E-2</v>
      </c>
      <c r="J736" s="17">
        <v>45211</v>
      </c>
      <c r="K736">
        <v>4349.60986328125</v>
      </c>
      <c r="L736">
        <f t="shared" si="69"/>
        <v>-0.62464343461184824</v>
      </c>
      <c r="M736">
        <f t="shared" si="70"/>
        <v>-5.3246434346118487</v>
      </c>
      <c r="N736">
        <f t="shared" si="71"/>
        <v>-2.3763050568489132E-2</v>
      </c>
    </row>
    <row r="737" spans="1:14" x14ac:dyDescent="0.2">
      <c r="A737" s="16">
        <v>45212</v>
      </c>
      <c r="B737">
        <v>4.63</v>
      </c>
      <c r="D737" s="17">
        <v>45212</v>
      </c>
      <c r="E737">
        <v>202.46026611328119</v>
      </c>
      <c r="F737" s="20">
        <f t="shared" si="66"/>
        <v>-0.52995222251052765</v>
      </c>
      <c r="G737" s="20">
        <f t="shared" si="67"/>
        <v>-5.1599522225105279</v>
      </c>
      <c r="H737">
        <f t="shared" si="68"/>
        <v>-2.3008235909635959E-2</v>
      </c>
      <c r="J737" s="17">
        <v>45212</v>
      </c>
      <c r="K737">
        <v>4327.77978515625</v>
      </c>
      <c r="L737">
        <f t="shared" si="69"/>
        <v>-0.50188588887675245</v>
      </c>
      <c r="M737">
        <f t="shared" si="70"/>
        <v>-5.1318858888767522</v>
      </c>
      <c r="N737">
        <f t="shared" si="71"/>
        <v>-2.2879732699315536E-2</v>
      </c>
    </row>
    <row r="738" spans="1:14" x14ac:dyDescent="0.2">
      <c r="A738" s="16">
        <v>45215</v>
      </c>
      <c r="B738">
        <v>4.71</v>
      </c>
      <c r="D738" s="17">
        <v>45215</v>
      </c>
      <c r="E738">
        <v>206.35926818847659</v>
      </c>
      <c r="F738" s="20">
        <f t="shared" si="66"/>
        <v>1.9258109998797572</v>
      </c>
      <c r="G738" s="20">
        <f t="shared" si="67"/>
        <v>-2.784189000120243</v>
      </c>
      <c r="H738">
        <f t="shared" si="68"/>
        <v>-1.2263096477193838E-2</v>
      </c>
      <c r="J738" s="17">
        <v>45215</v>
      </c>
      <c r="K738">
        <v>4373.6298828125</v>
      </c>
      <c r="L738">
        <f t="shared" si="69"/>
        <v>1.0594369383929878</v>
      </c>
      <c r="M738">
        <f t="shared" si="70"/>
        <v>-3.6505630616070119</v>
      </c>
      <c r="N738">
        <f t="shared" si="71"/>
        <v>-1.6150818997769763E-2</v>
      </c>
    </row>
    <row r="739" spans="1:14" x14ac:dyDescent="0.2">
      <c r="A739" s="16">
        <v>45216</v>
      </c>
      <c r="B739">
        <v>4.83</v>
      </c>
      <c r="D739" s="17">
        <v>45216</v>
      </c>
      <c r="E739">
        <v>207.65562438964841</v>
      </c>
      <c r="F739" s="20">
        <f t="shared" si="66"/>
        <v>0.62820352705835414</v>
      </c>
      <c r="G739" s="20">
        <f t="shared" si="67"/>
        <v>-4.2017964729416457</v>
      </c>
      <c r="H739">
        <f t="shared" si="68"/>
        <v>-1.8642635030023461E-2</v>
      </c>
      <c r="J739" s="17">
        <v>45216</v>
      </c>
      <c r="K739">
        <v>4373.2001953125</v>
      </c>
      <c r="L739">
        <f t="shared" si="69"/>
        <v>-9.8245053082472028E-3</v>
      </c>
      <c r="M739">
        <f t="shared" si="70"/>
        <v>-4.8398245053082469</v>
      </c>
      <c r="N739">
        <f t="shared" si="71"/>
        <v>-2.1544765706797916E-2</v>
      </c>
    </row>
    <row r="740" spans="1:14" x14ac:dyDescent="0.2">
      <c r="A740" s="16">
        <v>45217</v>
      </c>
      <c r="B740">
        <v>4.91</v>
      </c>
      <c r="D740" s="17">
        <v>45217</v>
      </c>
      <c r="E740">
        <v>202.69779968261719</v>
      </c>
      <c r="F740" s="20">
        <f t="shared" si="66"/>
        <v>-2.3875224769873209</v>
      </c>
      <c r="G740" s="20">
        <f t="shared" si="67"/>
        <v>-7.2975224769873215</v>
      </c>
      <c r="H740">
        <f t="shared" si="68"/>
        <v>-3.2908658949407213E-2</v>
      </c>
      <c r="J740" s="17">
        <v>45217</v>
      </c>
      <c r="K740">
        <v>4314.60009765625</v>
      </c>
      <c r="L740">
        <f t="shared" si="69"/>
        <v>-1.3399820506516409</v>
      </c>
      <c r="M740">
        <f t="shared" si="70"/>
        <v>-6.2499820506516413</v>
      </c>
      <c r="N740">
        <f t="shared" si="71"/>
        <v>-2.8028640450353387E-2</v>
      </c>
    </row>
    <row r="741" spans="1:14" x14ac:dyDescent="0.2">
      <c r="A741" s="16">
        <v>45218</v>
      </c>
      <c r="B741">
        <v>4.9800000000000004</v>
      </c>
      <c r="D741" s="17">
        <v>45218</v>
      </c>
      <c r="E741">
        <v>206.1514587402344</v>
      </c>
      <c r="F741" s="20">
        <f t="shared" si="66"/>
        <v>1.7038463481226396</v>
      </c>
      <c r="G741" s="20">
        <f t="shared" si="67"/>
        <v>-3.2761536518773609</v>
      </c>
      <c r="H741">
        <f t="shared" si="68"/>
        <v>-1.446644152537643E-2</v>
      </c>
      <c r="J741" s="17">
        <v>45218</v>
      </c>
      <c r="K741">
        <v>4278</v>
      </c>
      <c r="L741">
        <f t="shared" si="69"/>
        <v>-0.84828481963210633</v>
      </c>
      <c r="M741">
        <f t="shared" si="70"/>
        <v>-5.8282848196321071</v>
      </c>
      <c r="N741">
        <f t="shared" si="71"/>
        <v>-2.6079519560270631E-2</v>
      </c>
    </row>
    <row r="742" spans="1:14" x14ac:dyDescent="0.2">
      <c r="A742" s="16">
        <v>45219</v>
      </c>
      <c r="B742">
        <v>4.93</v>
      </c>
      <c r="D742" s="17">
        <v>45219</v>
      </c>
      <c r="E742">
        <v>201.60923767089841</v>
      </c>
      <c r="F742" s="20">
        <f t="shared" si="66"/>
        <v>-2.2033417066718495</v>
      </c>
      <c r="G742" s="20">
        <f t="shared" si="67"/>
        <v>-7.1333417066718496</v>
      </c>
      <c r="H742">
        <f t="shared" si="68"/>
        <v>-3.2140181789954037E-2</v>
      </c>
      <c r="J742" s="17">
        <v>45219</v>
      </c>
      <c r="K742">
        <v>4224.16015625</v>
      </c>
      <c r="L742">
        <f t="shared" si="69"/>
        <v>-1.2585283719027582</v>
      </c>
      <c r="M742">
        <f t="shared" si="70"/>
        <v>-6.1885283719027582</v>
      </c>
      <c r="N742">
        <f t="shared" si="71"/>
        <v>-2.7744051171515221E-2</v>
      </c>
    </row>
    <row r="743" spans="1:14" x14ac:dyDescent="0.2">
      <c r="A743" s="16">
        <v>45222</v>
      </c>
      <c r="B743">
        <v>4.8600000000000003</v>
      </c>
      <c r="D743" s="17">
        <v>45222</v>
      </c>
      <c r="E743">
        <v>199.8972473144531</v>
      </c>
      <c r="F743" s="20">
        <f t="shared" si="66"/>
        <v>-0.84916265555248038</v>
      </c>
      <c r="G743" s="20">
        <f t="shared" si="67"/>
        <v>-5.7091626555524808</v>
      </c>
      <c r="H743">
        <f t="shared" si="68"/>
        <v>-2.5530507518051852E-2</v>
      </c>
      <c r="J743" s="17">
        <v>45222</v>
      </c>
      <c r="K743">
        <v>4217.0400390625</v>
      </c>
      <c r="L743">
        <f t="shared" si="69"/>
        <v>-0.16855698941635033</v>
      </c>
      <c r="M743">
        <f t="shared" si="70"/>
        <v>-5.0285569894163507</v>
      </c>
      <c r="N743">
        <f t="shared" si="71"/>
        <v>-2.2406963209450351E-2</v>
      </c>
    </row>
    <row r="744" spans="1:14" x14ac:dyDescent="0.2">
      <c r="A744" s="16">
        <v>45223</v>
      </c>
      <c r="B744">
        <v>4.83</v>
      </c>
      <c r="D744" s="17">
        <v>45223</v>
      </c>
      <c r="E744">
        <v>202.09413146972659</v>
      </c>
      <c r="F744" s="20">
        <f t="shared" si="66"/>
        <v>1.0990067070896847</v>
      </c>
      <c r="G744" s="20">
        <f t="shared" si="67"/>
        <v>-3.7309932929103153</v>
      </c>
      <c r="H744">
        <f t="shared" si="68"/>
        <v>-1.6513509163906197E-2</v>
      </c>
      <c r="J744" s="17">
        <v>45223</v>
      </c>
      <c r="K744">
        <v>4247.68017578125</v>
      </c>
      <c r="L744">
        <f t="shared" si="69"/>
        <v>0.72657922227273142</v>
      </c>
      <c r="M744">
        <f t="shared" si="70"/>
        <v>-4.1034207777272691</v>
      </c>
      <c r="N744">
        <f t="shared" si="71"/>
        <v>-1.8196884501783889E-2</v>
      </c>
    </row>
    <row r="745" spans="1:14" x14ac:dyDescent="0.2">
      <c r="A745" s="16">
        <v>45224</v>
      </c>
      <c r="B745">
        <v>4.95</v>
      </c>
      <c r="D745" s="17">
        <v>45224</v>
      </c>
      <c r="E745">
        <v>195.0086669921875</v>
      </c>
      <c r="F745" s="20">
        <f t="shared" si="66"/>
        <v>-3.5060218849553695</v>
      </c>
      <c r="G745" s="20">
        <f t="shared" si="67"/>
        <v>-8.4560218849553692</v>
      </c>
      <c r="H745">
        <f t="shared" si="68"/>
        <v>-3.8370218892846232E-2</v>
      </c>
      <c r="J745" s="17">
        <v>45224</v>
      </c>
      <c r="K745">
        <v>4186.77001953125</v>
      </c>
      <c r="L745">
        <f t="shared" si="69"/>
        <v>-1.4339628627712577</v>
      </c>
      <c r="M745">
        <f t="shared" si="70"/>
        <v>-6.3839628627712575</v>
      </c>
      <c r="N745">
        <f t="shared" si="71"/>
        <v>-2.8649746949876348E-2</v>
      </c>
    </row>
    <row r="746" spans="1:14" x14ac:dyDescent="0.2">
      <c r="A746" s="16">
        <v>45225</v>
      </c>
      <c r="B746">
        <v>4.8600000000000003</v>
      </c>
      <c r="D746" s="17">
        <v>45225</v>
      </c>
      <c r="E746">
        <v>194.20710754394531</v>
      </c>
      <c r="F746" s="20">
        <f t="shared" si="66"/>
        <v>-0.41103785826826855</v>
      </c>
      <c r="G746" s="20">
        <f t="shared" si="67"/>
        <v>-5.2710378582682686</v>
      </c>
      <c r="H746">
        <f t="shared" si="68"/>
        <v>-2.3517220834660676E-2</v>
      </c>
      <c r="J746" s="17">
        <v>45225</v>
      </c>
      <c r="K746">
        <v>4137.22998046875</v>
      </c>
      <c r="L746">
        <f t="shared" si="69"/>
        <v>-1.183251977810964</v>
      </c>
      <c r="M746">
        <f t="shared" si="70"/>
        <v>-6.0432519778109643</v>
      </c>
      <c r="N746">
        <f t="shared" si="71"/>
        <v>-2.707202318923202E-2</v>
      </c>
    </row>
    <row r="747" spans="1:14" x14ac:dyDescent="0.2">
      <c r="A747" s="16">
        <v>45226</v>
      </c>
      <c r="B747">
        <v>4.84</v>
      </c>
      <c r="D747" s="17">
        <v>45226</v>
      </c>
      <c r="E747">
        <v>194.52378845214841</v>
      </c>
      <c r="F747" s="20">
        <f t="shared" si="66"/>
        <v>0.16306350071736578</v>
      </c>
      <c r="G747" s="20">
        <f t="shared" si="67"/>
        <v>-4.6769364992826343</v>
      </c>
      <c r="H747">
        <f t="shared" si="68"/>
        <v>-2.0802008708319775E-2</v>
      </c>
      <c r="J747" s="17">
        <v>45226</v>
      </c>
      <c r="K747">
        <v>4117.3701171875</v>
      </c>
      <c r="L747">
        <f t="shared" si="69"/>
        <v>-0.4800280229768582</v>
      </c>
      <c r="M747">
        <f t="shared" si="70"/>
        <v>-5.3200280229768584</v>
      </c>
      <c r="N747">
        <f t="shared" si="71"/>
        <v>-2.3741879283576111E-2</v>
      </c>
    </row>
    <row r="748" spans="1:14" x14ac:dyDescent="0.2">
      <c r="A748" s="16">
        <v>45229</v>
      </c>
      <c r="B748">
        <v>4.88</v>
      </c>
      <c r="D748" s="17">
        <v>45229</v>
      </c>
      <c r="E748">
        <v>197.19566345214841</v>
      </c>
      <c r="F748" s="20">
        <f t="shared" si="66"/>
        <v>1.373546660416427</v>
      </c>
      <c r="G748" s="20">
        <f t="shared" si="67"/>
        <v>-3.5064533395835729</v>
      </c>
      <c r="H748">
        <f t="shared" si="68"/>
        <v>-1.5501730630169616E-2</v>
      </c>
      <c r="J748" s="17">
        <v>45229</v>
      </c>
      <c r="K748">
        <v>4166.81982421875</v>
      </c>
      <c r="L748">
        <f t="shared" si="69"/>
        <v>1.2010022325859835</v>
      </c>
      <c r="M748">
        <f t="shared" si="70"/>
        <v>-3.6789977674140166</v>
      </c>
      <c r="N748">
        <f t="shared" si="71"/>
        <v>-1.6279007172035769E-2</v>
      </c>
    </row>
    <row r="749" spans="1:14" x14ac:dyDescent="0.2">
      <c r="A749" s="16">
        <v>45230</v>
      </c>
      <c r="B749">
        <v>4.88</v>
      </c>
      <c r="D749" s="17">
        <v>45230</v>
      </c>
      <c r="E749">
        <v>198.7394104003906</v>
      </c>
      <c r="F749" s="20">
        <f t="shared" si="66"/>
        <v>0.78285035340890952</v>
      </c>
      <c r="G749" s="20">
        <f t="shared" si="67"/>
        <v>-4.0971496465910899</v>
      </c>
      <c r="H749">
        <f t="shared" si="68"/>
        <v>-1.8168484858941035E-2</v>
      </c>
      <c r="J749" s="17">
        <v>45230</v>
      </c>
      <c r="K749">
        <v>4193.7998046875</v>
      </c>
      <c r="L749">
        <f t="shared" si="69"/>
        <v>0.64749573072333555</v>
      </c>
      <c r="M749">
        <f t="shared" si="70"/>
        <v>-4.2325042692766646</v>
      </c>
      <c r="N749">
        <f t="shared" si="71"/>
        <v>-1.8781869002134396E-2</v>
      </c>
    </row>
    <row r="750" spans="1:14" x14ac:dyDescent="0.2">
      <c r="A750" s="16">
        <v>45231</v>
      </c>
      <c r="B750">
        <v>4.7699999999999996</v>
      </c>
      <c r="D750" s="23">
        <v>45231</v>
      </c>
      <c r="E750" s="24">
        <v>201.7873840332031</v>
      </c>
      <c r="F750" s="20">
        <f t="shared" si="66"/>
        <v>1.5336533537419157</v>
      </c>
      <c r="G750" s="20">
        <f t="shared" si="67"/>
        <v>-3.2363466462580837</v>
      </c>
      <c r="H750">
        <f t="shared" si="68"/>
        <v>-1.4287743023901199E-2</v>
      </c>
      <c r="J750" s="23">
        <v>45231</v>
      </c>
      <c r="K750" s="24">
        <v>4237.85986328125</v>
      </c>
      <c r="L750">
        <f t="shared" si="69"/>
        <v>1.0505999486313851</v>
      </c>
      <c r="M750">
        <f t="shared" si="70"/>
        <v>-3.7194000513686145</v>
      </c>
      <c r="N750">
        <f t="shared" si="71"/>
        <v>-1.6461212190440895E-2</v>
      </c>
    </row>
    <row r="751" spans="1:14" x14ac:dyDescent="0.2">
      <c r="A751" s="16">
        <v>45232</v>
      </c>
      <c r="B751">
        <v>4.67</v>
      </c>
      <c r="D751" s="17">
        <v>45232</v>
      </c>
      <c r="E751">
        <v>205.94366455078119</v>
      </c>
      <c r="F751" s="20">
        <f t="shared" si="66"/>
        <v>2.0597325930416943</v>
      </c>
      <c r="G751" s="20">
        <f t="shared" si="67"/>
        <v>-2.6102674069583056</v>
      </c>
      <c r="H751">
        <f t="shared" si="68"/>
        <v>-1.1486826624757262E-2</v>
      </c>
      <c r="J751" s="17">
        <v>45232</v>
      </c>
      <c r="K751">
        <v>4317.77978515625</v>
      </c>
      <c r="L751">
        <f t="shared" si="69"/>
        <v>1.8858557020127693</v>
      </c>
      <c r="M751">
        <f t="shared" si="70"/>
        <v>-2.7841442979872308</v>
      </c>
      <c r="N751">
        <f t="shared" si="71"/>
        <v>-1.2262896778348241E-2</v>
      </c>
    </row>
    <row r="752" spans="1:14" x14ac:dyDescent="0.2">
      <c r="A752" s="16">
        <v>45233</v>
      </c>
      <c r="B752">
        <v>4.57</v>
      </c>
      <c r="D752" s="17">
        <v>45233</v>
      </c>
      <c r="E752">
        <v>205.310302734375</v>
      </c>
      <c r="F752" s="20">
        <f t="shared" si="66"/>
        <v>-0.30754129668796881</v>
      </c>
      <c r="G752" s="20">
        <f t="shared" si="67"/>
        <v>-4.8775412966879692</v>
      </c>
      <c r="H752">
        <f t="shared" si="68"/>
        <v>-2.1716932700962893E-2</v>
      </c>
      <c r="J752" s="17">
        <v>45233</v>
      </c>
      <c r="K752">
        <v>4358.33984375</v>
      </c>
      <c r="L752">
        <f t="shared" si="69"/>
        <v>0.93937302530314737</v>
      </c>
      <c r="M752">
        <f t="shared" si="70"/>
        <v>-3.6306269746968529</v>
      </c>
      <c r="N752">
        <f t="shared" si="71"/>
        <v>-1.6060966506792427E-2</v>
      </c>
    </row>
    <row r="753" spans="1:14" x14ac:dyDescent="0.2">
      <c r="A753" s="16">
        <v>45236</v>
      </c>
      <c r="B753">
        <v>4.67</v>
      </c>
      <c r="D753" s="17">
        <v>45236</v>
      </c>
      <c r="E753">
        <v>205.2608337402344</v>
      </c>
      <c r="F753" s="20">
        <f t="shared" si="66"/>
        <v>-2.4094745115932268E-2</v>
      </c>
      <c r="G753" s="20">
        <f t="shared" si="67"/>
        <v>-4.6940947451159323</v>
      </c>
      <c r="H753">
        <f t="shared" si="68"/>
        <v>-2.0880189181658178E-2</v>
      </c>
      <c r="J753" s="17">
        <v>45236</v>
      </c>
      <c r="K753">
        <v>4365.97998046875</v>
      </c>
      <c r="L753">
        <f t="shared" si="69"/>
        <v>0.17529924220356985</v>
      </c>
      <c r="M753">
        <f t="shared" si="70"/>
        <v>-4.49470075779643</v>
      </c>
      <c r="N753">
        <f t="shared" si="71"/>
        <v>-1.9972530324137896E-2</v>
      </c>
    </row>
    <row r="754" spans="1:14" x14ac:dyDescent="0.2">
      <c r="A754" s="16">
        <v>45237</v>
      </c>
      <c r="B754">
        <v>4.58</v>
      </c>
      <c r="D754" s="17">
        <v>45237</v>
      </c>
      <c r="E754">
        <v>209.63481140136719</v>
      </c>
      <c r="F754" s="20">
        <f t="shared" si="66"/>
        <v>2.1309363220594841</v>
      </c>
      <c r="G754" s="20">
        <f t="shared" si="67"/>
        <v>-2.4490636779405159</v>
      </c>
      <c r="H754">
        <f t="shared" si="68"/>
        <v>-1.0768557765596466E-2</v>
      </c>
      <c r="J754" s="17">
        <v>45237</v>
      </c>
      <c r="K754">
        <v>4378.3798828125</v>
      </c>
      <c r="L754">
        <f t="shared" si="69"/>
        <v>0.28401189192852627</v>
      </c>
      <c r="M754">
        <f t="shared" si="70"/>
        <v>-4.2959881080714739</v>
      </c>
      <c r="N754">
        <f t="shared" si="71"/>
        <v>-1.9069856308770564E-2</v>
      </c>
    </row>
    <row r="755" spans="1:14" x14ac:dyDescent="0.2">
      <c r="A755" s="16">
        <v>45238</v>
      </c>
      <c r="B755">
        <v>4.49</v>
      </c>
      <c r="D755" s="17">
        <v>45238</v>
      </c>
      <c r="E755">
        <v>209.26869201660159</v>
      </c>
      <c r="F755" s="20">
        <f t="shared" si="66"/>
        <v>-0.17464627287718154</v>
      </c>
      <c r="G755" s="20">
        <f t="shared" si="67"/>
        <v>-4.6646462728771816</v>
      </c>
      <c r="H755">
        <f t="shared" si="68"/>
        <v>-2.0746017710447966E-2</v>
      </c>
      <c r="J755" s="17">
        <v>45238</v>
      </c>
      <c r="K755">
        <v>4382.77978515625</v>
      </c>
      <c r="L755">
        <f t="shared" si="69"/>
        <v>0.10049156221053333</v>
      </c>
      <c r="M755">
        <f t="shared" si="70"/>
        <v>-4.3895084377894671</v>
      </c>
      <c r="N755">
        <f t="shared" si="71"/>
        <v>-1.9494448962689447E-2</v>
      </c>
    </row>
    <row r="756" spans="1:14" x14ac:dyDescent="0.2">
      <c r="A756" s="16">
        <v>45239</v>
      </c>
      <c r="B756">
        <v>4.62</v>
      </c>
      <c r="D756" s="17">
        <v>45239</v>
      </c>
      <c r="E756">
        <v>207.8238525390625</v>
      </c>
      <c r="F756" s="20">
        <f t="shared" si="66"/>
        <v>-0.69042314147233719</v>
      </c>
      <c r="G756" s="20">
        <f t="shared" si="67"/>
        <v>-5.3104231414723371</v>
      </c>
      <c r="H756">
        <f t="shared" si="68"/>
        <v>-2.3697824185320081E-2</v>
      </c>
      <c r="J756" s="17">
        <v>45239</v>
      </c>
      <c r="K756">
        <v>4347.35009765625</v>
      </c>
      <c r="L756">
        <f t="shared" si="69"/>
        <v>-0.80838393067327929</v>
      </c>
      <c r="M756">
        <f t="shared" si="70"/>
        <v>-5.4283839306732791</v>
      </c>
      <c r="N756">
        <f t="shared" si="71"/>
        <v>-2.4239189540489363E-2</v>
      </c>
    </row>
    <row r="757" spans="1:14" x14ac:dyDescent="0.2">
      <c r="A757" s="16">
        <v>45240</v>
      </c>
      <c r="B757">
        <v>4.6100000000000003</v>
      </c>
      <c r="D757" s="17">
        <v>45240</v>
      </c>
      <c r="E757">
        <v>211.40617370605469</v>
      </c>
      <c r="F757" s="20">
        <f t="shared" si="66"/>
        <v>1.7237295542477999</v>
      </c>
      <c r="G757" s="20">
        <f t="shared" si="67"/>
        <v>-2.8862704457522002</v>
      </c>
      <c r="H757">
        <f t="shared" si="68"/>
        <v>-1.2719366918569371E-2</v>
      </c>
      <c r="J757" s="17">
        <v>45240</v>
      </c>
      <c r="K757">
        <v>4415.240234375</v>
      </c>
      <c r="L757">
        <f t="shared" si="69"/>
        <v>1.5616441094852478</v>
      </c>
      <c r="M757">
        <f t="shared" si="70"/>
        <v>-3.0483558905147525</v>
      </c>
      <c r="N757">
        <f t="shared" si="71"/>
        <v>-1.3444821741306758E-2</v>
      </c>
    </row>
    <row r="758" spans="1:14" x14ac:dyDescent="0.2">
      <c r="A758" s="16">
        <v>45243</v>
      </c>
      <c r="B758">
        <v>4.63</v>
      </c>
      <c r="D758" s="17">
        <v>45243</v>
      </c>
      <c r="E758">
        <v>213.0390319824219</v>
      </c>
      <c r="F758" s="20">
        <f t="shared" si="66"/>
        <v>0.77237965559018618</v>
      </c>
      <c r="G758" s="20">
        <f t="shared" si="67"/>
        <v>-3.8576203444098138</v>
      </c>
      <c r="H758">
        <f t="shared" si="68"/>
        <v>-1.7085132691024661E-2</v>
      </c>
      <c r="J758" s="17">
        <v>45243</v>
      </c>
      <c r="K758">
        <v>4411.5498046875</v>
      </c>
      <c r="L758">
        <f t="shared" si="69"/>
        <v>-8.3583893324037872E-2</v>
      </c>
      <c r="M758">
        <f t="shared" si="70"/>
        <v>-4.7135838933240377</v>
      </c>
      <c r="N758">
        <f t="shared" si="71"/>
        <v>-2.0969007340677498E-2</v>
      </c>
    </row>
    <row r="759" spans="1:14" x14ac:dyDescent="0.2">
      <c r="A759" s="16">
        <v>45244</v>
      </c>
      <c r="B759">
        <v>4.4400000000000004</v>
      </c>
      <c r="D759" s="17">
        <v>45244</v>
      </c>
      <c r="E759">
        <v>218.87757873535159</v>
      </c>
      <c r="F759" s="20">
        <f t="shared" si="66"/>
        <v>2.7405995505140264</v>
      </c>
      <c r="G759" s="20">
        <f t="shared" si="67"/>
        <v>-1.699400449485974</v>
      </c>
      <c r="H759">
        <f t="shared" si="68"/>
        <v>-7.4438333307757978E-3</v>
      </c>
      <c r="J759" s="17">
        <v>45244</v>
      </c>
      <c r="K759">
        <v>4495.7001953125</v>
      </c>
      <c r="L759">
        <f t="shared" si="69"/>
        <v>1.9075017703661841</v>
      </c>
      <c r="M759">
        <f t="shared" si="70"/>
        <v>-2.5324982296338163</v>
      </c>
      <c r="N759">
        <f t="shared" si="71"/>
        <v>-1.11401653732228E-2</v>
      </c>
    </row>
    <row r="760" spans="1:14" x14ac:dyDescent="0.2">
      <c r="A760" s="16">
        <v>45245</v>
      </c>
      <c r="B760">
        <v>4.53</v>
      </c>
      <c r="D760" s="17">
        <v>45245</v>
      </c>
      <c r="E760">
        <v>217.13591003417969</v>
      </c>
      <c r="F760" s="20">
        <f t="shared" si="66"/>
        <v>-0.79572732448661765</v>
      </c>
      <c r="G760" s="20">
        <f t="shared" si="67"/>
        <v>-5.3257273244866177</v>
      </c>
      <c r="H760">
        <f t="shared" si="68"/>
        <v>-2.3768022612992133E-2</v>
      </c>
      <c r="J760" s="17">
        <v>45245</v>
      </c>
      <c r="K760">
        <v>4502.8798828125</v>
      </c>
      <c r="L760">
        <f t="shared" si="69"/>
        <v>0.15970120755574391</v>
      </c>
      <c r="M760">
        <f t="shared" si="70"/>
        <v>-4.370298792444256</v>
      </c>
      <c r="N760">
        <f t="shared" si="71"/>
        <v>-1.940720116315554E-2</v>
      </c>
    </row>
    <row r="761" spans="1:14" x14ac:dyDescent="0.2">
      <c r="A761" s="16">
        <v>45246</v>
      </c>
      <c r="B761">
        <v>4.45</v>
      </c>
      <c r="D761" s="17">
        <v>45246</v>
      </c>
      <c r="E761">
        <v>219.14479064941409</v>
      </c>
      <c r="F761" s="20">
        <f t="shared" si="66"/>
        <v>0.92517198786611687</v>
      </c>
      <c r="G761" s="20">
        <f t="shared" si="67"/>
        <v>-3.5248280121338835</v>
      </c>
      <c r="H761">
        <f t="shared" si="68"/>
        <v>-1.5584438532003633E-2</v>
      </c>
      <c r="J761" s="17">
        <v>45246</v>
      </c>
      <c r="K761">
        <v>4508.240234375</v>
      </c>
      <c r="L761">
        <f t="shared" si="69"/>
        <v>0.11904273935799334</v>
      </c>
      <c r="M761">
        <f t="shared" si="70"/>
        <v>-4.3309572606420073</v>
      </c>
      <c r="N761">
        <f t="shared" si="71"/>
        <v>-1.922857154897516E-2</v>
      </c>
    </row>
    <row r="762" spans="1:14" x14ac:dyDescent="0.2">
      <c r="A762" s="16">
        <v>45247</v>
      </c>
      <c r="B762">
        <v>4.4400000000000004</v>
      </c>
      <c r="D762" s="17">
        <v>45247</v>
      </c>
      <c r="E762">
        <v>218.91719055175781</v>
      </c>
      <c r="F762" s="20">
        <f t="shared" si="66"/>
        <v>-0.1038583198723583</v>
      </c>
      <c r="G762" s="20">
        <f t="shared" si="67"/>
        <v>-4.543858319872359</v>
      </c>
      <c r="H762">
        <f t="shared" si="68"/>
        <v>-2.0196123718928441E-2</v>
      </c>
      <c r="J762" s="17">
        <v>45247</v>
      </c>
      <c r="K762">
        <v>4514.02001953125</v>
      </c>
      <c r="L762">
        <f t="shared" si="69"/>
        <v>0.12820490603361293</v>
      </c>
      <c r="M762">
        <f t="shared" si="70"/>
        <v>-4.3117950939663876</v>
      </c>
      <c r="N762">
        <f t="shared" si="71"/>
        <v>-1.9141592629924525E-2</v>
      </c>
    </row>
    <row r="763" spans="1:14" x14ac:dyDescent="0.2">
      <c r="A763" s="16">
        <v>45250</v>
      </c>
      <c r="B763">
        <v>4.42</v>
      </c>
      <c r="D763" s="17">
        <v>45250</v>
      </c>
      <c r="E763">
        <v>222.78648376464841</v>
      </c>
      <c r="F763" s="20">
        <f t="shared" si="66"/>
        <v>1.7674688785921513</v>
      </c>
      <c r="G763" s="20">
        <f t="shared" si="67"/>
        <v>-2.6525311214078489</v>
      </c>
      <c r="H763">
        <f t="shared" si="68"/>
        <v>-1.1675336042779554E-2</v>
      </c>
      <c r="J763" s="17">
        <v>45250</v>
      </c>
      <c r="K763">
        <v>4547.3798828125</v>
      </c>
      <c r="L763">
        <f t="shared" si="69"/>
        <v>0.73902780973297932</v>
      </c>
      <c r="M763">
        <f t="shared" si="70"/>
        <v>-3.6809721902670205</v>
      </c>
      <c r="N763">
        <f t="shared" si="71"/>
        <v>-1.6287909589148601E-2</v>
      </c>
    </row>
    <row r="764" spans="1:14" x14ac:dyDescent="0.2">
      <c r="A764" s="16">
        <v>45251</v>
      </c>
      <c r="B764">
        <v>4.41</v>
      </c>
      <c r="D764" s="17">
        <v>45251</v>
      </c>
      <c r="E764">
        <v>221.9848937988281</v>
      </c>
      <c r="F764" s="20">
        <f t="shared" si="66"/>
        <v>-0.35980188397205998</v>
      </c>
      <c r="G764" s="20">
        <f t="shared" si="67"/>
        <v>-4.7698018839720602</v>
      </c>
      <c r="H764">
        <f t="shared" si="68"/>
        <v>-2.1225312166693572E-2</v>
      </c>
      <c r="J764" s="17">
        <v>45251</v>
      </c>
      <c r="K764">
        <v>4538.18994140625</v>
      </c>
      <c r="L764">
        <f t="shared" si="69"/>
        <v>-0.20209310950652601</v>
      </c>
      <c r="M764">
        <f t="shared" si="70"/>
        <v>-4.6120931095065263</v>
      </c>
      <c r="N764">
        <f t="shared" si="71"/>
        <v>-2.050668088952573E-2</v>
      </c>
    </row>
    <row r="765" spans="1:14" x14ac:dyDescent="0.2">
      <c r="A765" s="16">
        <v>45252</v>
      </c>
      <c r="B765">
        <v>4.42</v>
      </c>
      <c r="D765" s="17">
        <v>45252</v>
      </c>
      <c r="E765">
        <v>221.50990295410159</v>
      </c>
      <c r="F765" s="20">
        <f t="shared" si="66"/>
        <v>-0.2139744000584842</v>
      </c>
      <c r="G765" s="20">
        <f t="shared" si="67"/>
        <v>-4.6339744000584844</v>
      </c>
      <c r="H765">
        <f t="shared" si="68"/>
        <v>-2.0606316306329479E-2</v>
      </c>
      <c r="J765" s="17">
        <v>45252</v>
      </c>
      <c r="K765">
        <v>4556.6201171875</v>
      </c>
      <c r="L765">
        <f t="shared" si="69"/>
        <v>0.40611292209464106</v>
      </c>
      <c r="M765">
        <f t="shared" si="70"/>
        <v>-4.013887077905359</v>
      </c>
      <c r="N765">
        <f t="shared" si="71"/>
        <v>-1.7791595268404275E-2</v>
      </c>
    </row>
    <row r="766" spans="1:14" x14ac:dyDescent="0.2">
      <c r="A766" s="16">
        <v>45254</v>
      </c>
      <c r="B766">
        <v>4.47</v>
      </c>
      <c r="D766" s="17">
        <v>45254</v>
      </c>
      <c r="E766">
        <v>222.0442810058594</v>
      </c>
      <c r="F766" s="20">
        <f t="shared" si="66"/>
        <v>0.24124341378477304</v>
      </c>
      <c r="G766" s="20">
        <f t="shared" si="67"/>
        <v>-4.2287565862152263</v>
      </c>
      <c r="H766">
        <f t="shared" si="68"/>
        <v>-1.8764874026799563E-2</v>
      </c>
      <c r="J766" s="17">
        <v>45254</v>
      </c>
      <c r="K766">
        <v>4559.33984375</v>
      </c>
      <c r="L766">
        <f t="shared" si="69"/>
        <v>5.968736678840604E-2</v>
      </c>
      <c r="M766">
        <f t="shared" si="70"/>
        <v>-4.4103126332115936</v>
      </c>
      <c r="N766">
        <f t="shared" si="71"/>
        <v>-1.9588958783323819E-2</v>
      </c>
    </row>
    <row r="767" spans="1:14" x14ac:dyDescent="0.2">
      <c r="A767" s="16">
        <v>45257</v>
      </c>
      <c r="B767">
        <v>4.3899999999999997</v>
      </c>
      <c r="D767" s="17">
        <v>45257</v>
      </c>
      <c r="E767">
        <v>222.45001220703119</v>
      </c>
      <c r="F767" s="20">
        <f t="shared" si="66"/>
        <v>0.18272535520114708</v>
      </c>
      <c r="G767" s="20">
        <f t="shared" si="67"/>
        <v>-4.2072746447988525</v>
      </c>
      <c r="H767">
        <f t="shared" si="68"/>
        <v>-1.8667470650613974E-2</v>
      </c>
      <c r="J767" s="17">
        <v>45257</v>
      </c>
      <c r="K767">
        <v>4550.43017578125</v>
      </c>
      <c r="L767">
        <f t="shared" si="69"/>
        <v>-0.19541574600900796</v>
      </c>
      <c r="M767">
        <f t="shared" si="70"/>
        <v>-4.5854157460090077</v>
      </c>
      <c r="N767">
        <f t="shared" si="71"/>
        <v>-2.0385237696989821E-2</v>
      </c>
    </row>
    <row r="768" spans="1:14" x14ac:dyDescent="0.2">
      <c r="A768" s="16">
        <v>45258</v>
      </c>
      <c r="B768">
        <v>4.34</v>
      </c>
      <c r="D768" s="17">
        <v>45258</v>
      </c>
      <c r="E768">
        <v>222.5786437988281</v>
      </c>
      <c r="F768" s="20">
        <f t="shared" si="66"/>
        <v>5.7824942566057379E-2</v>
      </c>
      <c r="G768" s="20">
        <f t="shared" si="67"/>
        <v>-4.2821750574339426</v>
      </c>
      <c r="H768">
        <f t="shared" si="68"/>
        <v>-1.9007178698109816E-2</v>
      </c>
      <c r="J768" s="17">
        <v>45258</v>
      </c>
      <c r="K768">
        <v>4554.89013671875</v>
      </c>
      <c r="L768">
        <f t="shared" si="69"/>
        <v>9.8011853060338036E-2</v>
      </c>
      <c r="M768">
        <f t="shared" si="70"/>
        <v>-4.2419881469396614</v>
      </c>
      <c r="N768">
        <f t="shared" si="71"/>
        <v>-1.8824879416688704E-2</v>
      </c>
    </row>
    <row r="769" spans="1:14" x14ac:dyDescent="0.2">
      <c r="A769" s="16">
        <v>45259</v>
      </c>
      <c r="B769">
        <v>4.2699999999999996</v>
      </c>
      <c r="D769" s="17">
        <v>45259</v>
      </c>
      <c r="E769">
        <v>227.95213317871091</v>
      </c>
      <c r="F769" s="20">
        <f t="shared" si="66"/>
        <v>2.414198095635582</v>
      </c>
      <c r="G769" s="20">
        <f t="shared" si="67"/>
        <v>-1.8558019043644176</v>
      </c>
      <c r="H769">
        <f t="shared" si="68"/>
        <v>-8.1353691106078128E-3</v>
      </c>
      <c r="J769" s="17">
        <v>45259</v>
      </c>
      <c r="K769">
        <v>4550.580078125</v>
      </c>
      <c r="L769">
        <f t="shared" si="69"/>
        <v>-9.4624863923828434E-2</v>
      </c>
      <c r="M769">
        <f t="shared" si="70"/>
        <v>-4.3646248639238276</v>
      </c>
      <c r="N769">
        <f t="shared" si="71"/>
        <v>-1.9381434244333064E-2</v>
      </c>
    </row>
    <row r="770" spans="1:14" x14ac:dyDescent="0.2">
      <c r="A770" s="16">
        <v>45260</v>
      </c>
      <c r="B770">
        <v>4.37</v>
      </c>
      <c r="D770" s="17">
        <v>45260</v>
      </c>
      <c r="E770">
        <v>249.27781677246091</v>
      </c>
      <c r="F770" s="20">
        <f t="shared" si="66"/>
        <v>9.3553340766638051</v>
      </c>
      <c r="G770" s="20">
        <f t="shared" si="67"/>
        <v>4.985334076663805</v>
      </c>
      <c r="H770">
        <f t="shared" si="68"/>
        <v>2.1128634551482117E-2</v>
      </c>
      <c r="J770" s="17">
        <v>45260</v>
      </c>
      <c r="K770">
        <v>4567.7998046875</v>
      </c>
      <c r="L770">
        <f t="shared" si="69"/>
        <v>0.37840728581563904</v>
      </c>
      <c r="M770">
        <f t="shared" si="70"/>
        <v>-3.9915927141843612</v>
      </c>
      <c r="N770">
        <f t="shared" si="71"/>
        <v>-1.7690734898279107E-2</v>
      </c>
    </row>
    <row r="771" spans="1:14" x14ac:dyDescent="0.2">
      <c r="A771" s="16">
        <v>45261</v>
      </c>
      <c r="B771">
        <v>4.22</v>
      </c>
      <c r="D771" s="17">
        <v>45261</v>
      </c>
      <c r="E771">
        <v>257.29348754882812</v>
      </c>
      <c r="F771" s="20">
        <f t="shared" si="66"/>
        <v>3.2155571964447467</v>
      </c>
      <c r="G771" s="20">
        <f t="shared" si="67"/>
        <v>-1.0044428035552531</v>
      </c>
      <c r="H771">
        <f t="shared" si="68"/>
        <v>-4.3842955879458603E-3</v>
      </c>
      <c r="J771" s="17">
        <v>45261</v>
      </c>
      <c r="K771">
        <v>4594.6298828125</v>
      </c>
      <c r="L771">
        <f t="shared" si="69"/>
        <v>0.58737421236077014</v>
      </c>
      <c r="M771">
        <f t="shared" si="70"/>
        <v>-3.6326257876392294</v>
      </c>
      <c r="N771">
        <f t="shared" si="71"/>
        <v>-1.606997437315633E-2</v>
      </c>
    </row>
    <row r="772" spans="1:14" x14ac:dyDescent="0.2">
      <c r="A772" s="16">
        <v>45264</v>
      </c>
      <c r="B772">
        <v>4.28</v>
      </c>
      <c r="D772" s="17">
        <v>45264</v>
      </c>
      <c r="E772">
        <v>248.05073547363281</v>
      </c>
      <c r="F772" s="20">
        <f t="shared" si="66"/>
        <v>-3.5922992700859795</v>
      </c>
      <c r="G772" s="20">
        <f t="shared" si="67"/>
        <v>-7.8722992700859802</v>
      </c>
      <c r="H772">
        <f t="shared" si="68"/>
        <v>-3.5609767573526012E-2</v>
      </c>
      <c r="J772" s="17">
        <v>45264</v>
      </c>
      <c r="K772">
        <v>4569.77978515625</v>
      </c>
      <c r="L772">
        <f t="shared" si="69"/>
        <v>-0.54085091269720664</v>
      </c>
      <c r="M772">
        <f t="shared" si="70"/>
        <v>-4.8208509126972068</v>
      </c>
      <c r="N772">
        <f t="shared" si="71"/>
        <v>-2.1458182163242284E-2</v>
      </c>
    </row>
    <row r="773" spans="1:14" x14ac:dyDescent="0.2">
      <c r="A773" s="16">
        <v>45265</v>
      </c>
      <c r="B773">
        <v>4.18</v>
      </c>
      <c r="D773" s="17">
        <v>45265</v>
      </c>
      <c r="E773">
        <v>248.40696716308591</v>
      </c>
      <c r="F773" s="20">
        <f t="shared" ref="F773:F836" si="72">+(E773-E772)/E772*100</f>
        <v>0.14361243024452275</v>
      </c>
      <c r="G773" s="20">
        <f t="shared" ref="G773:G836" si="73">+F773-B773</f>
        <v>-4.036387569755477</v>
      </c>
      <c r="H773">
        <f t="shared" ref="H773:H836" si="74">+LOG(1+G773/100)</f>
        <v>-1.7893411923545991E-2</v>
      </c>
      <c r="J773" s="17">
        <v>45265</v>
      </c>
      <c r="K773">
        <v>4567.18017578125</v>
      </c>
      <c r="L773">
        <f t="shared" ref="L773:L836" si="75">+(K773-K772)/K772*100</f>
        <v>-5.6886972616145753E-2</v>
      </c>
      <c r="M773">
        <f t="shared" ref="M773:M836" si="76">+L773-B773</f>
        <v>-4.2368869726161451</v>
      </c>
      <c r="N773">
        <f t="shared" ref="N773:N836" si="77">+LOG(1+M773/100)</f>
        <v>-1.8801744508079195E-2</v>
      </c>
    </row>
    <row r="774" spans="1:14" x14ac:dyDescent="0.2">
      <c r="A774" s="16">
        <v>45266</v>
      </c>
      <c r="B774">
        <v>4.12</v>
      </c>
      <c r="D774" s="17">
        <v>45266</v>
      </c>
      <c r="E774">
        <v>246.53663635253909</v>
      </c>
      <c r="F774" s="20">
        <f t="shared" si="72"/>
        <v>-0.75293009367120334</v>
      </c>
      <c r="G774" s="20">
        <f t="shared" si="73"/>
        <v>-4.8729300936712034</v>
      </c>
      <c r="H774">
        <f t="shared" si="74"/>
        <v>-2.169588013867645E-2</v>
      </c>
      <c r="J774" s="17">
        <v>45266</v>
      </c>
      <c r="K774">
        <v>4549.33984375</v>
      </c>
      <c r="L774">
        <f t="shared" si="75"/>
        <v>-0.39062028088695405</v>
      </c>
      <c r="M774">
        <f t="shared" si="76"/>
        <v>-4.510620280886954</v>
      </c>
      <c r="N774">
        <f t="shared" si="77"/>
        <v>-2.0044927744698047E-2</v>
      </c>
    </row>
    <row r="775" spans="1:14" x14ac:dyDescent="0.2">
      <c r="A775" s="16">
        <v>45267</v>
      </c>
      <c r="B775">
        <v>4.1399999999999997</v>
      </c>
      <c r="D775" s="17">
        <v>45267</v>
      </c>
      <c r="E775">
        <v>246.25956726074219</v>
      </c>
      <c r="F775" s="20">
        <f t="shared" si="72"/>
        <v>-0.11238455099253644</v>
      </c>
      <c r="G775" s="20">
        <f t="shared" si="73"/>
        <v>-4.2523845509925362</v>
      </c>
      <c r="H775">
        <f t="shared" si="74"/>
        <v>-1.8872033132011301E-2</v>
      </c>
      <c r="J775" s="17">
        <v>45267</v>
      </c>
      <c r="K775">
        <v>4585.58984375</v>
      </c>
      <c r="L775">
        <f t="shared" si="75"/>
        <v>0.79681890658929744</v>
      </c>
      <c r="M775">
        <f t="shared" si="76"/>
        <v>-3.3431810934107022</v>
      </c>
      <c r="N775">
        <f t="shared" si="77"/>
        <v>-1.4767502121288668E-2</v>
      </c>
    </row>
    <row r="776" spans="1:14" x14ac:dyDescent="0.2">
      <c r="A776" s="16">
        <v>45268</v>
      </c>
      <c r="B776">
        <v>4.2300000000000004</v>
      </c>
      <c r="D776" s="17">
        <v>45268</v>
      </c>
      <c r="E776">
        <v>248.19915771484381</v>
      </c>
      <c r="F776" s="20">
        <f t="shared" si="72"/>
        <v>0.78762034534396819</v>
      </c>
      <c r="G776" s="20">
        <f t="shared" si="73"/>
        <v>-3.4423796546560324</v>
      </c>
      <c r="H776">
        <f t="shared" si="74"/>
        <v>-1.5213445930806101E-2</v>
      </c>
      <c r="J776" s="17">
        <v>45268</v>
      </c>
      <c r="K776">
        <v>4604.3701171875</v>
      </c>
      <c r="L776">
        <f t="shared" si="75"/>
        <v>0.40954978699407368</v>
      </c>
      <c r="M776">
        <f t="shared" si="76"/>
        <v>-3.8204502130059268</v>
      </c>
      <c r="N776">
        <f t="shared" si="77"/>
        <v>-1.6917260174269921E-2</v>
      </c>
    </row>
    <row r="777" spans="1:14" x14ac:dyDescent="0.2">
      <c r="A777" s="16">
        <v>45271</v>
      </c>
      <c r="B777">
        <v>4.2300000000000004</v>
      </c>
      <c r="D777" s="17">
        <v>45271</v>
      </c>
      <c r="E777">
        <v>249.4757385253906</v>
      </c>
      <c r="F777" s="20">
        <f t="shared" si="72"/>
        <v>0.51433728554931457</v>
      </c>
      <c r="G777" s="20">
        <f t="shared" si="73"/>
        <v>-3.7156627144506857</v>
      </c>
      <c r="H777">
        <f t="shared" si="74"/>
        <v>-1.6444354450667633E-2</v>
      </c>
      <c r="J777" s="17">
        <v>45271</v>
      </c>
      <c r="K777">
        <v>4622.43994140625</v>
      </c>
      <c r="L777">
        <f t="shared" si="75"/>
        <v>0.39244942866990112</v>
      </c>
      <c r="M777">
        <f t="shared" si="76"/>
        <v>-3.8375505713300995</v>
      </c>
      <c r="N777">
        <f t="shared" si="77"/>
        <v>-1.6994482947336735E-2</v>
      </c>
    </row>
    <row r="778" spans="1:14" x14ac:dyDescent="0.2">
      <c r="A778" s="16">
        <v>45272</v>
      </c>
      <c r="B778">
        <v>4.2</v>
      </c>
      <c r="D778" s="17">
        <v>45272</v>
      </c>
      <c r="E778">
        <v>253.78047180175781</v>
      </c>
      <c r="F778" s="20">
        <f t="shared" si="72"/>
        <v>1.7255117879645434</v>
      </c>
      <c r="G778" s="20">
        <f t="shared" si="73"/>
        <v>-2.4744882120354568</v>
      </c>
      <c r="H778">
        <f t="shared" si="74"/>
        <v>-1.0881761948181193E-2</v>
      </c>
      <c r="J778" s="17">
        <v>45272</v>
      </c>
      <c r="K778">
        <v>4643.7001953125</v>
      </c>
      <c r="L778">
        <f t="shared" si="75"/>
        <v>0.4599357520215212</v>
      </c>
      <c r="M778">
        <f t="shared" si="76"/>
        <v>-3.7400642479784789</v>
      </c>
      <c r="N778">
        <f t="shared" si="77"/>
        <v>-1.6554432525186798E-2</v>
      </c>
    </row>
    <row r="779" spans="1:14" x14ac:dyDescent="0.2">
      <c r="A779" s="16">
        <v>45273</v>
      </c>
      <c r="B779">
        <v>4.04</v>
      </c>
      <c r="D779" s="17">
        <v>45273</v>
      </c>
      <c r="E779">
        <v>254.64137268066409</v>
      </c>
      <c r="F779" s="20">
        <f t="shared" si="72"/>
        <v>0.33923054551603815</v>
      </c>
      <c r="G779" s="20">
        <f t="shared" si="73"/>
        <v>-3.7007694544839618</v>
      </c>
      <c r="H779">
        <f t="shared" si="74"/>
        <v>-1.6377182981088617E-2</v>
      </c>
      <c r="J779" s="17">
        <v>45273</v>
      </c>
      <c r="K779">
        <v>4707.08984375</v>
      </c>
      <c r="L779">
        <f t="shared" si="75"/>
        <v>1.3650676351045994</v>
      </c>
      <c r="M779">
        <f t="shared" si="76"/>
        <v>-2.6749323648954006</v>
      </c>
      <c r="N779">
        <f t="shared" si="77"/>
        <v>-1.1775285800989735E-2</v>
      </c>
    </row>
    <row r="780" spans="1:14" x14ac:dyDescent="0.2">
      <c r="A780" s="16">
        <v>45274</v>
      </c>
      <c r="B780">
        <v>3.92</v>
      </c>
      <c r="D780" s="17">
        <v>45274</v>
      </c>
      <c r="E780">
        <v>254.53253173828119</v>
      </c>
      <c r="F780" s="20">
        <f t="shared" si="72"/>
        <v>-4.2742835242013472E-2</v>
      </c>
      <c r="G780" s="20">
        <f t="shared" si="73"/>
        <v>-3.9627428352420133</v>
      </c>
      <c r="H780">
        <f t="shared" si="74"/>
        <v>-1.7560251938839894E-2</v>
      </c>
      <c r="J780" s="17">
        <v>45274</v>
      </c>
      <c r="K780">
        <v>4719.5498046875</v>
      </c>
      <c r="L780">
        <f t="shared" si="75"/>
        <v>0.26470624846993607</v>
      </c>
      <c r="M780">
        <f t="shared" si="76"/>
        <v>-3.6552937515300639</v>
      </c>
      <c r="N780">
        <f t="shared" si="77"/>
        <v>-1.6172143076391043E-2</v>
      </c>
    </row>
    <row r="781" spans="1:14" x14ac:dyDescent="0.2">
      <c r="A781" s="16">
        <v>45275</v>
      </c>
      <c r="B781">
        <v>3.91</v>
      </c>
      <c r="D781" s="17">
        <v>45275</v>
      </c>
      <c r="E781">
        <v>258.8768310546875</v>
      </c>
      <c r="F781" s="20">
        <f t="shared" si="72"/>
        <v>1.7067756670386087</v>
      </c>
      <c r="G781" s="20">
        <f t="shared" si="73"/>
        <v>-2.2032243329613914</v>
      </c>
      <c r="H781">
        <f t="shared" si="74"/>
        <v>-9.6754635467198105E-3</v>
      </c>
      <c r="J781" s="17">
        <v>45275</v>
      </c>
      <c r="K781">
        <v>4719.18994140625</v>
      </c>
      <c r="L781">
        <f t="shared" si="75"/>
        <v>-7.6249493308149967E-3</v>
      </c>
      <c r="M781">
        <f t="shared" si="76"/>
        <v>-3.9176249493308153</v>
      </c>
      <c r="N781">
        <f t="shared" si="77"/>
        <v>-1.7356270190377835E-2</v>
      </c>
    </row>
    <row r="782" spans="1:14" x14ac:dyDescent="0.2">
      <c r="A782" s="16">
        <v>45278</v>
      </c>
      <c r="B782">
        <v>3.95</v>
      </c>
      <c r="D782" s="17">
        <v>45278</v>
      </c>
      <c r="E782">
        <v>260.84613037109381</v>
      </c>
      <c r="F782" s="20">
        <f t="shared" si="72"/>
        <v>0.76070898596185843</v>
      </c>
      <c r="G782" s="20">
        <f t="shared" si="73"/>
        <v>-3.1892910140381416</v>
      </c>
      <c r="H782">
        <f t="shared" si="74"/>
        <v>-1.4076599341740863E-2</v>
      </c>
      <c r="J782" s="17">
        <v>45278</v>
      </c>
      <c r="K782">
        <v>4740.56005859375</v>
      </c>
      <c r="L782">
        <f t="shared" si="75"/>
        <v>0.45283443669003953</v>
      </c>
      <c r="M782">
        <f t="shared" si="76"/>
        <v>-3.4971655633099608</v>
      </c>
      <c r="N782">
        <f t="shared" si="77"/>
        <v>-1.5459930571899436E-2</v>
      </c>
    </row>
    <row r="783" spans="1:14" x14ac:dyDescent="0.2">
      <c r="A783" s="16">
        <v>45279</v>
      </c>
      <c r="B783">
        <v>3.93</v>
      </c>
      <c r="D783" s="17">
        <v>45279</v>
      </c>
      <c r="E783">
        <v>261.58831787109381</v>
      </c>
      <c r="F783" s="20">
        <f t="shared" si="72"/>
        <v>0.28453076875019151</v>
      </c>
      <c r="G783" s="20">
        <f t="shared" si="73"/>
        <v>-3.6454692312498085</v>
      </c>
      <c r="H783">
        <f t="shared" si="74"/>
        <v>-1.6127859196342499E-2</v>
      </c>
      <c r="J783" s="17">
        <v>45279</v>
      </c>
      <c r="K783">
        <v>4768.3701171875</v>
      </c>
      <c r="L783">
        <f t="shared" si="75"/>
        <v>0.58664078189106694</v>
      </c>
      <c r="M783">
        <f t="shared" si="76"/>
        <v>-3.3433592181089331</v>
      </c>
      <c r="N783">
        <f t="shared" si="77"/>
        <v>-1.4768302464665267E-2</v>
      </c>
    </row>
    <row r="784" spans="1:14" x14ac:dyDescent="0.2">
      <c r="A784" s="16">
        <v>45280</v>
      </c>
      <c r="B784">
        <v>3.86</v>
      </c>
      <c r="D784" s="17">
        <v>45280</v>
      </c>
      <c r="E784">
        <v>257.54092407226562</v>
      </c>
      <c r="F784" s="20">
        <f t="shared" si="72"/>
        <v>-1.5472379775088685</v>
      </c>
      <c r="G784" s="20">
        <f t="shared" si="73"/>
        <v>-5.4072379775088688</v>
      </c>
      <c r="H784">
        <f t="shared" si="74"/>
        <v>-2.4142093343998493E-2</v>
      </c>
      <c r="J784" s="17">
        <v>45280</v>
      </c>
      <c r="K784">
        <v>4698.35009765625</v>
      </c>
      <c r="L784">
        <f t="shared" si="75"/>
        <v>-1.4684266911006796</v>
      </c>
      <c r="M784">
        <f t="shared" si="76"/>
        <v>-5.3284266911006792</v>
      </c>
      <c r="N784">
        <f t="shared" si="77"/>
        <v>-2.3780405456873422E-2</v>
      </c>
    </row>
    <row r="785" spans="1:14" x14ac:dyDescent="0.2">
      <c r="A785" s="16">
        <v>45281</v>
      </c>
      <c r="B785">
        <v>3.89</v>
      </c>
      <c r="D785" s="17">
        <v>45281</v>
      </c>
      <c r="E785">
        <v>264.468017578125</v>
      </c>
      <c r="F785" s="20">
        <f t="shared" si="72"/>
        <v>2.6897059295770962</v>
      </c>
      <c r="G785" s="20">
        <f t="shared" si="73"/>
        <v>-1.2002940704229039</v>
      </c>
      <c r="H785">
        <f t="shared" si="74"/>
        <v>-5.2443480576352597E-3</v>
      </c>
      <c r="J785" s="17">
        <v>45281</v>
      </c>
      <c r="K785">
        <v>4746.75</v>
      </c>
      <c r="L785">
        <f t="shared" si="75"/>
        <v>1.030146782120261</v>
      </c>
      <c r="M785">
        <f t="shared" si="76"/>
        <v>-2.8598532178797393</v>
      </c>
      <c r="N785">
        <f t="shared" si="77"/>
        <v>-1.26012446285096E-2</v>
      </c>
    </row>
    <row r="786" spans="1:14" x14ac:dyDescent="0.2">
      <c r="A786" s="16">
        <v>45282</v>
      </c>
      <c r="B786">
        <v>3.9</v>
      </c>
      <c r="D786" s="17">
        <v>45282</v>
      </c>
      <c r="E786">
        <v>263.56747436523438</v>
      </c>
      <c r="F786" s="20">
        <f t="shared" si="72"/>
        <v>-0.3405111972091675</v>
      </c>
      <c r="G786" s="20">
        <f t="shared" si="73"/>
        <v>-4.2405111972091678</v>
      </c>
      <c r="H786">
        <f t="shared" si="74"/>
        <v>-1.881818100932835E-2</v>
      </c>
      <c r="J786" s="17">
        <v>45282</v>
      </c>
      <c r="K786">
        <v>4754.6298828125</v>
      </c>
      <c r="L786">
        <f t="shared" si="75"/>
        <v>0.16600585268868173</v>
      </c>
      <c r="M786">
        <f t="shared" si="76"/>
        <v>-3.7339941473113183</v>
      </c>
      <c r="N786">
        <f t="shared" si="77"/>
        <v>-1.6527047008167657E-2</v>
      </c>
    </row>
    <row r="787" spans="1:14" x14ac:dyDescent="0.2">
      <c r="A787" s="16">
        <v>45286</v>
      </c>
      <c r="B787">
        <v>3.89</v>
      </c>
      <c r="D787" s="17">
        <v>45286</v>
      </c>
      <c r="E787">
        <v>263.44876098632812</v>
      </c>
      <c r="F787" s="20">
        <f t="shared" si="72"/>
        <v>-4.5040982083299416E-2</v>
      </c>
      <c r="G787" s="20">
        <f t="shared" si="73"/>
        <v>-3.9350409820832994</v>
      </c>
      <c r="H787">
        <f t="shared" si="74"/>
        <v>-1.7434998182919922E-2</v>
      </c>
      <c r="J787" s="17">
        <v>45286</v>
      </c>
      <c r="K787">
        <v>4774.75</v>
      </c>
      <c r="L787">
        <f t="shared" si="75"/>
        <v>0.42316894655106935</v>
      </c>
      <c r="M787">
        <f t="shared" si="76"/>
        <v>-3.4668310534489306</v>
      </c>
      <c r="N787">
        <f t="shared" si="77"/>
        <v>-1.5323436756016065E-2</v>
      </c>
    </row>
    <row r="788" spans="1:14" x14ac:dyDescent="0.2">
      <c r="A788" s="16">
        <v>45287</v>
      </c>
      <c r="B788">
        <v>3.79</v>
      </c>
      <c r="D788" s="17">
        <v>45287</v>
      </c>
      <c r="E788">
        <v>263.94357299804688</v>
      </c>
      <c r="F788" s="20">
        <f t="shared" si="72"/>
        <v>0.1878209674876507</v>
      </c>
      <c r="G788" s="20">
        <f t="shared" si="73"/>
        <v>-3.6021790325123493</v>
      </c>
      <c r="H788">
        <f t="shared" si="74"/>
        <v>-1.5932783031730978E-2</v>
      </c>
      <c r="J788" s="17">
        <v>45287</v>
      </c>
      <c r="K788">
        <v>4781.580078125</v>
      </c>
      <c r="L788">
        <f t="shared" si="75"/>
        <v>0.14304577464788734</v>
      </c>
      <c r="M788">
        <f t="shared" si="76"/>
        <v>-3.6469542253521126</v>
      </c>
      <c r="N788">
        <f t="shared" si="77"/>
        <v>-1.6134552495649893E-2</v>
      </c>
    </row>
    <row r="789" spans="1:14" x14ac:dyDescent="0.2">
      <c r="A789" s="16">
        <v>45288</v>
      </c>
      <c r="B789">
        <v>3.84</v>
      </c>
      <c r="D789" s="17">
        <v>45288</v>
      </c>
      <c r="E789">
        <v>262.8154296875</v>
      </c>
      <c r="F789" s="20">
        <f t="shared" si="72"/>
        <v>-0.42741836739295147</v>
      </c>
      <c r="G789" s="20">
        <f t="shared" si="73"/>
        <v>-4.2674183673929509</v>
      </c>
      <c r="H789">
        <f t="shared" si="74"/>
        <v>-1.8940229254822669E-2</v>
      </c>
      <c r="J789" s="17">
        <v>45288</v>
      </c>
      <c r="K789">
        <v>4783.35009765625</v>
      </c>
      <c r="L789">
        <f t="shared" si="75"/>
        <v>3.7017460804380745E-2</v>
      </c>
      <c r="M789">
        <f t="shared" si="76"/>
        <v>-3.8029825391956189</v>
      </c>
      <c r="N789">
        <f t="shared" si="77"/>
        <v>-1.683839283115348E-2</v>
      </c>
    </row>
    <row r="790" spans="1:14" x14ac:dyDescent="0.2">
      <c r="A790" s="16">
        <v>45289</v>
      </c>
      <c r="B790">
        <v>3.88</v>
      </c>
      <c r="D790" s="17">
        <v>45289</v>
      </c>
      <c r="E790">
        <v>260.40078735351562</v>
      </c>
      <c r="F790" s="20">
        <f t="shared" si="72"/>
        <v>-0.91875973068076688</v>
      </c>
      <c r="G790" s="20">
        <f t="shared" si="73"/>
        <v>-4.798759730680767</v>
      </c>
      <c r="H790">
        <f t="shared" si="74"/>
        <v>-2.1357393646904633E-2</v>
      </c>
      <c r="J790" s="17">
        <v>45289</v>
      </c>
      <c r="K790">
        <v>4769.830078125</v>
      </c>
      <c r="L790">
        <f t="shared" si="75"/>
        <v>-0.28264750133749461</v>
      </c>
      <c r="M790">
        <f t="shared" si="76"/>
        <v>-4.1626475013374948</v>
      </c>
      <c r="N790">
        <f t="shared" si="77"/>
        <v>-1.8465192149078019E-2</v>
      </c>
    </row>
    <row r="791" spans="1:14" x14ac:dyDescent="0.2">
      <c r="A791" s="16">
        <v>45293</v>
      </c>
      <c r="B791">
        <v>3.95</v>
      </c>
      <c r="D791" s="17">
        <v>45293</v>
      </c>
      <c r="E791">
        <v>253.46379089355469</v>
      </c>
      <c r="F791" s="20">
        <f t="shared" si="72"/>
        <v>-2.663969080302123</v>
      </c>
      <c r="G791" s="20">
        <f t="shared" si="73"/>
        <v>-6.6139690803021232</v>
      </c>
      <c r="H791">
        <f t="shared" si="74"/>
        <v>-2.9718082530194145E-2</v>
      </c>
      <c r="J791" s="17">
        <v>45293</v>
      </c>
      <c r="K791">
        <v>4742.830078125</v>
      </c>
      <c r="L791">
        <f t="shared" si="75"/>
        <v>-0.56605790054922855</v>
      </c>
      <c r="M791">
        <f t="shared" si="76"/>
        <v>-4.516057900549229</v>
      </c>
      <c r="N791">
        <f t="shared" si="77"/>
        <v>-2.0069659243235796E-2</v>
      </c>
    </row>
    <row r="792" spans="1:14" x14ac:dyDescent="0.2">
      <c r="A792" s="16">
        <v>45294</v>
      </c>
      <c r="B792">
        <v>3.91</v>
      </c>
      <c r="D792" s="17">
        <v>45294</v>
      </c>
      <c r="E792">
        <v>249.21842956542969</v>
      </c>
      <c r="F792" s="20">
        <f t="shared" si="72"/>
        <v>-1.6749379914024458</v>
      </c>
      <c r="G792" s="20">
        <f t="shared" si="73"/>
        <v>-5.5849379914024464</v>
      </c>
      <c r="H792">
        <f t="shared" si="74"/>
        <v>-2.4958717297027477E-2</v>
      </c>
      <c r="J792" s="17">
        <v>45294</v>
      </c>
      <c r="K792">
        <v>4704.81005859375</v>
      </c>
      <c r="L792">
        <f t="shared" si="75"/>
        <v>-0.8016314922730815</v>
      </c>
      <c r="M792">
        <f t="shared" si="76"/>
        <v>-4.7116314922730815</v>
      </c>
      <c r="N792">
        <f t="shared" si="77"/>
        <v>-2.0960108818193147E-2</v>
      </c>
    </row>
    <row r="793" spans="1:14" x14ac:dyDescent="0.2">
      <c r="A793" s="16">
        <v>45295</v>
      </c>
      <c r="B793">
        <v>3.99</v>
      </c>
      <c r="D793" s="17">
        <v>45295</v>
      </c>
      <c r="E793">
        <v>248.62469482421881</v>
      </c>
      <c r="F793" s="20">
        <f t="shared" si="72"/>
        <v>-0.23823869777455675</v>
      </c>
      <c r="G793" s="20">
        <f t="shared" si="73"/>
        <v>-4.2282386977745574</v>
      </c>
      <c r="H793">
        <f t="shared" si="74"/>
        <v>-1.8762525561060953E-2</v>
      </c>
      <c r="J793" s="17">
        <v>45295</v>
      </c>
      <c r="K793">
        <v>4688.68017578125</v>
      </c>
      <c r="L793">
        <f t="shared" si="75"/>
        <v>-0.34283812973570205</v>
      </c>
      <c r="M793">
        <f t="shared" si="76"/>
        <v>-4.3328381297357019</v>
      </c>
      <c r="N793">
        <f t="shared" si="77"/>
        <v>-1.9237109933754635E-2</v>
      </c>
    </row>
    <row r="794" spans="1:14" x14ac:dyDescent="0.2">
      <c r="A794" s="16">
        <v>45296</v>
      </c>
      <c r="B794">
        <v>4.05</v>
      </c>
      <c r="D794" s="17">
        <v>45296</v>
      </c>
      <c r="E794">
        <v>248.50592041015619</v>
      </c>
      <c r="F794" s="20">
        <f t="shared" si="72"/>
        <v>-4.7772573093187255E-2</v>
      </c>
      <c r="G794" s="20">
        <f t="shared" si="73"/>
        <v>-4.0977725730931871</v>
      </c>
      <c r="H794">
        <f t="shared" si="74"/>
        <v>-1.8171305780531034E-2</v>
      </c>
      <c r="J794" s="17">
        <v>45296</v>
      </c>
      <c r="K794">
        <v>4697.240234375</v>
      </c>
      <c r="L794">
        <f t="shared" si="75"/>
        <v>0.1825686178802691</v>
      </c>
      <c r="M794">
        <f t="shared" si="76"/>
        <v>-3.8674313821197308</v>
      </c>
      <c r="N794">
        <f t="shared" si="77"/>
        <v>-1.7129453384709618E-2</v>
      </c>
    </row>
    <row r="795" spans="1:14" x14ac:dyDescent="0.2">
      <c r="A795" s="16">
        <v>45299</v>
      </c>
      <c r="B795">
        <v>4.01</v>
      </c>
      <c r="D795" s="17">
        <v>45299</v>
      </c>
      <c r="E795">
        <v>258.15444946289062</v>
      </c>
      <c r="F795" s="20">
        <f t="shared" si="72"/>
        <v>3.8826153665915264</v>
      </c>
      <c r="G795" s="20">
        <f t="shared" si="73"/>
        <v>-0.12738463340847339</v>
      </c>
      <c r="H795">
        <f t="shared" si="74"/>
        <v>-5.5357709466650779E-4</v>
      </c>
      <c r="J795" s="17">
        <v>45299</v>
      </c>
      <c r="K795">
        <v>4763.5400390625</v>
      </c>
      <c r="L795">
        <f t="shared" si="75"/>
        <v>1.411462930984658</v>
      </c>
      <c r="M795">
        <f t="shared" si="76"/>
        <v>-2.5985370690153418</v>
      </c>
      <c r="N795">
        <f t="shared" si="77"/>
        <v>-1.1434520143122438E-2</v>
      </c>
    </row>
    <row r="796" spans="1:14" x14ac:dyDescent="0.2">
      <c r="A796" s="16">
        <v>45300</v>
      </c>
      <c r="B796">
        <v>4.0199999999999996</v>
      </c>
      <c r="D796" s="17">
        <v>45300</v>
      </c>
      <c r="E796">
        <v>258.61953735351562</v>
      </c>
      <c r="F796" s="20">
        <f t="shared" si="72"/>
        <v>0.18015877378547984</v>
      </c>
      <c r="G796" s="20">
        <f t="shared" si="73"/>
        <v>-3.8398412262145198</v>
      </c>
      <c r="H796">
        <f t="shared" si="74"/>
        <v>-1.700482826020034E-2</v>
      </c>
      <c r="J796" s="17">
        <v>45300</v>
      </c>
      <c r="K796">
        <v>4756.5</v>
      </c>
      <c r="L796">
        <f t="shared" si="75"/>
        <v>-0.14779006799081157</v>
      </c>
      <c r="M796">
        <f t="shared" si="76"/>
        <v>-4.1677900679908113</v>
      </c>
      <c r="N796">
        <f t="shared" si="77"/>
        <v>-1.8488496718594091E-2</v>
      </c>
    </row>
    <row r="797" spans="1:14" x14ac:dyDescent="0.2">
      <c r="A797" s="16">
        <v>45301</v>
      </c>
      <c r="B797">
        <v>4.04</v>
      </c>
      <c r="D797" s="17">
        <v>45301</v>
      </c>
      <c r="E797">
        <v>261.38046264648438</v>
      </c>
      <c r="F797" s="20">
        <f t="shared" si="72"/>
        <v>1.0675625365436912</v>
      </c>
      <c r="G797" s="20">
        <f t="shared" si="73"/>
        <v>-2.9724374634563091</v>
      </c>
      <c r="H797">
        <f t="shared" si="74"/>
        <v>-1.310487854636579E-2</v>
      </c>
      <c r="J797" s="17">
        <v>45301</v>
      </c>
      <c r="K797">
        <v>4783.4501953125</v>
      </c>
      <c r="L797">
        <f t="shared" si="75"/>
        <v>0.56659718937243775</v>
      </c>
      <c r="M797">
        <f t="shared" si="76"/>
        <v>-3.4734028106275625</v>
      </c>
      <c r="N797">
        <f t="shared" si="77"/>
        <v>-1.5353003536680041E-2</v>
      </c>
    </row>
    <row r="798" spans="1:14" x14ac:dyDescent="0.2">
      <c r="A798" s="16">
        <v>45302</v>
      </c>
      <c r="B798">
        <v>3.98</v>
      </c>
      <c r="D798" s="17">
        <v>45302</v>
      </c>
      <c r="E798">
        <v>268.55499267578119</v>
      </c>
      <c r="F798" s="20">
        <f t="shared" si="72"/>
        <v>2.7448608655193678</v>
      </c>
      <c r="G798" s="20">
        <f t="shared" si="73"/>
        <v>-1.2351391344806322</v>
      </c>
      <c r="H798">
        <f t="shared" si="74"/>
        <v>-5.3975437388674085E-3</v>
      </c>
      <c r="J798" s="17">
        <v>45302</v>
      </c>
      <c r="K798">
        <v>4780.240234375</v>
      </c>
      <c r="L798">
        <f t="shared" si="75"/>
        <v>-6.7105557838682481E-2</v>
      </c>
      <c r="M798">
        <f t="shared" si="76"/>
        <v>-4.0471055578386821</v>
      </c>
      <c r="N798">
        <f t="shared" si="77"/>
        <v>-1.7941920133312191E-2</v>
      </c>
    </row>
    <row r="799" spans="1:14" x14ac:dyDescent="0.2">
      <c r="A799" s="16">
        <v>45303</v>
      </c>
      <c r="B799">
        <v>3.96</v>
      </c>
      <c r="D799" s="17">
        <v>45303</v>
      </c>
      <c r="E799">
        <v>269.09927368164062</v>
      </c>
      <c r="F799" s="20">
        <f t="shared" si="72"/>
        <v>0.20267022423840272</v>
      </c>
      <c r="G799" s="20">
        <f t="shared" si="73"/>
        <v>-3.7573297757615971</v>
      </c>
      <c r="H799">
        <f t="shared" si="74"/>
        <v>-1.6632336129924343E-2</v>
      </c>
      <c r="J799" s="17">
        <v>45303</v>
      </c>
      <c r="K799">
        <v>4783.830078125</v>
      </c>
      <c r="L799">
        <f t="shared" si="75"/>
        <v>7.5097559411035741E-2</v>
      </c>
      <c r="M799">
        <f t="shared" si="76"/>
        <v>-3.8849024405889643</v>
      </c>
      <c r="N799">
        <f t="shared" si="77"/>
        <v>-1.7208388900109707E-2</v>
      </c>
    </row>
    <row r="800" spans="1:14" x14ac:dyDescent="0.2">
      <c r="A800" s="16">
        <v>45307</v>
      </c>
      <c r="B800">
        <v>4.07</v>
      </c>
      <c r="D800" s="17">
        <v>45307</v>
      </c>
      <c r="E800">
        <v>266.3878173828125</v>
      </c>
      <c r="F800" s="20">
        <f t="shared" si="72"/>
        <v>-1.0076044657169638</v>
      </c>
      <c r="G800" s="20">
        <f t="shared" si="73"/>
        <v>-5.0776044657169646</v>
      </c>
      <c r="H800">
        <f t="shared" si="74"/>
        <v>-2.2631310128187161E-2</v>
      </c>
      <c r="J800" s="17">
        <v>45307</v>
      </c>
      <c r="K800">
        <v>4765.97998046875</v>
      </c>
      <c r="L800">
        <f t="shared" si="75"/>
        <v>-0.37313402367431625</v>
      </c>
      <c r="M800">
        <f t="shared" si="76"/>
        <v>-4.4431340236743164</v>
      </c>
      <c r="N800">
        <f t="shared" si="77"/>
        <v>-1.9738102449868032E-2</v>
      </c>
    </row>
    <row r="801" spans="1:14" x14ac:dyDescent="0.2">
      <c r="A801" s="16">
        <v>45308</v>
      </c>
      <c r="B801">
        <v>4.0999999999999996</v>
      </c>
      <c r="D801" s="17">
        <v>45308</v>
      </c>
      <c r="E801">
        <v>268.61441040039062</v>
      </c>
      <c r="F801" s="20">
        <f t="shared" si="72"/>
        <v>0.83584641349360222</v>
      </c>
      <c r="G801" s="20">
        <f t="shared" si="73"/>
        <v>-3.2641535865063975</v>
      </c>
      <c r="H801">
        <f t="shared" si="74"/>
        <v>-1.4412564026602674E-2</v>
      </c>
      <c r="J801" s="17">
        <v>45308</v>
      </c>
      <c r="K801">
        <v>4739.2099609375</v>
      </c>
      <c r="L801">
        <f t="shared" si="75"/>
        <v>-0.56168971839904958</v>
      </c>
      <c r="M801">
        <f t="shared" si="76"/>
        <v>-4.6616897183990496</v>
      </c>
      <c r="N801">
        <f t="shared" si="77"/>
        <v>-2.0732549512812223E-2</v>
      </c>
    </row>
    <row r="802" spans="1:14" x14ac:dyDescent="0.2">
      <c r="A802" s="16">
        <v>45309</v>
      </c>
      <c r="B802">
        <v>4.1399999999999997</v>
      </c>
      <c r="D802" s="17">
        <v>45309</v>
      </c>
      <c r="E802">
        <v>271.60293579101562</v>
      </c>
      <c r="F802" s="20">
        <f t="shared" si="72"/>
        <v>1.1125707612522988</v>
      </c>
      <c r="G802" s="20">
        <f t="shared" si="73"/>
        <v>-3.0274292387477009</v>
      </c>
      <c r="H802">
        <f t="shared" si="74"/>
        <v>-1.3351091008107954E-2</v>
      </c>
      <c r="J802" s="17">
        <v>45309</v>
      </c>
      <c r="K802">
        <v>4780.93994140625</v>
      </c>
      <c r="L802">
        <f t="shared" si="75"/>
        <v>0.88052609638959878</v>
      </c>
      <c r="M802">
        <f t="shared" si="76"/>
        <v>-3.259473903610401</v>
      </c>
      <c r="N802">
        <f t="shared" si="77"/>
        <v>-1.4391555151639571E-2</v>
      </c>
    </row>
    <row r="803" spans="1:14" x14ac:dyDescent="0.2">
      <c r="A803" s="16">
        <v>45310</v>
      </c>
      <c r="B803">
        <v>4.1500000000000004</v>
      </c>
      <c r="D803" s="17">
        <v>45310</v>
      </c>
      <c r="E803">
        <v>277.95611572265619</v>
      </c>
      <c r="F803" s="20">
        <f t="shared" si="72"/>
        <v>2.3391425844266318</v>
      </c>
      <c r="G803" s="20">
        <f t="shared" si="73"/>
        <v>-1.8108574155733685</v>
      </c>
      <c r="H803">
        <f t="shared" si="74"/>
        <v>-7.9365323389492901E-3</v>
      </c>
      <c r="J803" s="17">
        <v>45310</v>
      </c>
      <c r="K803">
        <v>4839.81005859375</v>
      </c>
      <c r="L803">
        <f t="shared" si="75"/>
        <v>1.2313502764936246</v>
      </c>
      <c r="M803">
        <f t="shared" si="76"/>
        <v>-2.918649723506376</v>
      </c>
      <c r="N803">
        <f t="shared" si="77"/>
        <v>-1.286419182143733E-2</v>
      </c>
    </row>
    <row r="804" spans="1:14" x14ac:dyDescent="0.2">
      <c r="A804" s="16">
        <v>45313</v>
      </c>
      <c r="B804">
        <v>4.1100000000000003</v>
      </c>
      <c r="D804" s="17">
        <v>45313</v>
      </c>
      <c r="E804">
        <v>277.38214111328119</v>
      </c>
      <c r="F804" s="20">
        <f t="shared" si="72"/>
        <v>-0.20649828404844675</v>
      </c>
      <c r="G804" s="20">
        <f t="shared" si="73"/>
        <v>-4.3164982840484472</v>
      </c>
      <c r="H804">
        <f t="shared" si="74"/>
        <v>-1.9162939249406003E-2</v>
      </c>
      <c r="J804" s="17">
        <v>45313</v>
      </c>
      <c r="K804">
        <v>4850.43017578125</v>
      </c>
      <c r="L804">
        <f t="shared" si="75"/>
        <v>0.21943252026270157</v>
      </c>
      <c r="M804">
        <f t="shared" si="76"/>
        <v>-3.8905674797372987</v>
      </c>
      <c r="N804">
        <f t="shared" si="77"/>
        <v>-1.7233987040384285E-2</v>
      </c>
    </row>
    <row r="805" spans="1:14" x14ac:dyDescent="0.2">
      <c r="A805" s="16">
        <v>45314</v>
      </c>
      <c r="B805">
        <v>4.1399999999999997</v>
      </c>
      <c r="D805" s="17">
        <v>45314</v>
      </c>
      <c r="E805">
        <v>273.888916015625</v>
      </c>
      <c r="F805" s="20">
        <f t="shared" si="72"/>
        <v>-1.2593547240049536</v>
      </c>
      <c r="G805" s="20">
        <f t="shared" si="73"/>
        <v>-5.3993547240049535</v>
      </c>
      <c r="H805">
        <f t="shared" si="74"/>
        <v>-2.4105901242518182E-2</v>
      </c>
      <c r="J805" s="17">
        <v>45314</v>
      </c>
      <c r="K805">
        <v>4864.60009765625</v>
      </c>
      <c r="L805">
        <f t="shared" si="75"/>
        <v>0.2921374261967945</v>
      </c>
      <c r="M805">
        <f t="shared" si="76"/>
        <v>-3.8478625738032051</v>
      </c>
      <c r="N805">
        <f t="shared" si="77"/>
        <v>-1.7041057113643912E-2</v>
      </c>
    </row>
    <row r="806" spans="1:14" x14ac:dyDescent="0.2">
      <c r="A806" s="16">
        <v>45315</v>
      </c>
      <c r="B806">
        <v>4.18</v>
      </c>
      <c r="D806" s="17">
        <v>45315</v>
      </c>
      <c r="E806">
        <v>273.99777221679688</v>
      </c>
      <c r="F806" s="20">
        <f t="shared" si="72"/>
        <v>3.9744653692252704E-2</v>
      </c>
      <c r="G806" s="20">
        <f t="shared" si="73"/>
        <v>-4.1402553463077467</v>
      </c>
      <c r="H806">
        <f t="shared" si="74"/>
        <v>-1.8363732194221806E-2</v>
      </c>
      <c r="J806" s="17">
        <v>45315</v>
      </c>
      <c r="K806">
        <v>4868.5498046875</v>
      </c>
      <c r="L806">
        <f t="shared" si="75"/>
        <v>8.1192841178310979E-2</v>
      </c>
      <c r="M806">
        <f t="shared" si="76"/>
        <v>-4.098807158821689</v>
      </c>
      <c r="N806">
        <f t="shared" si="77"/>
        <v>-1.8175990940705173E-2</v>
      </c>
    </row>
    <row r="807" spans="1:14" x14ac:dyDescent="0.2">
      <c r="A807" s="16">
        <v>45316</v>
      </c>
      <c r="B807">
        <v>4.1399999999999997</v>
      </c>
      <c r="D807" s="17">
        <v>45316</v>
      </c>
      <c r="E807">
        <v>276.12539672851562</v>
      </c>
      <c r="F807" s="20">
        <f t="shared" si="72"/>
        <v>0.7765116097496213</v>
      </c>
      <c r="G807" s="20">
        <f t="shared" si="73"/>
        <v>-3.3634883902503785</v>
      </c>
      <c r="H807">
        <f t="shared" si="74"/>
        <v>-1.4858755626712107E-2</v>
      </c>
      <c r="J807" s="17">
        <v>45316</v>
      </c>
      <c r="K807">
        <v>4894.16015625</v>
      </c>
      <c r="L807">
        <f t="shared" si="75"/>
        <v>0.52603655277064298</v>
      </c>
      <c r="M807">
        <f t="shared" si="76"/>
        <v>-3.6139634472293567</v>
      </c>
      <c r="N807">
        <f t="shared" si="77"/>
        <v>-1.5985877791388315E-2</v>
      </c>
    </row>
    <row r="808" spans="1:14" x14ac:dyDescent="0.2">
      <c r="A808" s="16">
        <v>45317</v>
      </c>
      <c r="B808">
        <v>4.1500000000000004</v>
      </c>
      <c r="D808" s="17">
        <v>45317</v>
      </c>
      <c r="E808">
        <v>277.02593994140619</v>
      </c>
      <c r="F808" s="20">
        <f t="shared" si="72"/>
        <v>0.32613559765238664</v>
      </c>
      <c r="G808" s="20">
        <f t="shared" si="73"/>
        <v>-3.8238644023476138</v>
      </c>
      <c r="H808">
        <f t="shared" si="74"/>
        <v>-1.6932677068119031E-2</v>
      </c>
      <c r="J808" s="17">
        <v>45317</v>
      </c>
      <c r="K808">
        <v>4890.97021484375</v>
      </c>
      <c r="L808">
        <f t="shared" si="75"/>
        <v>-6.5178525107649821E-2</v>
      </c>
      <c r="M808">
        <f t="shared" si="76"/>
        <v>-4.2151785251076506</v>
      </c>
      <c r="N808">
        <f t="shared" si="77"/>
        <v>-1.8703305868910492E-2</v>
      </c>
    </row>
    <row r="809" spans="1:14" x14ac:dyDescent="0.2">
      <c r="A809" s="16">
        <v>45320</v>
      </c>
      <c r="B809">
        <v>4.08</v>
      </c>
      <c r="D809" s="17">
        <v>45320</v>
      </c>
      <c r="E809">
        <v>284.86346435546881</v>
      </c>
      <c r="F809" s="20">
        <f t="shared" si="72"/>
        <v>2.8291662563153221</v>
      </c>
      <c r="G809" s="20">
        <f t="shared" si="73"/>
        <v>-1.2508337436846779</v>
      </c>
      <c r="H809">
        <f t="shared" si="74"/>
        <v>-5.4665624540099506E-3</v>
      </c>
      <c r="J809" s="17">
        <v>45320</v>
      </c>
      <c r="K809">
        <v>4927.93017578125</v>
      </c>
      <c r="L809">
        <f t="shared" si="75"/>
        <v>0.755677489618095</v>
      </c>
      <c r="M809">
        <f t="shared" si="76"/>
        <v>-3.3243225103819052</v>
      </c>
      <c r="N809">
        <f t="shared" si="77"/>
        <v>-1.4682775769283053E-2</v>
      </c>
    </row>
    <row r="810" spans="1:14" x14ac:dyDescent="0.2">
      <c r="A810" s="16">
        <v>45321</v>
      </c>
      <c r="B810">
        <v>4.0599999999999996</v>
      </c>
      <c r="D810" s="17">
        <v>45321</v>
      </c>
      <c r="E810">
        <v>284.73483276367188</v>
      </c>
      <c r="F810" s="20">
        <f t="shared" si="72"/>
        <v>-4.5155524625796882E-2</v>
      </c>
      <c r="G810" s="20">
        <f t="shared" si="73"/>
        <v>-4.1051555246257969</v>
      </c>
      <c r="H810">
        <f t="shared" si="74"/>
        <v>-1.8204740859393845E-2</v>
      </c>
      <c r="J810" s="17">
        <v>45321</v>
      </c>
      <c r="K810">
        <v>4924.97021484375</v>
      </c>
      <c r="L810">
        <f t="shared" si="75"/>
        <v>-6.0064993453985825E-2</v>
      </c>
      <c r="M810">
        <f t="shared" si="76"/>
        <v>-4.120064993453985</v>
      </c>
      <c r="N810">
        <f t="shared" si="77"/>
        <v>-1.8272269030415414E-2</v>
      </c>
    </row>
    <row r="811" spans="1:14" x14ac:dyDescent="0.2">
      <c r="A811" s="16">
        <v>45322</v>
      </c>
      <c r="B811">
        <v>3.99</v>
      </c>
      <c r="D811" s="17">
        <v>45322</v>
      </c>
      <c r="E811">
        <v>278.1639404296875</v>
      </c>
      <c r="F811" s="20">
        <f t="shared" si="72"/>
        <v>-2.3077233895854867</v>
      </c>
      <c r="G811" s="20">
        <f t="shared" si="73"/>
        <v>-6.2977233895854869</v>
      </c>
      <c r="H811">
        <f t="shared" si="74"/>
        <v>-2.8249857273061629E-2</v>
      </c>
      <c r="J811" s="17">
        <v>45322</v>
      </c>
      <c r="K811">
        <v>4845.64990234375</v>
      </c>
      <c r="L811">
        <f t="shared" si="75"/>
        <v>-1.6105744611597923</v>
      </c>
      <c r="M811">
        <f t="shared" si="76"/>
        <v>-5.600574461159793</v>
      </c>
      <c r="N811">
        <f t="shared" si="77"/>
        <v>-2.5030648562851327E-2</v>
      </c>
    </row>
    <row r="812" spans="1:14" x14ac:dyDescent="0.2">
      <c r="A812" s="16">
        <v>45323</v>
      </c>
      <c r="B812">
        <v>3.87</v>
      </c>
      <c r="D812" s="17">
        <v>45323</v>
      </c>
      <c r="E812">
        <v>280.84576416015619</v>
      </c>
      <c r="F812" s="20">
        <f t="shared" si="72"/>
        <v>0.96411624250289463</v>
      </c>
      <c r="G812" s="20">
        <f t="shared" si="73"/>
        <v>-2.9058837574971053</v>
      </c>
      <c r="H812">
        <f t="shared" si="74"/>
        <v>-1.2807086887416906E-2</v>
      </c>
      <c r="J812" s="17">
        <v>45323</v>
      </c>
      <c r="K812">
        <v>4906.18994140625</v>
      </c>
      <c r="L812">
        <f t="shared" si="75"/>
        <v>1.2493688211609741</v>
      </c>
      <c r="M812">
        <f t="shared" si="76"/>
        <v>-2.6206311788390257</v>
      </c>
      <c r="N812">
        <f t="shared" si="77"/>
        <v>-1.1533044725175311E-2</v>
      </c>
    </row>
    <row r="813" spans="1:14" x14ac:dyDescent="0.2">
      <c r="A813" s="16">
        <v>45324</v>
      </c>
      <c r="B813">
        <v>4.03</v>
      </c>
      <c r="D813" s="17">
        <v>45324</v>
      </c>
      <c r="E813">
        <v>282.68643188476562</v>
      </c>
      <c r="F813" s="20">
        <f t="shared" si="72"/>
        <v>0.65540163303291465</v>
      </c>
      <c r="G813" s="20">
        <f t="shared" si="73"/>
        <v>-3.3745983669670858</v>
      </c>
      <c r="H813">
        <f t="shared" si="74"/>
        <v>-1.4908687881924676E-2</v>
      </c>
      <c r="J813" s="17">
        <v>45324</v>
      </c>
      <c r="K813">
        <v>4958.60986328125</v>
      </c>
      <c r="L813">
        <f t="shared" si="75"/>
        <v>1.0684446077514682</v>
      </c>
      <c r="M813">
        <f t="shared" si="76"/>
        <v>-2.961555392248532</v>
      </c>
      <c r="N813">
        <f t="shared" si="77"/>
        <v>-1.3056173226441743E-2</v>
      </c>
    </row>
    <row r="814" spans="1:14" x14ac:dyDescent="0.2">
      <c r="A814" s="16">
        <v>45327</v>
      </c>
      <c r="B814">
        <v>4.17</v>
      </c>
      <c r="D814" s="17">
        <v>45327</v>
      </c>
      <c r="E814">
        <v>285.11083984375</v>
      </c>
      <c r="F814" s="20">
        <f t="shared" si="72"/>
        <v>0.85763152579344926</v>
      </c>
      <c r="G814" s="20">
        <f t="shared" si="73"/>
        <v>-3.3123684742065507</v>
      </c>
      <c r="H814">
        <f t="shared" si="74"/>
        <v>-1.4629078178147719E-2</v>
      </c>
      <c r="J814" s="17">
        <v>45327</v>
      </c>
      <c r="K814">
        <v>4942.81005859375</v>
      </c>
      <c r="L814">
        <f t="shared" si="75"/>
        <v>-0.31863375266722094</v>
      </c>
      <c r="M814">
        <f t="shared" si="76"/>
        <v>-4.4886337526672211</v>
      </c>
      <c r="N814">
        <f t="shared" si="77"/>
        <v>-1.9944942502484464E-2</v>
      </c>
    </row>
    <row r="815" spans="1:14" x14ac:dyDescent="0.2">
      <c r="A815" s="16">
        <v>45328</v>
      </c>
      <c r="B815">
        <v>4.09</v>
      </c>
      <c r="D815" s="17">
        <v>45328</v>
      </c>
      <c r="E815">
        <v>282.85458374023438</v>
      </c>
      <c r="F815" s="20">
        <f t="shared" si="72"/>
        <v>-0.79136103865855345</v>
      </c>
      <c r="G815" s="20">
        <f t="shared" si="73"/>
        <v>-4.8813610386585538</v>
      </c>
      <c r="H815">
        <f t="shared" si="74"/>
        <v>-2.1734372600970869E-2</v>
      </c>
      <c r="J815" s="17">
        <v>45328</v>
      </c>
      <c r="K815">
        <v>4954.22998046875</v>
      </c>
      <c r="L815">
        <f t="shared" si="75"/>
        <v>0.23104108269636839</v>
      </c>
      <c r="M815">
        <f t="shared" si="76"/>
        <v>-3.8589589173036316</v>
      </c>
      <c r="N815">
        <f t="shared" si="77"/>
        <v>-1.7091179336327592E-2</v>
      </c>
    </row>
    <row r="816" spans="1:14" x14ac:dyDescent="0.2">
      <c r="A816" s="16">
        <v>45329</v>
      </c>
      <c r="B816">
        <v>4.09</v>
      </c>
      <c r="D816" s="17">
        <v>45329</v>
      </c>
      <c r="E816">
        <v>285.83331298828119</v>
      </c>
      <c r="F816" s="20">
        <f t="shared" si="72"/>
        <v>1.0530956255538</v>
      </c>
      <c r="G816" s="20">
        <f t="shared" si="73"/>
        <v>-3.0369043744462001</v>
      </c>
      <c r="H816">
        <f t="shared" si="74"/>
        <v>-1.3393527752509677E-2</v>
      </c>
      <c r="J816" s="17">
        <v>45329</v>
      </c>
      <c r="K816">
        <v>4995.06005859375</v>
      </c>
      <c r="L816">
        <f t="shared" si="75"/>
        <v>0.82414579633900675</v>
      </c>
      <c r="M816">
        <f t="shared" si="76"/>
        <v>-3.265854203660993</v>
      </c>
      <c r="N816">
        <f t="shared" si="77"/>
        <v>-1.4420198995081769E-2</v>
      </c>
    </row>
    <row r="817" spans="1:14" x14ac:dyDescent="0.2">
      <c r="A817" s="16">
        <v>45330</v>
      </c>
      <c r="B817">
        <v>4.1500000000000004</v>
      </c>
      <c r="D817" s="17">
        <v>45330</v>
      </c>
      <c r="E817">
        <v>288.91091918945312</v>
      </c>
      <c r="F817" s="20">
        <f t="shared" si="72"/>
        <v>1.0767136164069546</v>
      </c>
      <c r="G817" s="20">
        <f t="shared" si="73"/>
        <v>-3.0732863835930457</v>
      </c>
      <c r="H817">
        <f t="shared" si="74"/>
        <v>-1.3556512141016167E-2</v>
      </c>
      <c r="J817" s="17">
        <v>45330</v>
      </c>
      <c r="K817">
        <v>4997.91015625</v>
      </c>
      <c r="L817">
        <f t="shared" si="75"/>
        <v>5.705832608251727E-2</v>
      </c>
      <c r="M817">
        <f t="shared" si="76"/>
        <v>-4.0929416739174833</v>
      </c>
      <c r="N817">
        <f t="shared" si="77"/>
        <v>-1.8149429541882367E-2</v>
      </c>
    </row>
    <row r="818" spans="1:14" x14ac:dyDescent="0.2">
      <c r="A818" s="16">
        <v>45331</v>
      </c>
      <c r="B818">
        <v>4.17</v>
      </c>
      <c r="D818" s="17">
        <v>45331</v>
      </c>
      <c r="E818">
        <v>288.26766967773438</v>
      </c>
      <c r="F818" s="20">
        <f t="shared" si="72"/>
        <v>-0.22264631379229374</v>
      </c>
      <c r="G818" s="20">
        <f t="shared" si="73"/>
        <v>-4.3926463137922935</v>
      </c>
      <c r="H818">
        <f t="shared" si="74"/>
        <v>-1.9508702467442358E-2</v>
      </c>
      <c r="J818" s="17">
        <v>45331</v>
      </c>
      <c r="K818">
        <v>5026.60986328125</v>
      </c>
      <c r="L818">
        <f t="shared" si="75"/>
        <v>0.57423415255595112</v>
      </c>
      <c r="M818">
        <f t="shared" si="76"/>
        <v>-3.5957658474440488</v>
      </c>
      <c r="N818">
        <f t="shared" si="77"/>
        <v>-1.5903891110575059E-2</v>
      </c>
    </row>
    <row r="819" spans="1:14" x14ac:dyDescent="0.2">
      <c r="A819" s="16">
        <v>45334</v>
      </c>
      <c r="B819">
        <v>4.17</v>
      </c>
      <c r="D819" s="17">
        <v>45334</v>
      </c>
      <c r="E819">
        <v>284.3291015625</v>
      </c>
      <c r="F819" s="20">
        <f t="shared" si="72"/>
        <v>-1.3662885330281587</v>
      </c>
      <c r="G819" s="20">
        <f t="shared" si="73"/>
        <v>-5.5362885330281584</v>
      </c>
      <c r="H819">
        <f t="shared" si="74"/>
        <v>-2.4734995050234077E-2</v>
      </c>
      <c r="J819" s="17">
        <v>45334</v>
      </c>
      <c r="K819">
        <v>5021.83984375</v>
      </c>
      <c r="L819">
        <f t="shared" si="75"/>
        <v>-9.4895360113272167E-2</v>
      </c>
      <c r="M819">
        <f t="shared" si="76"/>
        <v>-4.2648953601132717</v>
      </c>
      <c r="N819">
        <f t="shared" si="77"/>
        <v>-1.8928783687575685E-2</v>
      </c>
    </row>
    <row r="820" spans="1:14" x14ac:dyDescent="0.2">
      <c r="A820" s="16">
        <v>45335</v>
      </c>
      <c r="B820">
        <v>4.3099999999999996</v>
      </c>
      <c r="D820" s="17">
        <v>45335</v>
      </c>
      <c r="E820">
        <v>278.22335815429688</v>
      </c>
      <c r="F820" s="20">
        <f t="shared" si="72"/>
        <v>-2.1474212012240987</v>
      </c>
      <c r="G820" s="20">
        <f t="shared" si="73"/>
        <v>-6.4574212012240988</v>
      </c>
      <c r="H820">
        <f t="shared" si="74"/>
        <v>-2.8990661553444059E-2</v>
      </c>
      <c r="J820" s="17">
        <v>45335</v>
      </c>
      <c r="K820">
        <v>4953.169921875</v>
      </c>
      <c r="L820">
        <f t="shared" si="75"/>
        <v>-1.3674255653625453</v>
      </c>
      <c r="M820">
        <f t="shared" si="76"/>
        <v>-5.6774255653625447</v>
      </c>
      <c r="N820">
        <f t="shared" si="77"/>
        <v>-2.5384354143896472E-2</v>
      </c>
    </row>
    <row r="821" spans="1:14" x14ac:dyDescent="0.2">
      <c r="A821" s="16">
        <v>45336</v>
      </c>
      <c r="B821">
        <v>4.2699999999999996</v>
      </c>
      <c r="D821" s="17">
        <v>45336</v>
      </c>
      <c r="E821">
        <v>286.14004516601562</v>
      </c>
      <c r="F821" s="20">
        <f t="shared" si="72"/>
        <v>2.8454429794238632</v>
      </c>
      <c r="G821" s="20">
        <f t="shared" si="73"/>
        <v>-1.4245570205761364</v>
      </c>
      <c r="H821">
        <f t="shared" si="74"/>
        <v>-6.2312626129729038E-3</v>
      </c>
      <c r="J821" s="17">
        <v>45336</v>
      </c>
      <c r="K821">
        <v>5000.6201171875</v>
      </c>
      <c r="L821">
        <f t="shared" si="75"/>
        <v>0.95797632750176165</v>
      </c>
      <c r="M821">
        <f t="shared" si="76"/>
        <v>-3.3120236724982379</v>
      </c>
      <c r="N821">
        <f t="shared" si="77"/>
        <v>-1.4627529425635073E-2</v>
      </c>
    </row>
    <row r="822" spans="1:14" x14ac:dyDescent="0.2">
      <c r="A822" s="16">
        <v>45337</v>
      </c>
      <c r="B822">
        <v>4.24</v>
      </c>
      <c r="D822" s="17">
        <v>45337</v>
      </c>
      <c r="E822">
        <v>288.9010009765625</v>
      </c>
      <c r="F822" s="20">
        <f t="shared" si="72"/>
        <v>0.96489668509872362</v>
      </c>
      <c r="G822" s="20">
        <f t="shared" si="73"/>
        <v>-3.2751033149012767</v>
      </c>
      <c r="H822">
        <f t="shared" si="74"/>
        <v>-1.4461725490051477E-2</v>
      </c>
      <c r="J822" s="17">
        <v>45337</v>
      </c>
      <c r="K822">
        <v>5029.72998046875</v>
      </c>
      <c r="L822">
        <f t="shared" si="75"/>
        <v>0.58212506847295309</v>
      </c>
      <c r="M822">
        <f t="shared" si="76"/>
        <v>-3.6578749315270471</v>
      </c>
      <c r="N822">
        <f t="shared" si="77"/>
        <v>-1.6183778456161372E-2</v>
      </c>
    </row>
    <row r="823" spans="1:14" x14ac:dyDescent="0.2">
      <c r="A823" s="16">
        <v>45338</v>
      </c>
      <c r="B823">
        <v>4.3</v>
      </c>
      <c r="D823" s="17">
        <v>45338</v>
      </c>
      <c r="E823">
        <v>286.70413208007812</v>
      </c>
      <c r="F823" s="20">
        <f t="shared" si="72"/>
        <v>-0.76042273618241951</v>
      </c>
      <c r="G823" s="20">
        <f t="shared" si="73"/>
        <v>-5.060422736182419</v>
      </c>
      <c r="H823">
        <f t="shared" si="74"/>
        <v>-2.2552706390568663E-2</v>
      </c>
      <c r="J823" s="17">
        <v>45338</v>
      </c>
      <c r="K823">
        <v>5005.56982421875</v>
      </c>
      <c r="L823">
        <f t="shared" si="75"/>
        <v>-0.48034698371120854</v>
      </c>
      <c r="M823">
        <f t="shared" si="76"/>
        <v>-4.7803469837112083</v>
      </c>
      <c r="N823">
        <f t="shared" si="77"/>
        <v>-2.1273405442747945E-2</v>
      </c>
    </row>
    <row r="824" spans="1:14" x14ac:dyDescent="0.2">
      <c r="A824" s="16">
        <v>45342</v>
      </c>
      <c r="B824">
        <v>4.2699999999999996</v>
      </c>
      <c r="D824" s="17">
        <v>45342</v>
      </c>
      <c r="E824">
        <v>283.4088134765625</v>
      </c>
      <c r="F824" s="20">
        <f t="shared" si="72"/>
        <v>-1.1493795292058167</v>
      </c>
      <c r="G824" s="20">
        <f t="shared" si="73"/>
        <v>-5.4193795292058162</v>
      </c>
      <c r="H824">
        <f t="shared" si="74"/>
        <v>-2.4197841238775952E-2</v>
      </c>
      <c r="J824" s="17">
        <v>45342</v>
      </c>
      <c r="K824">
        <v>4975.509765625</v>
      </c>
      <c r="L824">
        <f t="shared" si="75"/>
        <v>-0.6005322001165303</v>
      </c>
      <c r="M824">
        <f t="shared" si="76"/>
        <v>-4.8705322001165303</v>
      </c>
      <c r="N824">
        <f t="shared" si="77"/>
        <v>-2.1684932899211289E-2</v>
      </c>
    </row>
    <row r="825" spans="1:14" x14ac:dyDescent="0.2">
      <c r="A825" s="16">
        <v>45343</v>
      </c>
      <c r="B825">
        <v>4.32</v>
      </c>
      <c r="D825" s="17">
        <v>45343</v>
      </c>
      <c r="E825">
        <v>280.59829711914062</v>
      </c>
      <c r="F825" s="20">
        <f t="shared" si="72"/>
        <v>-0.99168276488843221</v>
      </c>
      <c r="G825" s="20">
        <f t="shared" si="73"/>
        <v>-5.3116827648884328</v>
      </c>
      <c r="H825">
        <f t="shared" si="74"/>
        <v>-2.3703601496357488E-2</v>
      </c>
      <c r="J825" s="17">
        <v>45343</v>
      </c>
      <c r="K825">
        <v>4981.7998046875</v>
      </c>
      <c r="L825">
        <f t="shared" si="75"/>
        <v>0.1264199922982138</v>
      </c>
      <c r="M825">
        <f t="shared" si="76"/>
        <v>-4.1935800077017866</v>
      </c>
      <c r="N825">
        <f t="shared" si="77"/>
        <v>-1.8605387854552829E-2</v>
      </c>
    </row>
    <row r="826" spans="1:14" x14ac:dyDescent="0.2">
      <c r="A826" s="16">
        <v>45344</v>
      </c>
      <c r="B826">
        <v>4.33</v>
      </c>
      <c r="D826" s="17">
        <v>45344</v>
      </c>
      <c r="E826">
        <v>290.59320068359381</v>
      </c>
      <c r="F826" s="20">
        <f t="shared" si="72"/>
        <v>3.5619972277342065</v>
      </c>
      <c r="G826" s="20">
        <f t="shared" si="73"/>
        <v>-0.76800277226579361</v>
      </c>
      <c r="H826">
        <f t="shared" si="74"/>
        <v>-3.3482675757464573E-3</v>
      </c>
      <c r="J826" s="17">
        <v>45344</v>
      </c>
      <c r="K826">
        <v>5087.02978515625</v>
      </c>
      <c r="L826">
        <f t="shared" si="75"/>
        <v>2.1122884217414053</v>
      </c>
      <c r="M826">
        <f t="shared" si="76"/>
        <v>-2.2177115782585948</v>
      </c>
      <c r="N826">
        <f t="shared" si="77"/>
        <v>-9.7398030580205155E-3</v>
      </c>
    </row>
    <row r="827" spans="1:14" x14ac:dyDescent="0.2">
      <c r="A827" s="16">
        <v>45345</v>
      </c>
      <c r="B827">
        <v>4.26</v>
      </c>
      <c r="D827" s="17">
        <v>45345</v>
      </c>
      <c r="E827">
        <v>289.75204467773438</v>
      </c>
      <c r="F827" s="20">
        <f t="shared" si="72"/>
        <v>-0.28946169555264528</v>
      </c>
      <c r="G827" s="20">
        <f t="shared" si="73"/>
        <v>-4.5494616955526448</v>
      </c>
      <c r="H827">
        <f t="shared" si="74"/>
        <v>-2.0221618009006445E-2</v>
      </c>
      <c r="J827" s="17">
        <v>45345</v>
      </c>
      <c r="K827">
        <v>5088.7998046875</v>
      </c>
      <c r="L827">
        <f t="shared" si="75"/>
        <v>3.479475462115135E-2</v>
      </c>
      <c r="M827">
        <f t="shared" si="76"/>
        <v>-4.2252052453788487</v>
      </c>
      <c r="N827">
        <f t="shared" si="77"/>
        <v>-1.8748770036933537E-2</v>
      </c>
    </row>
    <row r="828" spans="1:14" x14ac:dyDescent="0.2">
      <c r="A828" s="16">
        <v>45348</v>
      </c>
      <c r="B828">
        <v>4.28</v>
      </c>
      <c r="D828" s="17">
        <v>45348</v>
      </c>
      <c r="E828">
        <v>297.26309204101562</v>
      </c>
      <c r="F828" s="20">
        <f t="shared" si="72"/>
        <v>2.5922327387318789</v>
      </c>
      <c r="G828" s="20">
        <f t="shared" si="73"/>
        <v>-1.6877672612681214</v>
      </c>
      <c r="H828">
        <f t="shared" si="74"/>
        <v>-7.3924406582119E-3</v>
      </c>
      <c r="J828" s="17">
        <v>45348</v>
      </c>
      <c r="K828">
        <v>5069.52978515625</v>
      </c>
      <c r="L828">
        <f t="shared" si="75"/>
        <v>-0.37867513501905897</v>
      </c>
      <c r="M828">
        <f t="shared" si="76"/>
        <v>-4.6586751350190596</v>
      </c>
      <c r="N828">
        <f t="shared" si="77"/>
        <v>-2.0718817402130663E-2</v>
      </c>
    </row>
    <row r="829" spans="1:14" x14ac:dyDescent="0.2">
      <c r="A829" s="16">
        <v>45349</v>
      </c>
      <c r="B829">
        <v>4.3099999999999996</v>
      </c>
      <c r="D829" s="17">
        <v>45349</v>
      </c>
      <c r="E829">
        <v>296.38232421875</v>
      </c>
      <c r="F829" s="20">
        <f t="shared" si="72"/>
        <v>-0.2962923571231974</v>
      </c>
      <c r="G829" s="20">
        <f t="shared" si="73"/>
        <v>-4.6062923571231966</v>
      </c>
      <c r="H829">
        <f t="shared" si="74"/>
        <v>-2.048027127182853E-2</v>
      </c>
      <c r="J829" s="17">
        <v>45349</v>
      </c>
      <c r="K829">
        <v>5078.18017578125</v>
      </c>
      <c r="L829">
        <f t="shared" si="75"/>
        <v>0.17063496993998592</v>
      </c>
      <c r="M829">
        <f t="shared" si="76"/>
        <v>-4.1393650300600138</v>
      </c>
      <c r="N829">
        <f t="shared" si="77"/>
        <v>-1.8359698617464885E-2</v>
      </c>
    </row>
    <row r="830" spans="1:14" x14ac:dyDescent="0.2">
      <c r="A830" s="16">
        <v>45350</v>
      </c>
      <c r="B830">
        <v>4.2699999999999996</v>
      </c>
      <c r="D830" s="17">
        <v>45350</v>
      </c>
      <c r="E830">
        <v>296.64947509765619</v>
      </c>
      <c r="F830" s="20">
        <f t="shared" si="72"/>
        <v>9.0137250799416063E-2</v>
      </c>
      <c r="G830" s="20">
        <f t="shared" si="73"/>
        <v>-4.1798627492005833</v>
      </c>
      <c r="H830">
        <f t="shared" si="74"/>
        <v>-1.8543211402918994E-2</v>
      </c>
      <c r="J830" s="17">
        <v>45350</v>
      </c>
      <c r="K830">
        <v>5069.759765625</v>
      </c>
      <c r="L830">
        <f t="shared" si="75"/>
        <v>-0.16581550604305934</v>
      </c>
      <c r="M830">
        <f t="shared" si="76"/>
        <v>-4.4358155060430589</v>
      </c>
      <c r="N830">
        <f t="shared" si="77"/>
        <v>-1.970484193966577E-2</v>
      </c>
    </row>
    <row r="831" spans="1:14" x14ac:dyDescent="0.2">
      <c r="A831" s="16">
        <v>45351</v>
      </c>
      <c r="B831">
        <v>4.25</v>
      </c>
      <c r="D831" s="17">
        <v>45351</v>
      </c>
      <c r="E831">
        <v>305.60528564453119</v>
      </c>
      <c r="F831" s="20">
        <f t="shared" si="72"/>
        <v>3.0189874915257384</v>
      </c>
      <c r="G831" s="20">
        <f t="shared" si="73"/>
        <v>-1.2310125084742616</v>
      </c>
      <c r="H831">
        <f t="shared" si="74"/>
        <v>-5.3793982825963626E-3</v>
      </c>
      <c r="J831" s="17">
        <v>45351</v>
      </c>
      <c r="K831">
        <v>5096.27001953125</v>
      </c>
      <c r="L831">
        <f t="shared" si="75"/>
        <v>0.52290946971491881</v>
      </c>
      <c r="M831">
        <f t="shared" si="76"/>
        <v>-3.7270905302850812</v>
      </c>
      <c r="N831">
        <f t="shared" si="77"/>
        <v>-1.6495903145370562E-2</v>
      </c>
    </row>
    <row r="832" spans="1:14" x14ac:dyDescent="0.2">
      <c r="A832" s="16">
        <v>45352</v>
      </c>
      <c r="B832">
        <v>4.1900000000000004</v>
      </c>
      <c r="D832" s="17">
        <v>45352</v>
      </c>
      <c r="E832">
        <v>313.58139038085938</v>
      </c>
      <c r="F832" s="20">
        <f t="shared" si="72"/>
        <v>2.6099367749829083</v>
      </c>
      <c r="G832" s="20">
        <f t="shared" si="73"/>
        <v>-1.5800632250170921</v>
      </c>
      <c r="H832">
        <f t="shared" si="74"/>
        <v>-6.9169182928429229E-3</v>
      </c>
      <c r="J832" s="17">
        <v>45352</v>
      </c>
      <c r="K832">
        <v>5137.080078125</v>
      </c>
      <c r="L832">
        <f t="shared" si="75"/>
        <v>0.80078289488875376</v>
      </c>
      <c r="M832">
        <f t="shared" si="76"/>
        <v>-3.3892171051112467</v>
      </c>
      <c r="N832">
        <f t="shared" si="77"/>
        <v>-1.4974398528572125E-2</v>
      </c>
    </row>
    <row r="833" spans="1:14" x14ac:dyDescent="0.2">
      <c r="A833" s="16">
        <v>45355</v>
      </c>
      <c r="B833">
        <v>4.22</v>
      </c>
      <c r="D833" s="17">
        <v>45355</v>
      </c>
      <c r="E833">
        <v>311.36474609375</v>
      </c>
      <c r="F833" s="20">
        <f t="shared" si="72"/>
        <v>-0.7068800493604408</v>
      </c>
      <c r="G833" s="20">
        <f t="shared" si="73"/>
        <v>-4.9268800493604408</v>
      </c>
      <c r="H833">
        <f t="shared" si="74"/>
        <v>-2.1942253906239443E-2</v>
      </c>
      <c r="J833" s="17">
        <v>45355</v>
      </c>
      <c r="K833">
        <v>5130.9501953125</v>
      </c>
      <c r="L833">
        <f t="shared" si="75"/>
        <v>-0.11932620709189659</v>
      </c>
      <c r="M833">
        <f t="shared" si="76"/>
        <v>-4.3393262070918963</v>
      </c>
      <c r="N833">
        <f t="shared" si="77"/>
        <v>-1.9266564468535415E-2</v>
      </c>
    </row>
    <row r="834" spans="1:14" x14ac:dyDescent="0.2">
      <c r="A834" s="16">
        <v>45356</v>
      </c>
      <c r="B834">
        <v>4.13</v>
      </c>
      <c r="D834" s="17">
        <v>45356</v>
      </c>
      <c r="E834">
        <v>295.64007568359381</v>
      </c>
      <c r="F834" s="20">
        <f t="shared" si="72"/>
        <v>-5.0502411102834337</v>
      </c>
      <c r="G834" s="20">
        <f t="shared" si="73"/>
        <v>-9.1802411102834327</v>
      </c>
      <c r="H834">
        <f t="shared" si="74"/>
        <v>-4.1819655408016528E-2</v>
      </c>
      <c r="J834" s="17">
        <v>45356</v>
      </c>
      <c r="K834">
        <v>5078.64990234375</v>
      </c>
      <c r="L834">
        <f t="shared" si="75"/>
        <v>-1.0193100883444584</v>
      </c>
      <c r="M834">
        <f t="shared" si="76"/>
        <v>-5.1493100883444587</v>
      </c>
      <c r="N834">
        <f t="shared" si="77"/>
        <v>-2.295950585349139E-2</v>
      </c>
    </row>
    <row r="835" spans="1:14" x14ac:dyDescent="0.2">
      <c r="A835" s="16">
        <v>45357</v>
      </c>
      <c r="B835">
        <v>4.1100000000000003</v>
      </c>
      <c r="D835" s="17">
        <v>45357</v>
      </c>
      <c r="E835">
        <v>300.60787963867188</v>
      </c>
      <c r="F835" s="20">
        <f t="shared" si="72"/>
        <v>1.6803553928171824</v>
      </c>
      <c r="G835" s="20">
        <f t="shared" si="73"/>
        <v>-2.4296446071828179</v>
      </c>
      <c r="H835">
        <f t="shared" si="74"/>
        <v>-1.0682113121575503E-2</v>
      </c>
      <c r="J835" s="17">
        <v>45357</v>
      </c>
      <c r="K835">
        <v>5104.759765625</v>
      </c>
      <c r="L835">
        <f t="shared" si="75"/>
        <v>0.51411032032746606</v>
      </c>
      <c r="M835">
        <f t="shared" si="76"/>
        <v>-3.5958896796725344</v>
      </c>
      <c r="N835">
        <f t="shared" si="77"/>
        <v>-1.5904448966653943E-2</v>
      </c>
    </row>
    <row r="836" spans="1:14" x14ac:dyDescent="0.2">
      <c r="A836" s="16">
        <v>45358</v>
      </c>
      <c r="B836">
        <v>4.09</v>
      </c>
      <c r="D836" s="17">
        <v>45358</v>
      </c>
      <c r="E836">
        <v>299.27191162109381</v>
      </c>
      <c r="F836" s="20">
        <f t="shared" si="72"/>
        <v>-0.44442215526216089</v>
      </c>
      <c r="G836" s="20">
        <f t="shared" si="73"/>
        <v>-4.5344221552621606</v>
      </c>
      <c r="H836">
        <f t="shared" si="74"/>
        <v>-2.0153194352546495E-2</v>
      </c>
      <c r="J836" s="17">
        <v>45358</v>
      </c>
      <c r="K836">
        <v>5157.35986328125</v>
      </c>
      <c r="L836">
        <f t="shared" si="75"/>
        <v>1.0304127925951461</v>
      </c>
      <c r="M836">
        <f t="shared" si="76"/>
        <v>-3.0595872074048538</v>
      </c>
      <c r="N836">
        <f t="shared" si="77"/>
        <v>-1.3495135292395627E-2</v>
      </c>
    </row>
    <row r="837" spans="1:14" x14ac:dyDescent="0.2">
      <c r="A837" s="16">
        <v>45359</v>
      </c>
      <c r="B837">
        <v>4.09</v>
      </c>
      <c r="D837" s="17">
        <v>45359</v>
      </c>
      <c r="E837">
        <v>302.1021728515625</v>
      </c>
      <c r="F837" s="20">
        <f t="shared" ref="F837:F900" si="78">+(E837-E836)/E836*100</f>
        <v>0.94571562534477627</v>
      </c>
      <c r="G837" s="20">
        <f t="shared" ref="G837:G900" si="79">+F837-B837</f>
        <v>-3.1442843746552236</v>
      </c>
      <c r="H837">
        <f t="shared" ref="H837:H900" si="80">+LOG(1+G837/100)</f>
        <v>-1.3874745710951621E-2</v>
      </c>
      <c r="J837" s="17">
        <v>45359</v>
      </c>
      <c r="K837">
        <v>5123.68994140625</v>
      </c>
      <c r="L837">
        <f t="shared" ref="L837:L900" si="81">+(K837-K836)/K836*100</f>
        <v>-0.65285190034379914</v>
      </c>
      <c r="M837">
        <f t="shared" ref="M837:M900" si="82">+L837-B837</f>
        <v>-4.7428519003437994</v>
      </c>
      <c r="N837">
        <f t="shared" ref="N837:N900" si="83">+LOG(1+M837/100)</f>
        <v>-2.110242495672663E-2</v>
      </c>
    </row>
    <row r="838" spans="1:14" x14ac:dyDescent="0.2">
      <c r="A838" s="16">
        <v>45362</v>
      </c>
      <c r="B838">
        <v>4.0999999999999996</v>
      </c>
      <c r="D838" s="17">
        <v>45362</v>
      </c>
      <c r="E838">
        <v>302.81463623046881</v>
      </c>
      <c r="F838" s="20">
        <f t="shared" si="78"/>
        <v>0.23583523818492186</v>
      </c>
      <c r="G838" s="20">
        <f t="shared" si="79"/>
        <v>-3.8641647618150778</v>
      </c>
      <c r="H838">
        <f t="shared" si="80"/>
        <v>-1.7114696148008545E-2</v>
      </c>
      <c r="J838" s="17">
        <v>45362</v>
      </c>
      <c r="K838">
        <v>5117.93994140625</v>
      </c>
      <c r="L838">
        <f t="shared" si="81"/>
        <v>-0.1122238087346451</v>
      </c>
      <c r="M838">
        <f t="shared" si="82"/>
        <v>-4.2122238087346444</v>
      </c>
      <c r="N838">
        <f t="shared" si="83"/>
        <v>-1.8689909203290046E-2</v>
      </c>
    </row>
    <row r="839" spans="1:14" x14ac:dyDescent="0.2">
      <c r="A839" s="16">
        <v>45363</v>
      </c>
      <c r="B839">
        <v>4.16</v>
      </c>
      <c r="D839" s="17">
        <v>45363</v>
      </c>
      <c r="E839">
        <v>303.42816162109381</v>
      </c>
      <c r="F839" s="20">
        <f t="shared" si="78"/>
        <v>0.20260757480627611</v>
      </c>
      <c r="G839" s="20">
        <f t="shared" si="79"/>
        <v>-3.9573924251937243</v>
      </c>
      <c r="H839">
        <f t="shared" si="80"/>
        <v>-1.7536057278315295E-2</v>
      </c>
      <c r="J839" s="17">
        <v>45363</v>
      </c>
      <c r="K839">
        <v>5175.27001953125</v>
      </c>
      <c r="L839">
        <f t="shared" si="81"/>
        <v>1.120178798136648</v>
      </c>
      <c r="M839">
        <f t="shared" si="82"/>
        <v>-3.0398212018633521</v>
      </c>
      <c r="N839">
        <f t="shared" si="83"/>
        <v>-1.3406592322049299E-2</v>
      </c>
    </row>
    <row r="840" spans="1:14" x14ac:dyDescent="0.2">
      <c r="A840" s="16">
        <v>45364</v>
      </c>
      <c r="B840">
        <v>4.1900000000000004</v>
      </c>
      <c r="D840" s="17">
        <v>45364</v>
      </c>
      <c r="E840">
        <v>301.9022216796875</v>
      </c>
      <c r="F840" s="20">
        <f t="shared" si="78"/>
        <v>-0.5028999066051838</v>
      </c>
      <c r="G840" s="20">
        <f t="shared" si="79"/>
        <v>-4.6928999066051844</v>
      </c>
      <c r="H840">
        <f t="shared" si="80"/>
        <v>-2.0874744518834254E-2</v>
      </c>
      <c r="J840" s="17">
        <v>45364</v>
      </c>
      <c r="K840">
        <v>5165.31005859375</v>
      </c>
      <c r="L840">
        <f t="shared" si="81"/>
        <v>-0.19245297153407512</v>
      </c>
      <c r="M840">
        <f t="shared" si="82"/>
        <v>-4.3824529715340752</v>
      </c>
      <c r="N840">
        <f t="shared" si="83"/>
        <v>-1.9462401883339121E-2</v>
      </c>
    </row>
    <row r="841" spans="1:14" x14ac:dyDescent="0.2">
      <c r="A841" s="16">
        <v>45365</v>
      </c>
      <c r="B841">
        <v>4.29</v>
      </c>
      <c r="D841" s="17">
        <v>45365</v>
      </c>
      <c r="E841">
        <v>300.55465698242188</v>
      </c>
      <c r="F841" s="20">
        <f t="shared" si="78"/>
        <v>-0.44635799291843747</v>
      </c>
      <c r="G841" s="20">
        <f t="shared" si="79"/>
        <v>-4.7363579929184372</v>
      </c>
      <c r="H841">
        <f t="shared" si="80"/>
        <v>-2.1072819073186692E-2</v>
      </c>
      <c r="J841" s="17">
        <v>45365</v>
      </c>
      <c r="K841">
        <v>5150.47998046875</v>
      </c>
      <c r="L841">
        <f t="shared" si="81"/>
        <v>-0.2871091562127342</v>
      </c>
      <c r="M841">
        <f t="shared" si="82"/>
        <v>-4.5771091562127344</v>
      </c>
      <c r="N841">
        <f t="shared" si="83"/>
        <v>-2.0347430593197616E-2</v>
      </c>
    </row>
    <row r="842" spans="1:14" x14ac:dyDescent="0.2">
      <c r="A842" s="16">
        <v>45366</v>
      </c>
      <c r="B842">
        <v>4.3099999999999996</v>
      </c>
      <c r="D842" s="17">
        <v>45366</v>
      </c>
      <c r="E842">
        <v>291.64654541015619</v>
      </c>
      <c r="F842" s="20">
        <f t="shared" si="78"/>
        <v>-2.9638907151542417</v>
      </c>
      <c r="G842" s="20">
        <f t="shared" si="79"/>
        <v>-7.2738907151542413</v>
      </c>
      <c r="H842">
        <f t="shared" si="80"/>
        <v>-3.2797962492145678E-2</v>
      </c>
      <c r="J842" s="17">
        <v>45366</v>
      </c>
      <c r="K842">
        <v>5117.08984375</v>
      </c>
      <c r="L842">
        <f t="shared" si="81"/>
        <v>-0.64829174844615411</v>
      </c>
      <c r="M842">
        <f t="shared" si="82"/>
        <v>-4.9582917484461539</v>
      </c>
      <c r="N842">
        <f t="shared" si="83"/>
        <v>-2.2085766412163085E-2</v>
      </c>
    </row>
    <row r="843" spans="1:14" x14ac:dyDescent="0.2">
      <c r="A843" s="16">
        <v>45369</v>
      </c>
      <c r="B843">
        <v>4.34</v>
      </c>
      <c r="D843" s="17">
        <v>45369</v>
      </c>
      <c r="E843">
        <v>297.77029418945312</v>
      </c>
      <c r="F843" s="20">
        <f t="shared" si="78"/>
        <v>2.0997158634897652</v>
      </c>
      <c r="G843" s="20">
        <f t="shared" si="79"/>
        <v>-2.2402841365102346</v>
      </c>
      <c r="H843">
        <f t="shared" si="80"/>
        <v>-9.8400693672516769E-3</v>
      </c>
      <c r="J843" s="17">
        <v>45369</v>
      </c>
      <c r="K843">
        <v>5149.419921875</v>
      </c>
      <c r="L843">
        <f t="shared" si="81"/>
        <v>0.63180595049523847</v>
      </c>
      <c r="M843">
        <f t="shared" si="82"/>
        <v>-3.7081940495047614</v>
      </c>
      <c r="N843">
        <f t="shared" si="83"/>
        <v>-1.6410668035306743E-2</v>
      </c>
    </row>
    <row r="844" spans="1:14" x14ac:dyDescent="0.2">
      <c r="A844" s="16">
        <v>45370</v>
      </c>
      <c r="B844">
        <v>4.3</v>
      </c>
      <c r="D844" s="17">
        <v>45370</v>
      </c>
      <c r="E844">
        <v>298.70172119140619</v>
      </c>
      <c r="F844" s="20">
        <f t="shared" si="78"/>
        <v>0.31280051104105699</v>
      </c>
      <c r="G844" s="20">
        <f t="shared" si="79"/>
        <v>-3.987199488958943</v>
      </c>
      <c r="H844">
        <f t="shared" si="80"/>
        <v>-1.7670862577972603E-2</v>
      </c>
      <c r="J844" s="17">
        <v>45370</v>
      </c>
      <c r="K844">
        <v>5178.509765625</v>
      </c>
      <c r="L844">
        <f t="shared" si="81"/>
        <v>0.56491496501236671</v>
      </c>
      <c r="M844">
        <f t="shared" si="82"/>
        <v>-3.735085034987633</v>
      </c>
      <c r="N844">
        <f t="shared" si="83"/>
        <v>-1.6531968466977413E-2</v>
      </c>
    </row>
    <row r="845" spans="1:14" x14ac:dyDescent="0.2">
      <c r="A845" s="16">
        <v>45371</v>
      </c>
      <c r="B845">
        <v>4.2699999999999996</v>
      </c>
      <c r="D845" s="17">
        <v>45371</v>
      </c>
      <c r="E845">
        <v>303.28945922851562</v>
      </c>
      <c r="F845" s="20">
        <f t="shared" si="78"/>
        <v>1.535892735673136</v>
      </c>
      <c r="G845" s="20">
        <f t="shared" si="79"/>
        <v>-2.7341072643268634</v>
      </c>
      <c r="H845">
        <f t="shared" si="80"/>
        <v>-1.2039422768436635E-2</v>
      </c>
      <c r="J845" s="17">
        <v>45371</v>
      </c>
      <c r="K845">
        <v>5224.6201171875</v>
      </c>
      <c r="L845">
        <f t="shared" si="81"/>
        <v>0.8904173912846699</v>
      </c>
      <c r="M845">
        <f t="shared" si="82"/>
        <v>-3.3795826087153298</v>
      </c>
      <c r="N845">
        <f t="shared" si="83"/>
        <v>-1.4931090733372036E-2</v>
      </c>
    </row>
    <row r="846" spans="1:14" x14ac:dyDescent="0.2">
      <c r="A846" s="16">
        <v>45372</v>
      </c>
      <c r="B846">
        <v>4.2699999999999996</v>
      </c>
      <c r="D846" s="17">
        <v>45372</v>
      </c>
      <c r="E846">
        <v>305.57839965820312</v>
      </c>
      <c r="F846" s="20">
        <f t="shared" si="78"/>
        <v>0.75470490649755195</v>
      </c>
      <c r="G846" s="20">
        <f t="shared" si="79"/>
        <v>-3.5152950935024476</v>
      </c>
      <c r="H846">
        <f t="shared" si="80"/>
        <v>-1.5541527082970099E-2</v>
      </c>
      <c r="J846" s="17">
        <v>45372</v>
      </c>
      <c r="K846">
        <v>5241.52978515625</v>
      </c>
      <c r="L846">
        <f t="shared" si="81"/>
        <v>0.32365354015159969</v>
      </c>
      <c r="M846">
        <f t="shared" si="82"/>
        <v>-3.9463464598483999</v>
      </c>
      <c r="N846">
        <f t="shared" si="83"/>
        <v>-1.7486111467041172E-2</v>
      </c>
    </row>
    <row r="847" spans="1:14" x14ac:dyDescent="0.2">
      <c r="A847" s="16">
        <v>45373</v>
      </c>
      <c r="B847">
        <v>4.22</v>
      </c>
      <c r="D847" s="17">
        <v>45373</v>
      </c>
      <c r="E847">
        <v>304.96401977539062</v>
      </c>
      <c r="F847" s="20">
        <f t="shared" si="78"/>
        <v>-0.20105474847034308</v>
      </c>
      <c r="G847" s="20">
        <f t="shared" si="79"/>
        <v>-4.4210547484703424</v>
      </c>
      <c r="H847">
        <f t="shared" si="80"/>
        <v>-1.9637766386557249E-2</v>
      </c>
      <c r="J847" s="17">
        <v>45373</v>
      </c>
      <c r="K847">
        <v>5234.18017578125</v>
      </c>
      <c r="L847">
        <f t="shared" si="81"/>
        <v>-0.14021878490157064</v>
      </c>
      <c r="M847">
        <f t="shared" si="82"/>
        <v>-4.3602187849015701</v>
      </c>
      <c r="N847">
        <f t="shared" si="83"/>
        <v>-1.9361426044177461E-2</v>
      </c>
    </row>
    <row r="848" spans="1:14" x14ac:dyDescent="0.2">
      <c r="A848" s="16">
        <v>45376</v>
      </c>
      <c r="B848">
        <v>4.25</v>
      </c>
      <c r="D848" s="17">
        <v>45376</v>
      </c>
      <c r="E848">
        <v>303.26968383789062</v>
      </c>
      <c r="F848" s="20">
        <f t="shared" si="78"/>
        <v>-0.55558552079287815</v>
      </c>
      <c r="G848" s="20">
        <f t="shared" si="79"/>
        <v>-4.8055855207928779</v>
      </c>
      <c r="H848">
        <f t="shared" si="80"/>
        <v>-2.1388533044339977E-2</v>
      </c>
      <c r="J848" s="17">
        <v>45376</v>
      </c>
      <c r="K848">
        <v>5218.18994140625</v>
      </c>
      <c r="L848">
        <f t="shared" si="81"/>
        <v>-0.30549644525015435</v>
      </c>
      <c r="M848">
        <f t="shared" si="82"/>
        <v>-4.5554964452501547</v>
      </c>
      <c r="N848">
        <f t="shared" si="83"/>
        <v>-2.0249076642490486E-2</v>
      </c>
    </row>
    <row r="849" spans="1:14" x14ac:dyDescent="0.2">
      <c r="A849" s="16">
        <v>45377</v>
      </c>
      <c r="B849">
        <v>4.24</v>
      </c>
      <c r="D849" s="17">
        <v>45377</v>
      </c>
      <c r="E849">
        <v>303.04171752929688</v>
      </c>
      <c r="F849" s="20">
        <f t="shared" si="78"/>
        <v>-7.5169501187466792E-2</v>
      </c>
      <c r="G849" s="20">
        <f t="shared" si="79"/>
        <v>-4.3151695011874667</v>
      </c>
      <c r="H849">
        <f t="shared" si="80"/>
        <v>-1.9156908125473424E-2</v>
      </c>
      <c r="J849" s="17">
        <v>45377</v>
      </c>
      <c r="K849">
        <v>5203.580078125</v>
      </c>
      <c r="L849">
        <f t="shared" si="81"/>
        <v>-0.2799795225030231</v>
      </c>
      <c r="M849">
        <f t="shared" si="82"/>
        <v>-4.5199795225030233</v>
      </c>
      <c r="N849">
        <f t="shared" si="83"/>
        <v>-2.0087496522604116E-2</v>
      </c>
    </row>
    <row r="850" spans="1:14" x14ac:dyDescent="0.2">
      <c r="A850" s="16">
        <v>45378</v>
      </c>
      <c r="B850">
        <v>4.2</v>
      </c>
      <c r="D850" s="17">
        <v>45378</v>
      </c>
      <c r="E850">
        <v>298.63229370117188</v>
      </c>
      <c r="F850" s="20">
        <f t="shared" si="78"/>
        <v>-1.455055054490547</v>
      </c>
      <c r="G850" s="20">
        <f t="shared" si="79"/>
        <v>-5.6550550544905471</v>
      </c>
      <c r="H850">
        <f t="shared" si="80"/>
        <v>-2.5281364614946098E-2</v>
      </c>
      <c r="J850" s="17">
        <v>45378</v>
      </c>
      <c r="K850">
        <v>5248.490234375</v>
      </c>
      <c r="L850">
        <f t="shared" si="81"/>
        <v>0.8630626525532864</v>
      </c>
      <c r="M850">
        <f t="shared" si="82"/>
        <v>-3.3369373474467139</v>
      </c>
      <c r="N850">
        <f t="shared" si="83"/>
        <v>-1.473944888229806E-2</v>
      </c>
    </row>
    <row r="851" spans="1:14" x14ac:dyDescent="0.2">
      <c r="A851" s="16">
        <v>45379</v>
      </c>
      <c r="B851">
        <v>4.2</v>
      </c>
      <c r="D851" s="17">
        <v>45379</v>
      </c>
      <c r="E851">
        <v>298.43417358398438</v>
      </c>
      <c r="F851" s="20">
        <f t="shared" si="78"/>
        <v>-6.6342495894214995E-2</v>
      </c>
      <c r="G851" s="20">
        <f t="shared" si="79"/>
        <v>-4.2663424958942153</v>
      </c>
      <c r="H851">
        <f t="shared" si="80"/>
        <v>-1.8935348550451505E-2</v>
      </c>
      <c r="J851" s="17">
        <v>45379</v>
      </c>
      <c r="K851">
        <v>5254.35009765625</v>
      </c>
      <c r="L851">
        <f t="shared" si="81"/>
        <v>0.11164855071789617</v>
      </c>
      <c r="M851">
        <f t="shared" si="82"/>
        <v>-4.0883514492821043</v>
      </c>
      <c r="N851">
        <f t="shared" si="83"/>
        <v>-1.8128644194481361E-2</v>
      </c>
    </row>
    <row r="852" spans="1:14" x14ac:dyDescent="0.2">
      <c r="A852" s="16">
        <v>45383</v>
      </c>
      <c r="B852">
        <v>4.33</v>
      </c>
      <c r="D852" s="17">
        <v>45383</v>
      </c>
      <c r="E852">
        <v>299.50430297851562</v>
      </c>
      <c r="F852" s="20">
        <f t="shared" si="78"/>
        <v>0.35858138552959573</v>
      </c>
      <c r="G852" s="20">
        <f t="shared" si="79"/>
        <v>-3.9714186144704042</v>
      </c>
      <c r="H852">
        <f t="shared" si="80"/>
        <v>-1.7599486849911018E-2</v>
      </c>
      <c r="J852" s="17">
        <v>45383</v>
      </c>
      <c r="K852">
        <v>5243.77001953125</v>
      </c>
      <c r="L852">
        <f t="shared" si="81"/>
        <v>-0.20135845401164529</v>
      </c>
      <c r="M852">
        <f t="shared" si="82"/>
        <v>-4.5313584540116452</v>
      </c>
      <c r="N852">
        <f t="shared" si="83"/>
        <v>-2.0139257107021212E-2</v>
      </c>
    </row>
    <row r="853" spans="1:14" x14ac:dyDescent="0.2">
      <c r="A853" s="16">
        <v>45384</v>
      </c>
      <c r="B853">
        <v>4.3600000000000003</v>
      </c>
      <c r="D853" s="17">
        <v>45384</v>
      </c>
      <c r="E853">
        <v>301.22845458984381</v>
      </c>
      <c r="F853" s="20">
        <f t="shared" si="78"/>
        <v>0.57566839413718229</v>
      </c>
      <c r="G853" s="20">
        <f t="shared" si="79"/>
        <v>-3.784331605862818</v>
      </c>
      <c r="H853">
        <f t="shared" si="80"/>
        <v>-1.6754198824732773E-2</v>
      </c>
      <c r="J853" s="17">
        <v>45384</v>
      </c>
      <c r="K853">
        <v>5205.81005859375</v>
      </c>
      <c r="L853">
        <f t="shared" si="81"/>
        <v>-0.72390590731691373</v>
      </c>
      <c r="M853">
        <f t="shared" si="82"/>
        <v>-5.0839059073169137</v>
      </c>
      <c r="N853">
        <f t="shared" si="83"/>
        <v>-2.2660141808435709E-2</v>
      </c>
    </row>
    <row r="854" spans="1:14" x14ac:dyDescent="0.2">
      <c r="A854" s="16">
        <v>45385</v>
      </c>
      <c r="B854">
        <v>4.3600000000000003</v>
      </c>
      <c r="D854" s="17">
        <v>45385</v>
      </c>
      <c r="E854">
        <v>301.96170043945312</v>
      </c>
      <c r="F854" s="20">
        <f t="shared" si="78"/>
        <v>0.24341852120435115</v>
      </c>
      <c r="G854" s="20">
        <f t="shared" si="79"/>
        <v>-4.1165814787956494</v>
      </c>
      <c r="H854">
        <f t="shared" si="80"/>
        <v>-1.8256490507917948E-2</v>
      </c>
      <c r="J854" s="17">
        <v>45385</v>
      </c>
      <c r="K854">
        <v>5211.490234375</v>
      </c>
      <c r="L854">
        <f t="shared" si="81"/>
        <v>0.10911223646881175</v>
      </c>
      <c r="M854">
        <f t="shared" si="82"/>
        <v>-4.2508877635311881</v>
      </c>
      <c r="N854">
        <f t="shared" si="83"/>
        <v>-1.8865244018245051E-2</v>
      </c>
    </row>
    <row r="855" spans="1:14" x14ac:dyDescent="0.2">
      <c r="A855" s="16">
        <v>45386</v>
      </c>
      <c r="B855">
        <v>4.3099999999999996</v>
      </c>
      <c r="D855" s="17">
        <v>45386</v>
      </c>
      <c r="E855">
        <v>291.45831298828119</v>
      </c>
      <c r="F855" s="20">
        <f t="shared" si="78"/>
        <v>-3.4783839923692521</v>
      </c>
      <c r="G855" s="20">
        <f t="shared" si="79"/>
        <v>-7.7883839923692513</v>
      </c>
      <c r="H855">
        <f t="shared" si="80"/>
        <v>-3.5214366904562588E-2</v>
      </c>
      <c r="J855" s="17">
        <v>45386</v>
      </c>
      <c r="K855">
        <v>5147.2099609375</v>
      </c>
      <c r="L855">
        <f t="shared" si="81"/>
        <v>-1.2334336350379627</v>
      </c>
      <c r="M855">
        <f t="shared" si="82"/>
        <v>-5.543433635037962</v>
      </c>
      <c r="N855">
        <f t="shared" si="83"/>
        <v>-2.4767845715208597E-2</v>
      </c>
    </row>
    <row r="856" spans="1:14" x14ac:dyDescent="0.2">
      <c r="A856" s="16">
        <v>45387</v>
      </c>
      <c r="B856">
        <v>4.3899999999999997</v>
      </c>
      <c r="D856" s="17">
        <v>45387</v>
      </c>
      <c r="E856">
        <v>299.157470703125</v>
      </c>
      <c r="F856" s="20">
        <f t="shared" si="78"/>
        <v>2.6415982566787761</v>
      </c>
      <c r="G856" s="20">
        <f t="shared" si="79"/>
        <v>-1.7484017433212236</v>
      </c>
      <c r="H856">
        <f t="shared" si="80"/>
        <v>-7.6603762358877893E-3</v>
      </c>
      <c r="J856" s="17">
        <v>45387</v>
      </c>
      <c r="K856">
        <v>5204.33984375</v>
      </c>
      <c r="L856">
        <f t="shared" si="81"/>
        <v>1.1099194174331779</v>
      </c>
      <c r="M856">
        <f t="shared" si="82"/>
        <v>-3.2800805825668218</v>
      </c>
      <c r="N856">
        <f t="shared" si="83"/>
        <v>-1.4484073981224647E-2</v>
      </c>
    </row>
    <row r="857" spans="1:14" x14ac:dyDescent="0.2">
      <c r="A857" s="16">
        <v>45390</v>
      </c>
      <c r="B857">
        <v>4.42</v>
      </c>
      <c r="D857" s="17">
        <v>45390</v>
      </c>
      <c r="E857">
        <v>298.9791259765625</v>
      </c>
      <c r="F857" s="20">
        <f t="shared" si="78"/>
        <v>-5.9615668678882502E-2</v>
      </c>
      <c r="G857" s="20">
        <f t="shared" si="79"/>
        <v>-4.4796156686788828</v>
      </c>
      <c r="H857">
        <f t="shared" si="80"/>
        <v>-1.9903938804360737E-2</v>
      </c>
      <c r="J857" s="17">
        <v>45390</v>
      </c>
      <c r="K857">
        <v>5202.39013671875</v>
      </c>
      <c r="L857">
        <f t="shared" si="81"/>
        <v>-3.7463099831796028E-2</v>
      </c>
      <c r="M857">
        <f t="shared" si="82"/>
        <v>-4.4574630998317959</v>
      </c>
      <c r="N857">
        <f t="shared" si="83"/>
        <v>-1.9803231263710013E-2</v>
      </c>
    </row>
    <row r="858" spans="1:14" x14ac:dyDescent="0.2">
      <c r="A858" s="16">
        <v>45391</v>
      </c>
      <c r="B858">
        <v>4.3600000000000003</v>
      </c>
      <c r="D858" s="17">
        <v>45391</v>
      </c>
      <c r="E858">
        <v>299.61328125</v>
      </c>
      <c r="F858" s="20">
        <f t="shared" si="78"/>
        <v>0.21210687246681315</v>
      </c>
      <c r="G858" s="20">
        <f t="shared" si="79"/>
        <v>-4.1478931275331874</v>
      </c>
      <c r="H858">
        <f t="shared" si="80"/>
        <v>-1.8398336692749609E-2</v>
      </c>
      <c r="J858" s="17">
        <v>45391</v>
      </c>
      <c r="K858">
        <v>5209.91015625</v>
      </c>
      <c r="L858">
        <f t="shared" si="81"/>
        <v>0.14454931932484832</v>
      </c>
      <c r="M858">
        <f t="shared" si="82"/>
        <v>-4.2154506806751524</v>
      </c>
      <c r="N858">
        <f t="shared" si="83"/>
        <v>-1.8704539841342429E-2</v>
      </c>
    </row>
    <row r="859" spans="1:14" x14ac:dyDescent="0.2">
      <c r="A859" s="16">
        <v>45392</v>
      </c>
      <c r="B859">
        <v>4.55</v>
      </c>
      <c r="D859" s="17">
        <v>45392</v>
      </c>
      <c r="E859">
        <v>296.88836669921881</v>
      </c>
      <c r="F859" s="20">
        <f t="shared" si="78"/>
        <v>-0.90947722324348501</v>
      </c>
      <c r="G859" s="20">
        <f t="shared" si="79"/>
        <v>-5.4594772232434847</v>
      </c>
      <c r="H859">
        <f t="shared" si="80"/>
        <v>-2.4382000526516182E-2</v>
      </c>
      <c r="J859" s="17">
        <v>45392</v>
      </c>
      <c r="K859">
        <v>5160.64013671875</v>
      </c>
      <c r="L859">
        <f t="shared" si="81"/>
        <v>-0.94569806491084829</v>
      </c>
      <c r="M859">
        <f t="shared" si="82"/>
        <v>-5.4956980649108482</v>
      </c>
      <c r="N859">
        <f t="shared" si="83"/>
        <v>-2.4548421499769449E-2</v>
      </c>
    </row>
    <row r="860" spans="1:14" x14ac:dyDescent="0.2">
      <c r="A860" s="16">
        <v>45393</v>
      </c>
      <c r="B860">
        <v>4.5599999999999996</v>
      </c>
      <c r="D860" s="17">
        <v>45393</v>
      </c>
      <c r="E860">
        <v>296.42266845703119</v>
      </c>
      <c r="F860" s="20">
        <f t="shared" si="78"/>
        <v>-0.15685971375881433</v>
      </c>
      <c r="G860" s="20">
        <f t="shared" si="79"/>
        <v>-4.7168597137588142</v>
      </c>
      <c r="H860">
        <f t="shared" si="80"/>
        <v>-2.0983938064824612E-2</v>
      </c>
      <c r="J860" s="17">
        <v>45393</v>
      </c>
      <c r="K860">
        <v>5199.06005859375</v>
      </c>
      <c r="L860">
        <f t="shared" si="81"/>
        <v>0.74447977105856178</v>
      </c>
      <c r="M860">
        <f t="shared" si="82"/>
        <v>-3.8155202289414376</v>
      </c>
      <c r="N860">
        <f t="shared" si="83"/>
        <v>-1.6894999620875779E-2</v>
      </c>
    </row>
    <row r="861" spans="1:14" x14ac:dyDescent="0.2">
      <c r="A861" s="16">
        <v>45394</v>
      </c>
      <c r="B861">
        <v>4.5</v>
      </c>
      <c r="D861" s="17">
        <v>45394</v>
      </c>
      <c r="E861">
        <v>291.63671875</v>
      </c>
      <c r="F861" s="20">
        <f t="shared" si="78"/>
        <v>-1.6145694025168504</v>
      </c>
      <c r="G861" s="20">
        <f t="shared" si="79"/>
        <v>-6.1145694025168504</v>
      </c>
      <c r="H861">
        <f t="shared" si="80"/>
        <v>-2.7401797532024715E-2</v>
      </c>
      <c r="J861" s="17">
        <v>45394</v>
      </c>
      <c r="K861">
        <v>5123.41015625</v>
      </c>
      <c r="L861">
        <f t="shared" si="81"/>
        <v>-1.4550688295801666</v>
      </c>
      <c r="M861">
        <f t="shared" si="82"/>
        <v>-5.955068829580167</v>
      </c>
      <c r="N861">
        <f t="shared" si="83"/>
        <v>-2.6664607067773915E-2</v>
      </c>
    </row>
    <row r="862" spans="1:14" x14ac:dyDescent="0.2">
      <c r="A862" s="16">
        <v>45397</v>
      </c>
      <c r="B862">
        <v>4.63</v>
      </c>
      <c r="D862" s="17">
        <v>45397</v>
      </c>
      <c r="E862">
        <v>270.4119873046875</v>
      </c>
      <c r="F862" s="20">
        <f t="shared" si="78"/>
        <v>-7.277798055157449</v>
      </c>
      <c r="G862" s="20">
        <f t="shared" si="79"/>
        <v>-11.90779805515745</v>
      </c>
      <c r="H862">
        <f t="shared" si="80"/>
        <v>-5.5062534291877525E-2</v>
      </c>
      <c r="J862" s="17">
        <v>45397</v>
      </c>
      <c r="K862">
        <v>5061.81982421875</v>
      </c>
      <c r="L862">
        <f t="shared" si="81"/>
        <v>-1.2021354947761997</v>
      </c>
      <c r="M862">
        <f t="shared" si="82"/>
        <v>-5.8321354947761996</v>
      </c>
      <c r="N862">
        <f t="shared" si="83"/>
        <v>-2.6097278195706744E-2</v>
      </c>
    </row>
    <row r="863" spans="1:14" x14ac:dyDescent="0.2">
      <c r="A863" s="16">
        <v>45398</v>
      </c>
      <c r="B863">
        <v>4.67</v>
      </c>
      <c r="D863" s="17">
        <v>45398</v>
      </c>
      <c r="E863">
        <v>274.88088989257812</v>
      </c>
      <c r="F863" s="20">
        <f t="shared" si="78"/>
        <v>1.6526273973406644</v>
      </c>
      <c r="G863" s="20">
        <f t="shared" si="79"/>
        <v>-3.0173726026593357</v>
      </c>
      <c r="H863">
        <f t="shared" si="80"/>
        <v>-1.3306054405788817E-2</v>
      </c>
      <c r="J863" s="17">
        <v>45398</v>
      </c>
      <c r="K863">
        <v>5051.41015625</v>
      </c>
      <c r="L863">
        <f t="shared" si="81"/>
        <v>-0.20565070133361862</v>
      </c>
      <c r="M863">
        <f t="shared" si="82"/>
        <v>-4.875650701333619</v>
      </c>
      <c r="N863">
        <f t="shared" si="83"/>
        <v>-2.170830101732462E-2</v>
      </c>
    </row>
    <row r="864" spans="1:14" x14ac:dyDescent="0.2">
      <c r="A864" s="16">
        <v>45399</v>
      </c>
      <c r="B864">
        <v>4.59</v>
      </c>
      <c r="D864" s="17">
        <v>45399</v>
      </c>
      <c r="E864">
        <v>273.80084228515619</v>
      </c>
      <c r="F864" s="20">
        <f t="shared" si="78"/>
        <v>-0.39291476677189463</v>
      </c>
      <c r="G864" s="20">
        <f t="shared" si="79"/>
        <v>-4.9829147667718949</v>
      </c>
      <c r="H864">
        <f t="shared" si="80"/>
        <v>-2.219829623359813E-2</v>
      </c>
      <c r="J864" s="17">
        <v>45399</v>
      </c>
      <c r="K864">
        <v>5022.2099609375</v>
      </c>
      <c r="L864">
        <f t="shared" si="81"/>
        <v>-0.57806027246414016</v>
      </c>
      <c r="M864">
        <f t="shared" si="82"/>
        <v>-5.1680602724641398</v>
      </c>
      <c r="N864">
        <f t="shared" si="83"/>
        <v>-2.3045366130100355E-2</v>
      </c>
    </row>
    <row r="865" spans="1:14" x14ac:dyDescent="0.2">
      <c r="A865" s="16">
        <v>45400</v>
      </c>
      <c r="B865">
        <v>4.6399999999999997</v>
      </c>
      <c r="D865" s="17">
        <v>45400</v>
      </c>
      <c r="E865">
        <v>269.44094848632812</v>
      </c>
      <c r="F865" s="20">
        <f t="shared" si="78"/>
        <v>-1.5923595276187485</v>
      </c>
      <c r="G865" s="20">
        <f t="shared" si="79"/>
        <v>-6.2323595276187485</v>
      </c>
      <c r="H865">
        <f t="shared" si="80"/>
        <v>-2.7947012249603189E-2</v>
      </c>
      <c r="J865" s="17">
        <v>45400</v>
      </c>
      <c r="K865">
        <v>5011.1201171875</v>
      </c>
      <c r="L865">
        <f t="shared" si="81"/>
        <v>-0.22081601199982187</v>
      </c>
      <c r="M865">
        <f t="shared" si="82"/>
        <v>-4.8608160119998214</v>
      </c>
      <c r="N865">
        <f t="shared" si="83"/>
        <v>-2.1640577858607013E-2</v>
      </c>
    </row>
    <row r="866" spans="1:14" x14ac:dyDescent="0.2">
      <c r="A866" s="16">
        <v>45401</v>
      </c>
      <c r="B866">
        <v>4.62</v>
      </c>
      <c r="D866" s="17">
        <v>45401</v>
      </c>
      <c r="E866">
        <v>267.905029296875</v>
      </c>
      <c r="F866" s="20">
        <f t="shared" si="78"/>
        <v>-0.57003926020957429</v>
      </c>
      <c r="G866" s="20">
        <f t="shared" si="79"/>
        <v>-5.1900392602095744</v>
      </c>
      <c r="H866">
        <f t="shared" si="80"/>
        <v>-2.3146033262362586E-2</v>
      </c>
      <c r="J866" s="17">
        <v>45401</v>
      </c>
      <c r="K866">
        <v>4967.22998046875</v>
      </c>
      <c r="L866">
        <f t="shared" si="81"/>
        <v>-0.87585481274361099</v>
      </c>
      <c r="M866">
        <f t="shared" si="82"/>
        <v>-5.4958548127436107</v>
      </c>
      <c r="N866">
        <f t="shared" si="83"/>
        <v>-2.4549141834969843E-2</v>
      </c>
    </row>
    <row r="867" spans="1:14" x14ac:dyDescent="0.2">
      <c r="A867" s="16">
        <v>45404</v>
      </c>
      <c r="B867">
        <v>4.62</v>
      </c>
      <c r="D867" s="17">
        <v>45404</v>
      </c>
      <c r="E867">
        <v>271.31369018554688</v>
      </c>
      <c r="F867" s="20">
        <f t="shared" si="78"/>
        <v>1.2723392679928445</v>
      </c>
      <c r="G867" s="20">
        <f t="shared" si="79"/>
        <v>-3.3476607320071556</v>
      </c>
      <c r="H867">
        <f t="shared" si="80"/>
        <v>-1.4787630317408094E-2</v>
      </c>
      <c r="J867" s="17">
        <v>45404</v>
      </c>
      <c r="K867">
        <v>5010.60009765625</v>
      </c>
      <c r="L867">
        <f t="shared" si="81"/>
        <v>0.87312480714668317</v>
      </c>
      <c r="M867">
        <f t="shared" si="82"/>
        <v>-3.746875192853317</v>
      </c>
      <c r="N867">
        <f t="shared" si="83"/>
        <v>-1.6585162448323761E-2</v>
      </c>
    </row>
    <row r="868" spans="1:14" x14ac:dyDescent="0.2">
      <c r="A868" s="16">
        <v>45405</v>
      </c>
      <c r="B868">
        <v>4.6100000000000003</v>
      </c>
      <c r="D868" s="17">
        <v>45405</v>
      </c>
      <c r="E868">
        <v>274.157470703125</v>
      </c>
      <c r="F868" s="20">
        <f t="shared" si="78"/>
        <v>1.0481522386995332</v>
      </c>
      <c r="G868" s="20">
        <f t="shared" si="79"/>
        <v>-3.5618477613004673</v>
      </c>
      <c r="H868">
        <f t="shared" si="80"/>
        <v>-1.5751119325528876E-2</v>
      </c>
      <c r="J868" s="17">
        <v>45405</v>
      </c>
      <c r="K868">
        <v>5070.5498046875</v>
      </c>
      <c r="L868">
        <f t="shared" si="81"/>
        <v>1.196457627087262</v>
      </c>
      <c r="M868">
        <f t="shared" si="82"/>
        <v>-3.4135423729127385</v>
      </c>
      <c r="N868">
        <f t="shared" si="83"/>
        <v>-1.508376168100941E-2</v>
      </c>
    </row>
    <row r="869" spans="1:14" x14ac:dyDescent="0.2">
      <c r="A869" s="16">
        <v>45406</v>
      </c>
      <c r="B869">
        <v>4.6500000000000004</v>
      </c>
      <c r="D869" s="17">
        <v>45406</v>
      </c>
      <c r="E869">
        <v>273.6719970703125</v>
      </c>
      <c r="F869" s="20">
        <f t="shared" si="78"/>
        <v>-0.177078389134324</v>
      </c>
      <c r="G869" s="20">
        <f t="shared" si="79"/>
        <v>-4.8270783891343241</v>
      </c>
      <c r="H869">
        <f t="shared" si="80"/>
        <v>-2.1486598546041447E-2</v>
      </c>
      <c r="J869" s="17">
        <v>45406</v>
      </c>
      <c r="K869">
        <v>5071.6298828125</v>
      </c>
      <c r="L869">
        <f t="shared" si="81"/>
        <v>2.1301006135498665E-2</v>
      </c>
      <c r="M869">
        <f t="shared" si="82"/>
        <v>-4.6286989938645018</v>
      </c>
      <c r="N869">
        <f t="shared" si="83"/>
        <v>-2.0582292903661568E-2</v>
      </c>
    </row>
    <row r="870" spans="1:14" x14ac:dyDescent="0.2">
      <c r="A870" s="16">
        <v>45407</v>
      </c>
      <c r="B870">
        <v>4.7</v>
      </c>
      <c r="D870" s="17">
        <v>45407</v>
      </c>
      <c r="E870">
        <v>270.64981079101562</v>
      </c>
      <c r="F870" s="20">
        <f t="shared" si="78"/>
        <v>-1.1043096523026459</v>
      </c>
      <c r="G870" s="20">
        <f t="shared" si="79"/>
        <v>-5.8043096523026456</v>
      </c>
      <c r="H870">
        <f t="shared" si="80"/>
        <v>-2.5968966644802773E-2</v>
      </c>
      <c r="J870" s="17">
        <v>45407</v>
      </c>
      <c r="K870">
        <v>5048.419921875</v>
      </c>
      <c r="L870">
        <f t="shared" si="81"/>
        <v>-0.45764303535156214</v>
      </c>
      <c r="M870">
        <f t="shared" si="82"/>
        <v>-5.1576430353515619</v>
      </c>
      <c r="N870">
        <f t="shared" si="83"/>
        <v>-2.2997661737063295E-2</v>
      </c>
    </row>
    <row r="871" spans="1:14" x14ac:dyDescent="0.2">
      <c r="A871" s="16">
        <v>45408</v>
      </c>
      <c r="B871">
        <v>4.67</v>
      </c>
      <c r="D871" s="17">
        <v>45408</v>
      </c>
      <c r="E871">
        <v>271.789306640625</v>
      </c>
      <c r="F871" s="20">
        <f t="shared" si="78"/>
        <v>0.42102222287871677</v>
      </c>
      <c r="G871" s="20">
        <f t="shared" si="79"/>
        <v>-4.2489777771212829</v>
      </c>
      <c r="H871">
        <f t="shared" si="80"/>
        <v>-1.8856580874893239E-2</v>
      </c>
      <c r="J871" s="17">
        <v>45408</v>
      </c>
      <c r="K871">
        <v>5099.9599609375</v>
      </c>
      <c r="L871">
        <f t="shared" si="81"/>
        <v>1.0209142634743003</v>
      </c>
      <c r="M871">
        <f t="shared" si="82"/>
        <v>-3.6490857365256995</v>
      </c>
      <c r="N871">
        <f t="shared" si="83"/>
        <v>-1.6144160015294621E-2</v>
      </c>
    </row>
    <row r="872" spans="1:14" x14ac:dyDescent="0.2">
      <c r="A872" s="16">
        <v>45411</v>
      </c>
      <c r="B872">
        <v>4.63</v>
      </c>
      <c r="D872" s="17">
        <v>45411</v>
      </c>
      <c r="E872">
        <v>273.22604370117188</v>
      </c>
      <c r="F872" s="20">
        <f t="shared" si="78"/>
        <v>0.52862162912340371</v>
      </c>
      <c r="G872" s="20">
        <f t="shared" si="79"/>
        <v>-4.1013783708765965</v>
      </c>
      <c r="H872">
        <f t="shared" si="80"/>
        <v>-1.818763498958393E-2</v>
      </c>
      <c r="J872" s="17">
        <v>45411</v>
      </c>
      <c r="K872">
        <v>5116.169921875</v>
      </c>
      <c r="L872">
        <f t="shared" si="81"/>
        <v>0.31784486665891792</v>
      </c>
      <c r="M872">
        <f t="shared" si="82"/>
        <v>-4.3121551333410819</v>
      </c>
      <c r="N872">
        <f t="shared" si="83"/>
        <v>-1.9143226722736894E-2</v>
      </c>
    </row>
    <row r="873" spans="1:14" x14ac:dyDescent="0.2">
      <c r="A873" s="16">
        <v>45412</v>
      </c>
      <c r="B873">
        <v>4.6900000000000004</v>
      </c>
      <c r="D873" s="17">
        <v>45412</v>
      </c>
      <c r="E873">
        <v>266.48806762695312</v>
      </c>
      <c r="F873" s="20">
        <f t="shared" si="78"/>
        <v>-2.4660811915821959</v>
      </c>
      <c r="G873" s="20">
        <f t="shared" si="79"/>
        <v>-7.1560811915821958</v>
      </c>
      <c r="H873">
        <f t="shared" si="80"/>
        <v>-3.2246536883146514E-2</v>
      </c>
      <c r="J873" s="17">
        <v>45412</v>
      </c>
      <c r="K873">
        <v>5035.68994140625</v>
      </c>
      <c r="L873">
        <f t="shared" si="81"/>
        <v>-1.573051358686212</v>
      </c>
      <c r="M873">
        <f t="shared" si="82"/>
        <v>-6.2630513586862122</v>
      </c>
      <c r="N873">
        <f t="shared" si="83"/>
        <v>-2.8089187895054386E-2</v>
      </c>
    </row>
    <row r="874" spans="1:14" x14ac:dyDescent="0.2">
      <c r="A874" s="16">
        <v>45413</v>
      </c>
      <c r="B874">
        <v>4.63</v>
      </c>
      <c r="D874" s="17">
        <v>45413</v>
      </c>
      <c r="E874">
        <v>266.2403564453125</v>
      </c>
      <c r="F874" s="20">
        <f t="shared" si="78"/>
        <v>-9.2953948687633847E-2</v>
      </c>
      <c r="G874" s="20">
        <f t="shared" si="79"/>
        <v>-4.7229539486876337</v>
      </c>
      <c r="H874">
        <f t="shared" si="80"/>
        <v>-2.101171608764018E-2</v>
      </c>
      <c r="J874" s="17">
        <v>45413</v>
      </c>
      <c r="K874">
        <v>5018.39013671875</v>
      </c>
      <c r="L874">
        <f t="shared" si="81"/>
        <v>-0.34354388154940518</v>
      </c>
      <c r="M874">
        <f t="shared" si="82"/>
        <v>-4.9735438815494053</v>
      </c>
      <c r="N874">
        <f t="shared" si="83"/>
        <v>-2.215546685126785E-2</v>
      </c>
    </row>
    <row r="875" spans="1:14" x14ac:dyDescent="0.2">
      <c r="A875" s="16">
        <v>45414</v>
      </c>
      <c r="B875">
        <v>4.58</v>
      </c>
      <c r="D875" s="17">
        <v>45414</v>
      </c>
      <c r="E875">
        <v>269.64901733398438</v>
      </c>
      <c r="F875" s="20">
        <f t="shared" si="78"/>
        <v>1.280294593269911</v>
      </c>
      <c r="G875" s="20">
        <f t="shared" si="79"/>
        <v>-3.2997054067300891</v>
      </c>
      <c r="H875">
        <f t="shared" si="80"/>
        <v>-1.4572202855605929E-2</v>
      </c>
      <c r="J875" s="17">
        <v>45414</v>
      </c>
      <c r="K875">
        <v>5064.2001953125</v>
      </c>
      <c r="L875">
        <f t="shared" si="81"/>
        <v>0.91284370775729862</v>
      </c>
      <c r="M875">
        <f t="shared" si="82"/>
        <v>-3.6671562922427015</v>
      </c>
      <c r="N875">
        <f t="shared" si="83"/>
        <v>-1.6225619321864691E-2</v>
      </c>
    </row>
    <row r="876" spans="1:14" x14ac:dyDescent="0.2">
      <c r="A876" s="16">
        <v>45415</v>
      </c>
      <c r="B876">
        <v>4.5</v>
      </c>
      <c r="D876" s="17">
        <v>45415</v>
      </c>
      <c r="E876">
        <v>271.1650390625</v>
      </c>
      <c r="F876" s="20">
        <f t="shared" si="78"/>
        <v>0.56222037947866754</v>
      </c>
      <c r="G876" s="20">
        <f t="shared" si="79"/>
        <v>-3.9377796205213325</v>
      </c>
      <c r="H876">
        <f t="shared" si="80"/>
        <v>-1.7447379310518572E-2</v>
      </c>
      <c r="J876" s="17">
        <v>45415</v>
      </c>
      <c r="K876">
        <v>5127.7900390625</v>
      </c>
      <c r="L876">
        <f t="shared" si="81"/>
        <v>1.2556739721478571</v>
      </c>
      <c r="M876">
        <f t="shared" si="82"/>
        <v>-3.2443260278521429</v>
      </c>
      <c r="N876">
        <f t="shared" si="83"/>
        <v>-1.4323557548942703E-2</v>
      </c>
    </row>
    <row r="877" spans="1:14" x14ac:dyDescent="0.2">
      <c r="A877" s="16">
        <v>45418</v>
      </c>
      <c r="B877">
        <v>4.49</v>
      </c>
      <c r="D877" s="17">
        <v>45418</v>
      </c>
      <c r="E877">
        <v>273.11709594726562</v>
      </c>
      <c r="F877" s="20">
        <f t="shared" si="78"/>
        <v>0.71987778790159651</v>
      </c>
      <c r="G877" s="20">
        <f t="shared" si="79"/>
        <v>-3.7701222120984035</v>
      </c>
      <c r="H877">
        <f t="shared" si="80"/>
        <v>-1.6690065760219502E-2</v>
      </c>
      <c r="J877" s="17">
        <v>45418</v>
      </c>
      <c r="K877">
        <v>5180.740234375</v>
      </c>
      <c r="L877">
        <f t="shared" si="81"/>
        <v>1.0326123907011751</v>
      </c>
      <c r="M877">
        <f t="shared" si="82"/>
        <v>-3.4573876092988254</v>
      </c>
      <c r="N877">
        <f t="shared" si="83"/>
        <v>-1.5280953585320948E-2</v>
      </c>
    </row>
    <row r="878" spans="1:14" x14ac:dyDescent="0.2">
      <c r="A878" s="16">
        <v>45419</v>
      </c>
      <c r="B878">
        <v>4.47</v>
      </c>
      <c r="D878" s="17">
        <v>45419</v>
      </c>
      <c r="E878">
        <v>274.6529541015625</v>
      </c>
      <c r="F878" s="20">
        <f t="shared" si="78"/>
        <v>0.56234420220747505</v>
      </c>
      <c r="G878" s="20">
        <f t="shared" si="79"/>
        <v>-3.9076557977925246</v>
      </c>
      <c r="H878">
        <f t="shared" si="80"/>
        <v>-1.7311211740202358E-2</v>
      </c>
      <c r="J878" s="17">
        <v>45419</v>
      </c>
      <c r="K878">
        <v>5187.7001953125</v>
      </c>
      <c r="L878">
        <f t="shared" si="81"/>
        <v>0.13434298232749828</v>
      </c>
      <c r="M878">
        <f t="shared" si="82"/>
        <v>-4.3356570176725011</v>
      </c>
      <c r="N878">
        <f t="shared" si="83"/>
        <v>-1.9249906858935208E-2</v>
      </c>
    </row>
    <row r="879" spans="1:14" x14ac:dyDescent="0.2">
      <c r="A879" s="16">
        <v>45420</v>
      </c>
      <c r="B879">
        <v>4.4800000000000004</v>
      </c>
      <c r="D879" s="17">
        <v>45420</v>
      </c>
      <c r="E879">
        <v>276.4266357421875</v>
      </c>
      <c r="F879" s="20">
        <f t="shared" si="78"/>
        <v>0.64579011954450682</v>
      </c>
      <c r="G879" s="20">
        <f t="shared" si="79"/>
        <v>-3.8342098804554938</v>
      </c>
      <c r="H879">
        <f t="shared" si="80"/>
        <v>-1.6979395785761953E-2</v>
      </c>
      <c r="J879" s="17">
        <v>45420</v>
      </c>
      <c r="K879">
        <v>5187.669921875</v>
      </c>
      <c r="L879">
        <f t="shared" si="81"/>
        <v>-5.8356181660911054E-4</v>
      </c>
      <c r="M879">
        <f t="shared" si="82"/>
        <v>-4.4805835618166094</v>
      </c>
      <c r="N879">
        <f t="shared" si="83"/>
        <v>-1.9908339464820991E-2</v>
      </c>
    </row>
    <row r="880" spans="1:14" x14ac:dyDescent="0.2">
      <c r="A880" s="16">
        <v>45421</v>
      </c>
      <c r="B880">
        <v>4.45</v>
      </c>
      <c r="D880" s="17">
        <v>45421</v>
      </c>
      <c r="E880">
        <v>272.66128540039062</v>
      </c>
      <c r="F880" s="20">
        <f t="shared" si="78"/>
        <v>-1.362151780955245</v>
      </c>
      <c r="G880" s="20">
        <f t="shared" si="79"/>
        <v>-5.8121517809552454</v>
      </c>
      <c r="H880">
        <f t="shared" si="80"/>
        <v>-2.600512472133196E-2</v>
      </c>
      <c r="J880" s="17">
        <v>45421</v>
      </c>
      <c r="K880">
        <v>5214.080078125</v>
      </c>
      <c r="L880">
        <f t="shared" si="81"/>
        <v>0.50909476986258351</v>
      </c>
      <c r="M880">
        <f t="shared" si="82"/>
        <v>-3.9409052301374166</v>
      </c>
      <c r="N880">
        <f t="shared" si="83"/>
        <v>-1.7461510329847826E-2</v>
      </c>
    </row>
    <row r="881" spans="1:14" x14ac:dyDescent="0.2">
      <c r="A881" s="16">
        <v>45422</v>
      </c>
      <c r="B881">
        <v>4.5</v>
      </c>
      <c r="D881" s="17">
        <v>45422</v>
      </c>
      <c r="E881">
        <v>274.14767456054688</v>
      </c>
      <c r="F881" s="20">
        <f t="shared" si="78"/>
        <v>0.54514125757661402</v>
      </c>
      <c r="G881" s="20">
        <f t="shared" si="79"/>
        <v>-3.9548587424233861</v>
      </c>
      <c r="H881">
        <f t="shared" si="80"/>
        <v>-1.7524600384756946E-2</v>
      </c>
      <c r="J881" s="17">
        <v>45422</v>
      </c>
      <c r="K881">
        <v>5222.68017578125</v>
      </c>
      <c r="L881">
        <f t="shared" si="81"/>
        <v>0.16493988445498947</v>
      </c>
      <c r="M881">
        <f t="shared" si="82"/>
        <v>-4.3350601155450104</v>
      </c>
      <c r="N881">
        <f t="shared" si="83"/>
        <v>-1.9247197066724391E-2</v>
      </c>
    </row>
    <row r="882" spans="1:14" x14ac:dyDescent="0.2">
      <c r="A882" s="16">
        <v>45425</v>
      </c>
      <c r="B882">
        <v>4.4800000000000004</v>
      </c>
      <c r="D882" s="17">
        <v>45425</v>
      </c>
      <c r="E882">
        <v>274.98983764648438</v>
      </c>
      <c r="F882" s="20">
        <f t="shared" si="78"/>
        <v>0.30719322616450068</v>
      </c>
      <c r="G882" s="20">
        <f t="shared" si="79"/>
        <v>-4.1728067738355001</v>
      </c>
      <c r="H882">
        <f t="shared" si="80"/>
        <v>-1.8511232129748249E-2</v>
      </c>
      <c r="J882" s="17">
        <v>45425</v>
      </c>
      <c r="K882">
        <v>5221.419921875</v>
      </c>
      <c r="L882">
        <f t="shared" si="81"/>
        <v>-2.4130405535726322E-2</v>
      </c>
      <c r="M882">
        <f t="shared" si="82"/>
        <v>-4.5041304055357267</v>
      </c>
      <c r="N882">
        <f t="shared" si="83"/>
        <v>-2.0015412197665006E-2</v>
      </c>
    </row>
    <row r="883" spans="1:14" x14ac:dyDescent="0.2">
      <c r="A883" s="16">
        <v>45426</v>
      </c>
      <c r="B883">
        <v>4.45</v>
      </c>
      <c r="D883" s="17">
        <v>45426</v>
      </c>
      <c r="E883">
        <v>274.27639770507812</v>
      </c>
      <c r="F883" s="20">
        <f t="shared" si="78"/>
        <v>-0.25944229339973612</v>
      </c>
      <c r="G883" s="20">
        <f t="shared" si="79"/>
        <v>-4.7094422933997366</v>
      </c>
      <c r="H883">
        <f t="shared" si="80"/>
        <v>-2.0950131251319292E-2</v>
      </c>
      <c r="J883" s="17">
        <v>45426</v>
      </c>
      <c r="K883">
        <v>5246.68017578125</v>
      </c>
      <c r="L883">
        <f t="shared" si="81"/>
        <v>0.48378131397597113</v>
      </c>
      <c r="M883">
        <f t="shared" si="82"/>
        <v>-3.9662186860240292</v>
      </c>
      <c r="N883">
        <f t="shared" si="83"/>
        <v>-1.7575970527406566E-2</v>
      </c>
    </row>
    <row r="884" spans="1:14" x14ac:dyDescent="0.2">
      <c r="A884" s="16">
        <v>45427</v>
      </c>
      <c r="B884">
        <v>4.3600000000000003</v>
      </c>
      <c r="D884" s="17">
        <v>45427</v>
      </c>
      <c r="E884">
        <v>284.91851806640619</v>
      </c>
      <c r="F884" s="20">
        <f t="shared" si="78"/>
        <v>3.8800715082933408</v>
      </c>
      <c r="G884" s="20">
        <f t="shared" si="79"/>
        <v>-0.47992849170665952</v>
      </c>
      <c r="H884">
        <f t="shared" si="80"/>
        <v>-2.0893205989352716E-3</v>
      </c>
      <c r="J884" s="17">
        <v>45427</v>
      </c>
      <c r="K884">
        <v>5308.14990234375</v>
      </c>
      <c r="L884">
        <f t="shared" si="81"/>
        <v>1.1715927882596147</v>
      </c>
      <c r="M884">
        <f t="shared" si="82"/>
        <v>-3.1884072117403859</v>
      </c>
      <c r="N884">
        <f t="shared" si="83"/>
        <v>-1.4072634607745915E-2</v>
      </c>
    </row>
    <row r="885" spans="1:14" x14ac:dyDescent="0.2">
      <c r="A885" s="16">
        <v>45428</v>
      </c>
      <c r="B885">
        <v>4.38</v>
      </c>
      <c r="D885" s="17">
        <v>45428</v>
      </c>
      <c r="E885">
        <v>282.08456420898438</v>
      </c>
      <c r="F885" s="20">
        <f t="shared" si="78"/>
        <v>-0.99465414766803828</v>
      </c>
      <c r="G885" s="20">
        <f t="shared" si="79"/>
        <v>-5.3746541476680383</v>
      </c>
      <c r="H885">
        <f t="shared" si="80"/>
        <v>-2.3992520157817093E-2</v>
      </c>
      <c r="J885" s="17">
        <v>45428</v>
      </c>
      <c r="K885">
        <v>5297.10009765625</v>
      </c>
      <c r="L885">
        <f t="shared" si="81"/>
        <v>-0.2081667792128683</v>
      </c>
      <c r="M885">
        <f t="shared" si="82"/>
        <v>-4.5881667792128678</v>
      </c>
      <c r="N885">
        <f t="shared" si="83"/>
        <v>-2.0397759637671445E-2</v>
      </c>
    </row>
    <row r="886" spans="1:14" x14ac:dyDescent="0.2">
      <c r="A886" s="16">
        <v>45429</v>
      </c>
      <c r="B886">
        <v>4.42</v>
      </c>
      <c r="D886" s="17">
        <v>45429</v>
      </c>
      <c r="E886">
        <v>283.006103515625</v>
      </c>
      <c r="F886" s="20">
        <f t="shared" si="78"/>
        <v>0.32668902292643565</v>
      </c>
      <c r="G886" s="20">
        <f t="shared" si="79"/>
        <v>-4.0933109770735641</v>
      </c>
      <c r="H886">
        <f t="shared" si="80"/>
        <v>-1.8151101854999137E-2</v>
      </c>
      <c r="J886" s="17">
        <v>45429</v>
      </c>
      <c r="K886">
        <v>5303.27001953125</v>
      </c>
      <c r="L886">
        <f t="shared" si="81"/>
        <v>0.11647735102702586</v>
      </c>
      <c r="M886">
        <f t="shared" si="82"/>
        <v>-4.3035226489729741</v>
      </c>
      <c r="N886">
        <f t="shared" si="83"/>
        <v>-1.910404858854825E-2</v>
      </c>
    </row>
    <row r="887" spans="1:14" x14ac:dyDescent="0.2">
      <c r="A887" s="16">
        <v>45432</v>
      </c>
      <c r="B887">
        <v>4.4400000000000004</v>
      </c>
      <c r="D887" s="17">
        <v>45432</v>
      </c>
      <c r="E887">
        <v>284.45285034179688</v>
      </c>
      <c r="F887" s="20">
        <f t="shared" si="78"/>
        <v>0.51120693447941801</v>
      </c>
      <c r="G887" s="20">
        <f t="shared" si="79"/>
        <v>-3.9287930655205825</v>
      </c>
      <c r="H887">
        <f t="shared" si="80"/>
        <v>-1.7406753259075557E-2</v>
      </c>
      <c r="J887" s="17">
        <v>45432</v>
      </c>
      <c r="K887">
        <v>5308.1298828125</v>
      </c>
      <c r="L887">
        <f t="shared" si="81"/>
        <v>9.1638993740687513E-2</v>
      </c>
      <c r="M887">
        <f t="shared" si="82"/>
        <v>-4.3483610062593128</v>
      </c>
      <c r="N887">
        <f t="shared" si="83"/>
        <v>-1.9307583923784032E-2</v>
      </c>
    </row>
    <row r="888" spans="1:14" x14ac:dyDescent="0.2">
      <c r="A888" s="16">
        <v>45433</v>
      </c>
      <c r="B888">
        <v>4.41</v>
      </c>
      <c r="D888" s="17">
        <v>45433</v>
      </c>
      <c r="E888">
        <v>281.17300415039062</v>
      </c>
      <c r="F888" s="20">
        <f t="shared" si="78"/>
        <v>-1.1530368521409455</v>
      </c>
      <c r="G888" s="20">
        <f t="shared" si="79"/>
        <v>-5.5630368521409457</v>
      </c>
      <c r="H888">
        <f t="shared" si="80"/>
        <v>-2.4857987172863583E-2</v>
      </c>
      <c r="J888" s="17">
        <v>45433</v>
      </c>
      <c r="K888">
        <v>5321.41015625</v>
      </c>
      <c r="L888">
        <f t="shared" si="81"/>
        <v>0.25018742439782726</v>
      </c>
      <c r="M888">
        <f t="shared" si="82"/>
        <v>-4.1598125756021727</v>
      </c>
      <c r="N888">
        <f t="shared" si="83"/>
        <v>-1.8452345650692887E-2</v>
      </c>
    </row>
    <row r="889" spans="1:14" x14ac:dyDescent="0.2">
      <c r="A889" s="16">
        <v>45434</v>
      </c>
      <c r="B889">
        <v>4.43</v>
      </c>
      <c r="D889" s="17">
        <v>45434</v>
      </c>
      <c r="E889">
        <v>281.23245239257812</v>
      </c>
      <c r="F889" s="20">
        <f t="shared" si="78"/>
        <v>2.114294093315694E-2</v>
      </c>
      <c r="G889" s="20">
        <f t="shared" si="79"/>
        <v>-4.4088570590668432</v>
      </c>
      <c r="H889">
        <f t="shared" si="80"/>
        <v>-1.9582345695410557E-2</v>
      </c>
      <c r="J889" s="17">
        <v>45434</v>
      </c>
      <c r="K889">
        <v>5307.009765625</v>
      </c>
      <c r="L889">
        <f t="shared" si="81"/>
        <v>-0.27061230392261215</v>
      </c>
      <c r="M889">
        <f t="shared" si="82"/>
        <v>-4.700612303922612</v>
      </c>
      <c r="N889">
        <f t="shared" si="83"/>
        <v>-2.0909889719166908E-2</v>
      </c>
    </row>
    <row r="890" spans="1:14" x14ac:dyDescent="0.2">
      <c r="A890" s="16">
        <v>45435</v>
      </c>
      <c r="B890">
        <v>4.47</v>
      </c>
      <c r="D890" s="17">
        <v>45435</v>
      </c>
      <c r="E890">
        <v>276.03030395507812</v>
      </c>
      <c r="F890" s="20">
        <f t="shared" si="78"/>
        <v>-1.8497681875768075</v>
      </c>
      <c r="G890" s="20">
        <f t="shared" si="79"/>
        <v>-6.3197681875768073</v>
      </c>
      <c r="H890">
        <f t="shared" si="80"/>
        <v>-2.8352043269471348E-2</v>
      </c>
      <c r="J890" s="17">
        <v>45435</v>
      </c>
      <c r="K890">
        <v>5267.83984375</v>
      </c>
      <c r="L890">
        <f t="shared" si="81"/>
        <v>-0.73807894850155797</v>
      </c>
      <c r="M890">
        <f t="shared" si="82"/>
        <v>-5.2080789485015577</v>
      </c>
      <c r="N890">
        <f t="shared" si="83"/>
        <v>-2.3228675238592837E-2</v>
      </c>
    </row>
    <row r="891" spans="1:14" x14ac:dyDescent="0.2">
      <c r="A891" s="16">
        <v>45436</v>
      </c>
      <c r="B891">
        <v>4.46</v>
      </c>
      <c r="D891" s="17">
        <v>45436</v>
      </c>
      <c r="E891">
        <v>269.80755615234381</v>
      </c>
      <c r="F891" s="20">
        <f t="shared" si="78"/>
        <v>-2.254371246045153</v>
      </c>
      <c r="G891" s="20">
        <f t="shared" si="79"/>
        <v>-6.714371246045153</v>
      </c>
      <c r="H891">
        <f t="shared" si="80"/>
        <v>-3.0185256935074564E-2</v>
      </c>
      <c r="J891" s="17">
        <v>45436</v>
      </c>
      <c r="K891">
        <v>5304.72021484375</v>
      </c>
      <c r="L891">
        <f t="shared" si="81"/>
        <v>0.7001042588169516</v>
      </c>
      <c r="M891">
        <f t="shared" si="82"/>
        <v>-3.7598957411830485</v>
      </c>
      <c r="N891">
        <f t="shared" si="83"/>
        <v>-1.6643915188116438E-2</v>
      </c>
    </row>
    <row r="892" spans="1:14" x14ac:dyDescent="0.2">
      <c r="A892" s="16">
        <v>45440</v>
      </c>
      <c r="B892">
        <v>4.54</v>
      </c>
      <c r="D892" s="17">
        <v>45440</v>
      </c>
      <c r="E892">
        <v>267.36993408203119</v>
      </c>
      <c r="F892" s="20">
        <f t="shared" si="78"/>
        <v>-0.90346693957534596</v>
      </c>
      <c r="G892" s="20">
        <f t="shared" si="79"/>
        <v>-5.4434669395753463</v>
      </c>
      <c r="H892">
        <f t="shared" si="80"/>
        <v>-2.4308459689652201E-2</v>
      </c>
      <c r="J892" s="17">
        <v>45440</v>
      </c>
      <c r="K892">
        <v>5306.0400390625</v>
      </c>
      <c r="L892">
        <f t="shared" si="81"/>
        <v>2.4880185293408078E-2</v>
      </c>
      <c r="M892">
        <f t="shared" si="82"/>
        <v>-4.5151198147065923</v>
      </c>
      <c r="N892">
        <f t="shared" si="83"/>
        <v>-2.0065392520530606E-2</v>
      </c>
    </row>
    <row r="893" spans="1:14" x14ac:dyDescent="0.2">
      <c r="A893" s="16">
        <v>45441</v>
      </c>
      <c r="B893">
        <v>4.6100000000000003</v>
      </c>
      <c r="D893" s="17">
        <v>45441</v>
      </c>
      <c r="E893">
        <v>269.1436767578125</v>
      </c>
      <c r="F893" s="20">
        <f t="shared" si="78"/>
        <v>0.66340393951591758</v>
      </c>
      <c r="G893" s="20">
        <f t="shared" si="79"/>
        <v>-3.9465960604840826</v>
      </c>
      <c r="H893">
        <f t="shared" si="80"/>
        <v>-1.7487240006306502E-2</v>
      </c>
      <c r="J893" s="17">
        <v>45441</v>
      </c>
      <c r="K893">
        <v>5266.9501953125</v>
      </c>
      <c r="L893">
        <f t="shared" si="81"/>
        <v>-0.73670465096804294</v>
      </c>
      <c r="M893">
        <f t="shared" si="82"/>
        <v>-5.3467046509680429</v>
      </c>
      <c r="N893">
        <f t="shared" si="83"/>
        <v>-2.3864261499576975E-2</v>
      </c>
    </row>
    <row r="894" spans="1:14" x14ac:dyDescent="0.2">
      <c r="A894" s="16">
        <v>45442</v>
      </c>
      <c r="B894">
        <v>4.55</v>
      </c>
      <c r="D894" s="17">
        <v>45442</v>
      </c>
      <c r="E894">
        <v>216.02239990234381</v>
      </c>
      <c r="F894" s="20">
        <f t="shared" si="78"/>
        <v>-19.737144671345778</v>
      </c>
      <c r="G894" s="20">
        <f t="shared" si="79"/>
        <v>-24.287144671345779</v>
      </c>
      <c r="H894">
        <f t="shared" si="80"/>
        <v>-0.12083037513268118</v>
      </c>
      <c r="J894" s="17">
        <v>45442</v>
      </c>
      <c r="K894">
        <v>5235.47998046875</v>
      </c>
      <c r="L894">
        <f t="shared" si="81"/>
        <v>-0.59750355854433523</v>
      </c>
      <c r="M894">
        <f t="shared" si="82"/>
        <v>-5.1475035585443347</v>
      </c>
      <c r="N894">
        <f t="shared" si="83"/>
        <v>-2.2951234343257992E-2</v>
      </c>
    </row>
    <row r="895" spans="1:14" x14ac:dyDescent="0.2">
      <c r="A895" s="16">
        <v>45443</v>
      </c>
      <c r="B895">
        <v>4.51</v>
      </c>
      <c r="D895" s="17">
        <v>45443</v>
      </c>
      <c r="E895">
        <v>232.30262756347659</v>
      </c>
      <c r="F895" s="20">
        <f t="shared" si="78"/>
        <v>7.5363608905801005</v>
      </c>
      <c r="G895" s="20">
        <f t="shared" si="79"/>
        <v>3.0263608905801007</v>
      </c>
      <c r="H895">
        <f t="shared" si="80"/>
        <v>1.2948359895154507E-2</v>
      </c>
      <c r="J895" s="17">
        <v>45443</v>
      </c>
      <c r="K895">
        <v>5277.509765625</v>
      </c>
      <c r="L895">
        <f t="shared" si="81"/>
        <v>0.80278762048645891</v>
      </c>
      <c r="M895">
        <f t="shared" si="82"/>
        <v>-3.7072123795135408</v>
      </c>
      <c r="N895">
        <f t="shared" si="83"/>
        <v>-1.6406240538253743E-2</v>
      </c>
    </row>
    <row r="896" spans="1:14" x14ac:dyDescent="0.2">
      <c r="A896" s="16">
        <v>45446</v>
      </c>
      <c r="B896">
        <v>4.41</v>
      </c>
      <c r="D896" s="17">
        <v>45446</v>
      </c>
      <c r="E896">
        <v>234.4627380371094</v>
      </c>
      <c r="F896" s="20">
        <f t="shared" si="78"/>
        <v>0.92986915227317568</v>
      </c>
      <c r="G896" s="20">
        <f t="shared" si="79"/>
        <v>-3.4801308477268247</v>
      </c>
      <c r="H896">
        <f t="shared" si="80"/>
        <v>-1.538327551671478E-2</v>
      </c>
      <c r="J896" s="17">
        <v>45446</v>
      </c>
      <c r="K896">
        <v>5283.39990234375</v>
      </c>
      <c r="L896">
        <f t="shared" si="81"/>
        <v>0.11160825806738131</v>
      </c>
      <c r="M896">
        <f t="shared" si="82"/>
        <v>-4.298391741932619</v>
      </c>
      <c r="N896">
        <f t="shared" si="83"/>
        <v>-1.9080763876914583E-2</v>
      </c>
    </row>
    <row r="897" spans="1:14" x14ac:dyDescent="0.2">
      <c r="A897" s="16">
        <v>45447</v>
      </c>
      <c r="B897">
        <v>4.33</v>
      </c>
      <c r="D897" s="17">
        <v>45447</v>
      </c>
      <c r="E897">
        <v>232.7187805175781</v>
      </c>
      <c r="F897" s="20">
        <f t="shared" si="78"/>
        <v>-0.74381009713163182</v>
      </c>
      <c r="G897" s="20">
        <f t="shared" si="79"/>
        <v>-5.0738100971316316</v>
      </c>
      <c r="H897">
        <f t="shared" si="80"/>
        <v>-2.261395025863279E-2</v>
      </c>
      <c r="J897" s="17">
        <v>45447</v>
      </c>
      <c r="K897">
        <v>5291.33984375</v>
      </c>
      <c r="L897">
        <f t="shared" si="81"/>
        <v>0.15028090913064884</v>
      </c>
      <c r="M897">
        <f t="shared" si="82"/>
        <v>-4.1797190908693516</v>
      </c>
      <c r="N897">
        <f t="shared" si="83"/>
        <v>-1.8542560287448343E-2</v>
      </c>
    </row>
    <row r="898" spans="1:14" x14ac:dyDescent="0.2">
      <c r="A898" s="16">
        <v>45448</v>
      </c>
      <c r="B898">
        <v>4.29</v>
      </c>
      <c r="D898" s="17">
        <v>45448</v>
      </c>
      <c r="E898">
        <v>234.3735656738281</v>
      </c>
      <c r="F898" s="20">
        <f t="shared" si="78"/>
        <v>0.71106644361476801</v>
      </c>
      <c r="G898" s="20">
        <f t="shared" si="79"/>
        <v>-3.5789335563852323</v>
      </c>
      <c r="H898">
        <f t="shared" si="80"/>
        <v>-1.582806940957833E-2</v>
      </c>
      <c r="J898" s="17">
        <v>45448</v>
      </c>
      <c r="K898">
        <v>5354.02978515625</v>
      </c>
      <c r="L898">
        <f t="shared" si="81"/>
        <v>1.1847649793331232</v>
      </c>
      <c r="M898">
        <f t="shared" si="82"/>
        <v>-3.1052350206668766</v>
      </c>
      <c r="N898">
        <f t="shared" si="83"/>
        <v>-1.3699686334213812E-2</v>
      </c>
    </row>
    <row r="899" spans="1:14" x14ac:dyDescent="0.2">
      <c r="A899" s="16">
        <v>45449</v>
      </c>
      <c r="B899">
        <v>4.28</v>
      </c>
      <c r="D899" s="17">
        <v>45449</v>
      </c>
      <c r="E899">
        <v>240.54676818847659</v>
      </c>
      <c r="F899" s="20">
        <f t="shared" si="78"/>
        <v>2.6339158585996802</v>
      </c>
      <c r="G899" s="20">
        <f t="shared" si="79"/>
        <v>-1.64608414140032</v>
      </c>
      <c r="H899">
        <f t="shared" si="80"/>
        <v>-7.2083444184951441E-3</v>
      </c>
      <c r="J899" s="17">
        <v>45449</v>
      </c>
      <c r="K899">
        <v>5352.9599609375</v>
      </c>
      <c r="L899">
        <f t="shared" si="81"/>
        <v>-1.9981663563322493E-2</v>
      </c>
      <c r="M899">
        <f t="shared" si="82"/>
        <v>-4.2999816635633223</v>
      </c>
      <c r="N899">
        <f t="shared" si="83"/>
        <v>-1.908797901090457E-2</v>
      </c>
    </row>
    <row r="900" spans="1:14" x14ac:dyDescent="0.2">
      <c r="A900" s="16">
        <v>45450</v>
      </c>
      <c r="B900">
        <v>4.43</v>
      </c>
      <c r="D900" s="17">
        <v>45450</v>
      </c>
      <c r="E900">
        <v>239.6450500488281</v>
      </c>
      <c r="F900" s="20">
        <f t="shared" si="78"/>
        <v>-0.37486188088877898</v>
      </c>
      <c r="G900" s="20">
        <f t="shared" si="79"/>
        <v>-4.8048618808887786</v>
      </c>
      <c r="H900">
        <f t="shared" si="80"/>
        <v>-2.138523167813634E-2</v>
      </c>
      <c r="J900" s="17">
        <v>45450</v>
      </c>
      <c r="K900">
        <v>5346.990234375</v>
      </c>
      <c r="L900">
        <f t="shared" si="81"/>
        <v>-0.11152197300303515</v>
      </c>
      <c r="M900">
        <f t="shared" si="82"/>
        <v>-4.541521973003035</v>
      </c>
      <c r="N900">
        <f t="shared" si="83"/>
        <v>-2.0185494228585933E-2</v>
      </c>
    </row>
    <row r="901" spans="1:14" x14ac:dyDescent="0.2">
      <c r="A901" s="16">
        <v>45453</v>
      </c>
      <c r="B901">
        <v>4.47</v>
      </c>
      <c r="D901" s="17">
        <v>45453</v>
      </c>
      <c r="E901">
        <v>239.6351318359375</v>
      </c>
      <c r="F901" s="20">
        <f t="shared" ref="F901:F964" si="84">+(E901-E900)/E900*100</f>
        <v>-4.1387096827477654E-3</v>
      </c>
      <c r="G901" s="20">
        <f t="shared" ref="G901:G964" si="85">+F901-B901</f>
        <v>-4.4741387096827472</v>
      </c>
      <c r="H901">
        <f t="shared" ref="H901:H964" si="86">+LOG(1+G901/100)</f>
        <v>-1.9879037890317208E-2</v>
      </c>
      <c r="J901" s="17">
        <v>45453</v>
      </c>
      <c r="K901">
        <v>5360.7900390625</v>
      </c>
      <c r="L901">
        <f t="shared" ref="L901:L964" si="87">+(K901-K900)/K900*100</f>
        <v>0.25808546645144631</v>
      </c>
      <c r="M901">
        <f t="shared" ref="M901:M964" si="88">+L901-B901</f>
        <v>-4.2119145335485531</v>
      </c>
      <c r="N901">
        <f t="shared" ref="N901:N964" si="89">+LOG(1+M901/100)</f>
        <v>-1.8688506975414902E-2</v>
      </c>
    </row>
    <row r="902" spans="1:14" x14ac:dyDescent="0.2">
      <c r="A902" s="16">
        <v>45454</v>
      </c>
      <c r="B902">
        <v>4.3899999999999997</v>
      </c>
      <c r="D902" s="17">
        <v>45454</v>
      </c>
      <c r="E902">
        <v>238.79290771484381</v>
      </c>
      <c r="F902" s="20">
        <f t="shared" si="84"/>
        <v>-0.35146103772059134</v>
      </c>
      <c r="G902" s="20">
        <f t="shared" si="85"/>
        <v>-4.7414610377205912</v>
      </c>
      <c r="H902">
        <f t="shared" si="86"/>
        <v>-2.1096083810003538E-2</v>
      </c>
      <c r="J902" s="17">
        <v>45454</v>
      </c>
      <c r="K902">
        <v>5375.31982421875</v>
      </c>
      <c r="L902">
        <f t="shared" si="87"/>
        <v>0.27103813151374573</v>
      </c>
      <c r="M902">
        <f t="shared" si="88"/>
        <v>-4.1189618684862541</v>
      </c>
      <c r="N902">
        <f t="shared" si="89"/>
        <v>-1.826727238194728E-2</v>
      </c>
    </row>
    <row r="903" spans="1:14" x14ac:dyDescent="0.2">
      <c r="A903" s="16">
        <v>45455</v>
      </c>
      <c r="B903">
        <v>4.3099999999999996</v>
      </c>
      <c r="D903" s="17">
        <v>45455</v>
      </c>
      <c r="E903">
        <v>233.65020751953119</v>
      </c>
      <c r="F903" s="20">
        <f t="shared" si="84"/>
        <v>-2.1536235077189998</v>
      </c>
      <c r="G903" s="20">
        <f t="shared" si="85"/>
        <v>-6.4636235077189994</v>
      </c>
      <c r="H903">
        <f t="shared" si="86"/>
        <v>-2.9019458245007814E-2</v>
      </c>
      <c r="J903" s="17">
        <v>45455</v>
      </c>
      <c r="K903">
        <v>5421.02978515625</v>
      </c>
      <c r="L903">
        <f t="shared" si="87"/>
        <v>0.85036727919986599</v>
      </c>
      <c r="M903">
        <f t="shared" si="88"/>
        <v>-3.4596327208001334</v>
      </c>
      <c r="N903">
        <f t="shared" si="89"/>
        <v>-1.5291053279638768E-2</v>
      </c>
    </row>
    <row r="904" spans="1:14" x14ac:dyDescent="0.2">
      <c r="A904" s="16">
        <v>45456</v>
      </c>
      <c r="B904">
        <v>4.24</v>
      </c>
      <c r="D904" s="17">
        <v>45456</v>
      </c>
      <c r="E904">
        <v>226.94194030761719</v>
      </c>
      <c r="F904" s="20">
        <f t="shared" si="84"/>
        <v>-2.871072653061201</v>
      </c>
      <c r="G904" s="20">
        <f t="shared" si="85"/>
        <v>-7.1110726530612016</v>
      </c>
      <c r="H904">
        <f t="shared" si="86"/>
        <v>-3.2036052192846005E-2</v>
      </c>
      <c r="J904" s="17">
        <v>45456</v>
      </c>
      <c r="K904">
        <v>5433.740234375</v>
      </c>
      <c r="L904">
        <f t="shared" si="87"/>
        <v>0.23446558536818016</v>
      </c>
      <c r="M904">
        <f t="shared" si="88"/>
        <v>-4.0055344146318204</v>
      </c>
      <c r="N904">
        <f t="shared" si="89"/>
        <v>-1.7753804825231496E-2</v>
      </c>
    </row>
    <row r="905" spans="1:14" x14ac:dyDescent="0.2">
      <c r="A905" s="16">
        <v>45457</v>
      </c>
      <c r="B905">
        <v>4.2</v>
      </c>
      <c r="D905" s="17">
        <v>45457</v>
      </c>
      <c r="E905">
        <v>229.82542419433591</v>
      </c>
      <c r="F905" s="20">
        <f t="shared" si="84"/>
        <v>1.2705821950804652</v>
      </c>
      <c r="G905" s="20">
        <f t="shared" si="85"/>
        <v>-2.929417804919535</v>
      </c>
      <c r="H905">
        <f t="shared" si="86"/>
        <v>-1.2912365623095471E-2</v>
      </c>
      <c r="J905" s="17">
        <v>45457</v>
      </c>
      <c r="K905">
        <v>5431.60009765625</v>
      </c>
      <c r="L905">
        <f t="shared" si="87"/>
        <v>-3.9386069750096599E-2</v>
      </c>
      <c r="M905">
        <f t="shared" si="88"/>
        <v>-4.2393860697500969</v>
      </c>
      <c r="N905">
        <f t="shared" si="89"/>
        <v>-1.8813078290188755E-2</v>
      </c>
    </row>
    <row r="906" spans="1:14" x14ac:dyDescent="0.2">
      <c r="A906" s="16">
        <v>45460</v>
      </c>
      <c r="B906">
        <v>4.28</v>
      </c>
      <c r="D906" s="17">
        <v>45460</v>
      </c>
      <c r="E906">
        <v>228.37872314453119</v>
      </c>
      <c r="F906" s="20">
        <f t="shared" si="84"/>
        <v>-0.6294782463150872</v>
      </c>
      <c r="G906" s="20">
        <f t="shared" si="85"/>
        <v>-4.9094782463150874</v>
      </c>
      <c r="H906">
        <f t="shared" si="86"/>
        <v>-2.1862769657924427E-2</v>
      </c>
      <c r="J906" s="17">
        <v>45460</v>
      </c>
      <c r="K906">
        <v>5473.22998046875</v>
      </c>
      <c r="L906">
        <f t="shared" si="87"/>
        <v>0.76643865645527554</v>
      </c>
      <c r="M906">
        <f t="shared" si="88"/>
        <v>-3.5135613435447248</v>
      </c>
      <c r="N906">
        <f t="shared" si="89"/>
        <v>-1.5533723242191041E-2</v>
      </c>
    </row>
    <row r="907" spans="1:14" x14ac:dyDescent="0.2">
      <c r="A907" s="16">
        <v>45461</v>
      </c>
      <c r="B907">
        <v>4.22</v>
      </c>
      <c r="D907" s="17">
        <v>45461</v>
      </c>
      <c r="E907">
        <v>229.69659423828119</v>
      </c>
      <c r="F907" s="20">
        <f t="shared" si="84"/>
        <v>0.57705511074075644</v>
      </c>
      <c r="G907" s="20">
        <f t="shared" si="85"/>
        <v>-3.6429448892592431</v>
      </c>
      <c r="H907">
        <f t="shared" si="86"/>
        <v>-1.6116481491239849E-2</v>
      </c>
      <c r="J907" s="17">
        <v>45461</v>
      </c>
      <c r="K907">
        <v>5487.02978515625</v>
      </c>
      <c r="L907">
        <f t="shared" si="87"/>
        <v>0.2521327394745822</v>
      </c>
      <c r="M907">
        <f t="shared" si="88"/>
        <v>-3.9678672605254177</v>
      </c>
      <c r="N907">
        <f t="shared" si="89"/>
        <v>-1.7583425955533995E-2</v>
      </c>
    </row>
    <row r="908" spans="1:14" x14ac:dyDescent="0.2">
      <c r="A908" s="16">
        <v>45463</v>
      </c>
      <c r="B908">
        <v>4.25</v>
      </c>
      <c r="D908" s="17">
        <v>45463</v>
      </c>
      <c r="E908">
        <v>239.59552001953119</v>
      </c>
      <c r="F908" s="20">
        <f t="shared" si="84"/>
        <v>4.3095657617722951</v>
      </c>
      <c r="G908" s="20">
        <f t="shared" si="85"/>
        <v>5.9565761772295112E-2</v>
      </c>
      <c r="H908">
        <f t="shared" si="86"/>
        <v>2.5861380148446071E-4</v>
      </c>
      <c r="J908" s="17">
        <v>45463</v>
      </c>
      <c r="K908">
        <v>5473.169921875</v>
      </c>
      <c r="L908">
        <f t="shared" si="87"/>
        <v>-0.25259318472708681</v>
      </c>
      <c r="M908">
        <f t="shared" si="88"/>
        <v>-4.502593184727087</v>
      </c>
      <c r="N908">
        <f t="shared" si="89"/>
        <v>-2.0008421307438705E-2</v>
      </c>
    </row>
    <row r="909" spans="1:14" x14ac:dyDescent="0.2">
      <c r="A909" s="16">
        <v>45464</v>
      </c>
      <c r="B909">
        <v>4.25</v>
      </c>
      <c r="D909" s="17">
        <v>45464</v>
      </c>
      <c r="E909">
        <v>242.8257751464844</v>
      </c>
      <c r="F909" s="20">
        <f t="shared" si="84"/>
        <v>1.3482118224455484</v>
      </c>
      <c r="G909" s="20">
        <f t="shared" si="85"/>
        <v>-2.9017881775544518</v>
      </c>
      <c r="H909">
        <f t="shared" si="86"/>
        <v>-1.2788768061052593E-2</v>
      </c>
      <c r="J909" s="17">
        <v>45464</v>
      </c>
      <c r="K909">
        <v>5464.6201171875</v>
      </c>
      <c r="L909">
        <f t="shared" si="87"/>
        <v>-0.15621303211011955</v>
      </c>
      <c r="M909">
        <f t="shared" si="88"/>
        <v>-4.4062130321101192</v>
      </c>
      <c r="N909">
        <f t="shared" si="89"/>
        <v>-1.9570333385466165E-2</v>
      </c>
    </row>
    <row r="910" spans="1:14" x14ac:dyDescent="0.2">
      <c r="A910" s="16">
        <v>45467</v>
      </c>
      <c r="B910">
        <v>4.25</v>
      </c>
      <c r="D910" s="17">
        <v>45467</v>
      </c>
      <c r="E910">
        <v>237.7524719238281</v>
      </c>
      <c r="F910" s="20">
        <f t="shared" si="84"/>
        <v>-2.0892770627812642</v>
      </c>
      <c r="G910" s="20">
        <f t="shared" si="85"/>
        <v>-6.3392770627812638</v>
      </c>
      <c r="H910">
        <f t="shared" si="86"/>
        <v>-2.8442494360546307E-2</v>
      </c>
      <c r="J910" s="17">
        <v>45467</v>
      </c>
      <c r="K910">
        <v>5447.8701171875</v>
      </c>
      <c r="L910">
        <f t="shared" si="87"/>
        <v>-0.30651718949899842</v>
      </c>
      <c r="M910">
        <f t="shared" si="88"/>
        <v>-4.5565171894989982</v>
      </c>
      <c r="N910">
        <f t="shared" si="89"/>
        <v>-2.0253721288842036E-2</v>
      </c>
    </row>
    <row r="911" spans="1:14" x14ac:dyDescent="0.2">
      <c r="A911" s="16">
        <v>45468</v>
      </c>
      <c r="B911">
        <v>4.2300000000000004</v>
      </c>
      <c r="D911" s="17">
        <v>45468</v>
      </c>
      <c r="E911">
        <v>239.5558776855469</v>
      </c>
      <c r="F911" s="20">
        <f t="shared" si="84"/>
        <v>0.75852240236500579</v>
      </c>
      <c r="G911" s="20">
        <f t="shared" si="85"/>
        <v>-3.4714775976349945</v>
      </c>
      <c r="H911">
        <f t="shared" si="86"/>
        <v>-1.5344341664558205E-2</v>
      </c>
      <c r="J911" s="17">
        <v>45468</v>
      </c>
      <c r="K911">
        <v>5469.2998046875</v>
      </c>
      <c r="L911">
        <f t="shared" si="87"/>
        <v>0.39335900157368697</v>
      </c>
      <c r="M911">
        <f t="shared" si="88"/>
        <v>-3.8366409984263132</v>
      </c>
      <c r="N911">
        <f t="shared" si="89"/>
        <v>-1.6990375100384425E-2</v>
      </c>
    </row>
    <row r="912" spans="1:14" x14ac:dyDescent="0.2">
      <c r="A912" s="16">
        <v>45469</v>
      </c>
      <c r="B912">
        <v>4.32</v>
      </c>
      <c r="D912" s="17">
        <v>45469</v>
      </c>
      <c r="E912">
        <v>240.9331970214844</v>
      </c>
      <c r="F912" s="20">
        <f t="shared" si="84"/>
        <v>0.57494700161164014</v>
      </c>
      <c r="G912" s="20">
        <f t="shared" si="85"/>
        <v>-3.7450529983883603</v>
      </c>
      <c r="H912">
        <f t="shared" si="86"/>
        <v>-1.6576940777474628E-2</v>
      </c>
      <c r="J912" s="17">
        <v>45469</v>
      </c>
      <c r="K912">
        <v>5477.89990234375</v>
      </c>
      <c r="L912">
        <f t="shared" si="87"/>
        <v>0.15724312002204063</v>
      </c>
      <c r="M912">
        <f t="shared" si="88"/>
        <v>-4.1627568799779597</v>
      </c>
      <c r="N912">
        <f t="shared" si="89"/>
        <v>-1.8465687807251597E-2</v>
      </c>
    </row>
    <row r="913" spans="1:14" x14ac:dyDescent="0.2">
      <c r="A913" s="16">
        <v>45470</v>
      </c>
      <c r="B913">
        <v>4.29</v>
      </c>
      <c r="D913" s="17">
        <v>45470</v>
      </c>
      <c r="E913">
        <v>250.54478454589841</v>
      </c>
      <c r="F913" s="20">
        <f t="shared" si="84"/>
        <v>3.9893163927746014</v>
      </c>
      <c r="G913" s="20">
        <f t="shared" si="85"/>
        <v>-0.30068360722539866</v>
      </c>
      <c r="H913">
        <f t="shared" si="86"/>
        <v>-1.307819500416555E-3</v>
      </c>
      <c r="J913" s="17">
        <v>45470</v>
      </c>
      <c r="K913">
        <v>5482.8701171875</v>
      </c>
      <c r="L913">
        <f t="shared" si="87"/>
        <v>9.073212238915622E-2</v>
      </c>
      <c r="M913">
        <f t="shared" si="88"/>
        <v>-4.1992678776108434</v>
      </c>
      <c r="N913">
        <f t="shared" si="89"/>
        <v>-1.8631171970529176E-2</v>
      </c>
    </row>
    <row r="914" spans="1:14" x14ac:dyDescent="0.2">
      <c r="A914" s="16">
        <v>45471</v>
      </c>
      <c r="B914">
        <v>4.3600000000000003</v>
      </c>
      <c r="D914" s="17">
        <v>45471</v>
      </c>
      <c r="E914">
        <v>254.7560119628906</v>
      </c>
      <c r="F914" s="20">
        <f t="shared" si="84"/>
        <v>1.6808282098646974</v>
      </c>
      <c r="G914" s="20">
        <f t="shared" si="85"/>
        <v>-2.6791717901353032</v>
      </c>
      <c r="H914">
        <f t="shared" si="86"/>
        <v>-1.1794203836537625E-2</v>
      </c>
      <c r="J914" s="17">
        <v>45471</v>
      </c>
      <c r="K914">
        <v>5460.47998046875</v>
      </c>
      <c r="L914">
        <f t="shared" si="87"/>
        <v>-0.40836525834457066</v>
      </c>
      <c r="M914">
        <f t="shared" si="88"/>
        <v>-4.7683652583445708</v>
      </c>
      <c r="N914">
        <f t="shared" si="89"/>
        <v>-2.1218760527730248E-2</v>
      </c>
    </row>
    <row r="915" spans="1:14" x14ac:dyDescent="0.2">
      <c r="A915" s="16">
        <v>45474</v>
      </c>
      <c r="B915">
        <v>4.4800000000000004</v>
      </c>
      <c r="D915" s="17">
        <v>45474</v>
      </c>
      <c r="E915">
        <v>253.8741149902344</v>
      </c>
      <c r="F915" s="20">
        <f t="shared" si="84"/>
        <v>-0.34617317403471365</v>
      </c>
      <c r="G915" s="20">
        <f t="shared" si="85"/>
        <v>-4.8261731740347145</v>
      </c>
      <c r="H915">
        <f t="shared" si="86"/>
        <v>-2.1482467874769907E-2</v>
      </c>
      <c r="J915" s="17">
        <v>45474</v>
      </c>
      <c r="K915">
        <v>5475.08984375</v>
      </c>
      <c r="L915">
        <f t="shared" si="87"/>
        <v>0.26755639309194629</v>
      </c>
      <c r="M915">
        <f t="shared" si="88"/>
        <v>-4.212443606908054</v>
      </c>
      <c r="N915">
        <f t="shared" si="89"/>
        <v>-1.8690905752611457E-2</v>
      </c>
    </row>
    <row r="916" spans="1:14" x14ac:dyDescent="0.2">
      <c r="A916" s="16">
        <v>45475</v>
      </c>
      <c r="B916">
        <v>4.43</v>
      </c>
      <c r="D916" s="17">
        <v>45475</v>
      </c>
      <c r="E916">
        <v>253.85432434082031</v>
      </c>
      <c r="F916" s="20">
        <f t="shared" si="84"/>
        <v>-7.7954577664809165E-3</v>
      </c>
      <c r="G916" s="20">
        <f t="shared" si="85"/>
        <v>-4.4377954577664802</v>
      </c>
      <c r="H916">
        <f t="shared" si="86"/>
        <v>-1.9713839986584172E-2</v>
      </c>
      <c r="J916" s="17">
        <v>45475</v>
      </c>
      <c r="K916">
        <v>5509.009765625</v>
      </c>
      <c r="L916">
        <f t="shared" si="87"/>
        <v>0.61953178565134848</v>
      </c>
      <c r="M916">
        <f t="shared" si="88"/>
        <v>-3.810468214348651</v>
      </c>
      <c r="N916">
        <f t="shared" si="89"/>
        <v>-1.6872189241834531E-2</v>
      </c>
    </row>
    <row r="917" spans="1:14" x14ac:dyDescent="0.2">
      <c r="A917" s="16">
        <v>45476</v>
      </c>
      <c r="B917">
        <v>4.3600000000000003</v>
      </c>
      <c r="D917" s="17">
        <v>45476</v>
      </c>
      <c r="E917">
        <v>258.5709228515625</v>
      </c>
      <c r="F917" s="20">
        <f t="shared" si="84"/>
        <v>1.8579941558961848</v>
      </c>
      <c r="G917" s="20">
        <f t="shared" si="85"/>
        <v>-2.5020058441038158</v>
      </c>
      <c r="H917">
        <f t="shared" si="86"/>
        <v>-1.1004319029532026E-2</v>
      </c>
      <c r="J917" s="17">
        <v>45476</v>
      </c>
      <c r="K917">
        <v>5537.02001953125</v>
      </c>
      <c r="L917">
        <f t="shared" si="87"/>
        <v>0.50844444097790087</v>
      </c>
      <c r="M917">
        <f t="shared" si="88"/>
        <v>-3.8515555590220996</v>
      </c>
      <c r="N917">
        <f t="shared" si="89"/>
        <v>-1.705773769866285E-2</v>
      </c>
    </row>
    <row r="918" spans="1:14" x14ac:dyDescent="0.2">
      <c r="A918" s="16">
        <v>45478</v>
      </c>
      <c r="B918">
        <v>4.28</v>
      </c>
      <c r="D918" s="17">
        <v>45478</v>
      </c>
      <c r="E918">
        <v>260.79049682617188</v>
      </c>
      <c r="F918" s="20">
        <f t="shared" si="84"/>
        <v>0.85840045358988926</v>
      </c>
      <c r="G918" s="20">
        <f t="shared" si="85"/>
        <v>-3.421599546410111</v>
      </c>
      <c r="H918">
        <f t="shared" si="86"/>
        <v>-1.5119991728508175E-2</v>
      </c>
      <c r="J918" s="17">
        <v>45478</v>
      </c>
      <c r="K918">
        <v>5567.18994140625</v>
      </c>
      <c r="L918">
        <f t="shared" si="87"/>
        <v>0.5448765178485685</v>
      </c>
      <c r="M918">
        <f t="shared" si="88"/>
        <v>-3.7351234821514319</v>
      </c>
      <c r="N918">
        <f t="shared" si="89"/>
        <v>-1.6532141919521647E-2</v>
      </c>
    </row>
    <row r="919" spans="1:14" x14ac:dyDescent="0.2">
      <c r="A919" s="16">
        <v>45481</v>
      </c>
      <c r="B919">
        <v>4.28</v>
      </c>
      <c r="D919" s="17">
        <v>45481</v>
      </c>
      <c r="E919">
        <v>255.0235595703125</v>
      </c>
      <c r="F919" s="20">
        <f t="shared" si="84"/>
        <v>-2.2113295254402185</v>
      </c>
      <c r="G919" s="20">
        <f t="shared" si="85"/>
        <v>-6.4913295254402188</v>
      </c>
      <c r="H919">
        <f t="shared" si="86"/>
        <v>-2.9148117847547023E-2</v>
      </c>
      <c r="J919" s="17">
        <v>45481</v>
      </c>
      <c r="K919">
        <v>5572.85009765625</v>
      </c>
      <c r="L919">
        <f t="shared" si="87"/>
        <v>0.10166989647510154</v>
      </c>
      <c r="M919">
        <f t="shared" si="88"/>
        <v>-4.1783301035248988</v>
      </c>
      <c r="N919">
        <f t="shared" si="89"/>
        <v>-1.8536264906540308E-2</v>
      </c>
    </row>
    <row r="920" spans="1:14" x14ac:dyDescent="0.2">
      <c r="A920" s="16">
        <v>45482</v>
      </c>
      <c r="B920">
        <v>4.3</v>
      </c>
      <c r="D920" s="17">
        <v>45482</v>
      </c>
      <c r="E920">
        <v>250.5179443359375</v>
      </c>
      <c r="F920" s="20">
        <f t="shared" si="84"/>
        <v>-1.7667447046721807</v>
      </c>
      <c r="G920" s="20">
        <f t="shared" si="85"/>
        <v>-6.0667447046721801</v>
      </c>
      <c r="H920">
        <f t="shared" si="86"/>
        <v>-2.718062674997191E-2</v>
      </c>
      <c r="J920" s="17">
        <v>45482</v>
      </c>
      <c r="K920">
        <v>5576.97998046875</v>
      </c>
      <c r="L920">
        <f t="shared" si="87"/>
        <v>7.4107193628568754E-2</v>
      </c>
      <c r="M920">
        <f t="shared" si="88"/>
        <v>-4.2258928063714309</v>
      </c>
      <c r="N920">
        <f t="shared" si="89"/>
        <v>-1.8751887819828825E-2</v>
      </c>
    </row>
    <row r="921" spans="1:14" x14ac:dyDescent="0.2">
      <c r="A921" s="16">
        <v>45483</v>
      </c>
      <c r="B921">
        <v>4.28</v>
      </c>
      <c r="D921" s="17">
        <v>45483</v>
      </c>
      <c r="E921">
        <v>250.67674255371091</v>
      </c>
      <c r="F921" s="20">
        <f t="shared" si="84"/>
        <v>6.3387961367136689E-2</v>
      </c>
      <c r="G921" s="20">
        <f t="shared" si="85"/>
        <v>-4.2166120386328636</v>
      </c>
      <c r="H921">
        <f t="shared" si="86"/>
        <v>-1.8709805559183473E-2</v>
      </c>
      <c r="J921" s="17">
        <v>45483</v>
      </c>
      <c r="K921">
        <v>5633.91015625</v>
      </c>
      <c r="L921">
        <f t="shared" si="87"/>
        <v>1.0208065293514819</v>
      </c>
      <c r="M921">
        <f t="shared" si="88"/>
        <v>-3.2591934706485182</v>
      </c>
      <c r="N921">
        <f t="shared" si="89"/>
        <v>-1.4390296213774736E-2</v>
      </c>
    </row>
    <row r="922" spans="1:14" x14ac:dyDescent="0.2">
      <c r="A922" s="16">
        <v>45484</v>
      </c>
      <c r="B922">
        <v>4.2</v>
      </c>
      <c r="D922" s="17">
        <v>45484</v>
      </c>
      <c r="E922">
        <v>249.2178955078125</v>
      </c>
      <c r="F922" s="20">
        <f t="shared" si="84"/>
        <v>-0.58196346060537751</v>
      </c>
      <c r="G922" s="20">
        <f t="shared" si="85"/>
        <v>-4.781963460605378</v>
      </c>
      <c r="H922">
        <f t="shared" si="86"/>
        <v>-2.1280778216455902E-2</v>
      </c>
      <c r="J922" s="17">
        <v>45484</v>
      </c>
      <c r="K922">
        <v>5584.5400390625</v>
      </c>
      <c r="L922">
        <f t="shared" si="87"/>
        <v>-0.87630288411204194</v>
      </c>
      <c r="M922">
        <f t="shared" si="88"/>
        <v>-5.0763028841120423</v>
      </c>
      <c r="N922">
        <f t="shared" si="89"/>
        <v>-2.2625355096920673E-2</v>
      </c>
    </row>
    <row r="923" spans="1:14" x14ac:dyDescent="0.2">
      <c r="A923" s="16">
        <v>45485</v>
      </c>
      <c r="B923">
        <v>4.18</v>
      </c>
      <c r="D923" s="17">
        <v>45485</v>
      </c>
      <c r="E923">
        <v>252.0462951660156</v>
      </c>
      <c r="F923" s="20">
        <f t="shared" si="84"/>
        <v>1.1349103371729707</v>
      </c>
      <c r="G923" s="20">
        <f t="shared" si="85"/>
        <v>-3.0450896628270288</v>
      </c>
      <c r="H923">
        <f t="shared" si="86"/>
        <v>-1.3430190934569966E-2</v>
      </c>
      <c r="J923" s="17">
        <v>45485</v>
      </c>
      <c r="K923">
        <v>5615.35009765625</v>
      </c>
      <c r="L923">
        <f t="shared" si="87"/>
        <v>0.55170270744306837</v>
      </c>
      <c r="M923">
        <f t="shared" si="88"/>
        <v>-3.6282972925569315</v>
      </c>
      <c r="N923">
        <f t="shared" si="89"/>
        <v>-1.6050467778442434E-2</v>
      </c>
    </row>
    <row r="924" spans="1:14" x14ac:dyDescent="0.2">
      <c r="A924" s="16">
        <v>45488</v>
      </c>
      <c r="B924">
        <v>4.2300000000000004</v>
      </c>
      <c r="D924" s="17">
        <v>45488</v>
      </c>
      <c r="E924">
        <v>250.9447021484375</v>
      </c>
      <c r="F924" s="20">
        <f t="shared" si="84"/>
        <v>-0.43705979365914072</v>
      </c>
      <c r="G924" s="20">
        <f t="shared" si="85"/>
        <v>-4.6670597936591411</v>
      </c>
      <c r="H924">
        <f t="shared" si="86"/>
        <v>-2.075701249868462E-2</v>
      </c>
      <c r="J924" s="17">
        <v>45488</v>
      </c>
      <c r="K924">
        <v>5631.22021484375</v>
      </c>
      <c r="L924">
        <f t="shared" si="87"/>
        <v>0.28262026252154632</v>
      </c>
      <c r="M924">
        <f t="shared" si="88"/>
        <v>-3.9473797374784541</v>
      </c>
      <c r="N924">
        <f t="shared" si="89"/>
        <v>-1.7490783326675165E-2</v>
      </c>
    </row>
    <row r="925" spans="1:14" x14ac:dyDescent="0.2">
      <c r="A925" s="16">
        <v>45489</v>
      </c>
      <c r="B925">
        <v>4.17</v>
      </c>
      <c r="D925" s="17">
        <v>45489</v>
      </c>
      <c r="E925">
        <v>254.0906982421875</v>
      </c>
      <c r="F925" s="20">
        <f t="shared" si="84"/>
        <v>1.2536610921911779</v>
      </c>
      <c r="G925" s="20">
        <f t="shared" si="85"/>
        <v>-2.916338907808822</v>
      </c>
      <c r="H925">
        <f t="shared" si="86"/>
        <v>-1.2853854485177684E-2</v>
      </c>
      <c r="J925" s="17">
        <v>45489</v>
      </c>
      <c r="K925">
        <v>5667.2001953125</v>
      </c>
      <c r="L925">
        <f t="shared" si="87"/>
        <v>0.63893754987431861</v>
      </c>
      <c r="M925">
        <f t="shared" si="88"/>
        <v>-3.5310624501256811</v>
      </c>
      <c r="N925">
        <f t="shared" si="89"/>
        <v>-1.561250450432103E-2</v>
      </c>
    </row>
    <row r="926" spans="1:14" x14ac:dyDescent="0.2">
      <c r="A926" s="16">
        <v>45490</v>
      </c>
      <c r="B926">
        <v>4.16</v>
      </c>
      <c r="D926" s="17">
        <v>45490</v>
      </c>
      <c r="E926">
        <v>249.3171081542969</v>
      </c>
      <c r="F926" s="20">
        <f t="shared" si="84"/>
        <v>-1.8786953323811293</v>
      </c>
      <c r="G926" s="20">
        <f t="shared" si="85"/>
        <v>-6.0386953323811294</v>
      </c>
      <c r="H926">
        <f t="shared" si="86"/>
        <v>-2.7050961604799573E-2</v>
      </c>
      <c r="J926" s="17">
        <v>45490</v>
      </c>
      <c r="K926">
        <v>5588.27001953125</v>
      </c>
      <c r="L926">
        <f t="shared" si="87"/>
        <v>-1.3927543241993701</v>
      </c>
      <c r="M926">
        <f t="shared" si="88"/>
        <v>-5.5527543241993698</v>
      </c>
      <c r="N926">
        <f t="shared" si="89"/>
        <v>-2.4810702699722454E-2</v>
      </c>
    </row>
    <row r="927" spans="1:14" x14ac:dyDescent="0.2">
      <c r="A927" s="16">
        <v>45491</v>
      </c>
      <c r="B927">
        <v>4.2</v>
      </c>
      <c r="D927" s="17">
        <v>45491</v>
      </c>
      <c r="E927">
        <v>245.47642517089841</v>
      </c>
      <c r="F927" s="20">
        <f t="shared" si="84"/>
        <v>-1.5404811213442999</v>
      </c>
      <c r="G927" s="20">
        <f t="shared" si="85"/>
        <v>-5.7404811213442999</v>
      </c>
      <c r="H927">
        <f t="shared" si="86"/>
        <v>-2.5674781305411395E-2</v>
      </c>
      <c r="J927" s="17">
        <v>45491</v>
      </c>
      <c r="K927">
        <v>5544.58984375</v>
      </c>
      <c r="L927">
        <f t="shared" si="87"/>
        <v>-0.78164039369224925</v>
      </c>
      <c r="M927">
        <f t="shared" si="88"/>
        <v>-4.9816403936922491</v>
      </c>
      <c r="N927">
        <f t="shared" si="89"/>
        <v>-2.2192471497093271E-2</v>
      </c>
    </row>
    <row r="928" spans="1:14" x14ac:dyDescent="0.2">
      <c r="A928" s="16">
        <v>45492</v>
      </c>
      <c r="B928">
        <v>4.25</v>
      </c>
      <c r="D928" s="17">
        <v>45492</v>
      </c>
      <c r="E928">
        <v>245.75431823730469</v>
      </c>
      <c r="F928" s="20">
        <f t="shared" si="84"/>
        <v>0.11320560262062307</v>
      </c>
      <c r="G928" s="20">
        <f t="shared" si="85"/>
        <v>-4.1367943973793766</v>
      </c>
      <c r="H928">
        <f t="shared" si="86"/>
        <v>-1.8348052579236815E-2</v>
      </c>
      <c r="J928" s="17">
        <v>45492</v>
      </c>
      <c r="K928">
        <v>5505</v>
      </c>
      <c r="L928">
        <f t="shared" si="87"/>
        <v>-0.71402655319268848</v>
      </c>
      <c r="M928">
        <f t="shared" si="88"/>
        <v>-4.9640265531926886</v>
      </c>
      <c r="N928">
        <f t="shared" si="89"/>
        <v>-2.2111972477333028E-2</v>
      </c>
    </row>
    <row r="929" spans="1:14" x14ac:dyDescent="0.2">
      <c r="A929" s="16">
        <v>45495</v>
      </c>
      <c r="B929">
        <v>4.26</v>
      </c>
      <c r="D929" s="17">
        <v>45495</v>
      </c>
      <c r="E929">
        <v>252.15545654296881</v>
      </c>
      <c r="F929" s="20">
        <f t="shared" si="84"/>
        <v>2.604690062651541</v>
      </c>
      <c r="G929" s="20">
        <f t="shared" si="85"/>
        <v>-1.6553099373484588</v>
      </c>
      <c r="H929">
        <f t="shared" si="86"/>
        <v>-7.2490840287797826E-3</v>
      </c>
      <c r="J929" s="17">
        <v>45495</v>
      </c>
      <c r="K929">
        <v>5564.41015625</v>
      </c>
      <c r="L929">
        <f t="shared" si="87"/>
        <v>1.0792035649409626</v>
      </c>
      <c r="M929">
        <f t="shared" si="88"/>
        <v>-3.1807964350590372</v>
      </c>
      <c r="N929">
        <f t="shared" si="89"/>
        <v>-1.4038494188146768E-2</v>
      </c>
    </row>
    <row r="930" spans="1:14" x14ac:dyDescent="0.2">
      <c r="A930" s="16">
        <v>45496</v>
      </c>
      <c r="B930">
        <v>4.25</v>
      </c>
      <c r="D930" s="17">
        <v>45496</v>
      </c>
      <c r="E930">
        <v>254.12046813964841</v>
      </c>
      <c r="F930" s="20">
        <f t="shared" si="84"/>
        <v>0.77928577220566808</v>
      </c>
      <c r="G930" s="20">
        <f t="shared" si="85"/>
        <v>-3.4707142277943319</v>
      </c>
      <c r="H930">
        <f t="shared" si="86"/>
        <v>-1.5340907177110251E-2</v>
      </c>
      <c r="J930" s="17">
        <v>45496</v>
      </c>
      <c r="K930">
        <v>5555.740234375</v>
      </c>
      <c r="L930">
        <f t="shared" si="87"/>
        <v>-0.15581025897707879</v>
      </c>
      <c r="M930">
        <f t="shared" si="88"/>
        <v>-4.4058102589770787</v>
      </c>
      <c r="N930">
        <f t="shared" si="89"/>
        <v>-1.9568503540805981E-2</v>
      </c>
    </row>
    <row r="931" spans="1:14" x14ac:dyDescent="0.2">
      <c r="A931" s="16">
        <v>45497</v>
      </c>
      <c r="B931">
        <v>4.28</v>
      </c>
      <c r="D931" s="17">
        <v>45497</v>
      </c>
      <c r="E931">
        <v>247.8880310058594</v>
      </c>
      <c r="F931" s="20">
        <f t="shared" si="84"/>
        <v>-2.4525522007003606</v>
      </c>
      <c r="G931" s="20">
        <f t="shared" si="85"/>
        <v>-6.7325522007003613</v>
      </c>
      <c r="H931">
        <f t="shared" si="86"/>
        <v>-3.0269907249648557E-2</v>
      </c>
      <c r="J931" s="17">
        <v>45497</v>
      </c>
      <c r="K931">
        <v>5427.1298828125</v>
      </c>
      <c r="L931">
        <f t="shared" si="87"/>
        <v>-2.3149093754734951</v>
      </c>
      <c r="M931">
        <f t="shared" si="88"/>
        <v>-6.5949093754734953</v>
      </c>
      <c r="N931">
        <f t="shared" si="89"/>
        <v>-2.9629453856688959E-2</v>
      </c>
    </row>
    <row r="932" spans="1:14" x14ac:dyDescent="0.2">
      <c r="A932" s="16">
        <v>45498</v>
      </c>
      <c r="B932">
        <v>4.2699999999999996</v>
      </c>
      <c r="D932" s="17">
        <v>45498</v>
      </c>
      <c r="E932">
        <v>254.57695007324219</v>
      </c>
      <c r="F932" s="20">
        <f t="shared" si="84"/>
        <v>2.6983630634529008</v>
      </c>
      <c r="G932" s="20">
        <f t="shared" si="85"/>
        <v>-1.5716369365470988</v>
      </c>
      <c r="H932">
        <f t="shared" si="86"/>
        <v>-6.8797374729863744E-3</v>
      </c>
      <c r="J932" s="17">
        <v>45498</v>
      </c>
      <c r="K932">
        <v>5399.22021484375</v>
      </c>
      <c r="L932">
        <f t="shared" si="87"/>
        <v>-0.51426202378422503</v>
      </c>
      <c r="M932">
        <f t="shared" si="88"/>
        <v>-4.7842620237842244</v>
      </c>
      <c r="N932">
        <f t="shared" si="89"/>
        <v>-2.1291262210773272E-2</v>
      </c>
    </row>
    <row r="933" spans="1:14" x14ac:dyDescent="0.2">
      <c r="A933" s="16">
        <v>45499</v>
      </c>
      <c r="B933">
        <v>4.2</v>
      </c>
      <c r="D933" s="17">
        <v>45499</v>
      </c>
      <c r="E933">
        <v>260.7200927734375</v>
      </c>
      <c r="F933" s="20">
        <f t="shared" si="84"/>
        <v>2.413078913243293</v>
      </c>
      <c r="G933" s="20">
        <f t="shared" si="85"/>
        <v>-1.7869210867567071</v>
      </c>
      <c r="H933">
        <f t="shared" si="86"/>
        <v>-7.8306739072646313E-3</v>
      </c>
      <c r="J933" s="17">
        <v>45499</v>
      </c>
      <c r="K933">
        <v>5459.10009765625</v>
      </c>
      <c r="L933">
        <f t="shared" si="87"/>
        <v>1.1090468702846359</v>
      </c>
      <c r="M933">
        <f t="shared" si="88"/>
        <v>-3.0909531297153645</v>
      </c>
      <c r="N933">
        <f t="shared" si="89"/>
        <v>-1.36356778259867E-2</v>
      </c>
    </row>
    <row r="934" spans="1:14" x14ac:dyDescent="0.2">
      <c r="A934" s="16">
        <v>45502</v>
      </c>
      <c r="B934">
        <v>4.17</v>
      </c>
      <c r="D934" s="17">
        <v>45502</v>
      </c>
      <c r="E934">
        <v>256.63131713867188</v>
      </c>
      <c r="F934" s="20">
        <f t="shared" si="84"/>
        <v>-1.5682625728116475</v>
      </c>
      <c r="G934" s="20">
        <f t="shared" si="85"/>
        <v>-5.7382625728116476</v>
      </c>
      <c r="H934">
        <f t="shared" si="86"/>
        <v>-2.5664559610473758E-2</v>
      </c>
      <c r="J934" s="17">
        <v>45502</v>
      </c>
      <c r="K934">
        <v>5463.5400390625</v>
      </c>
      <c r="L934">
        <f t="shared" si="87"/>
        <v>8.1331012929332355E-2</v>
      </c>
      <c r="M934">
        <f t="shared" si="88"/>
        <v>-4.0886689870706672</v>
      </c>
      <c r="N934">
        <f t="shared" si="89"/>
        <v>-1.8130082029611257E-2</v>
      </c>
    </row>
    <row r="935" spans="1:14" x14ac:dyDescent="0.2">
      <c r="A935" s="16">
        <v>45503</v>
      </c>
      <c r="B935">
        <v>4.1500000000000004</v>
      </c>
      <c r="D935" s="17">
        <v>45503</v>
      </c>
      <c r="E935">
        <v>255.97630310058591</v>
      </c>
      <c r="F935" s="20">
        <f t="shared" si="84"/>
        <v>-0.25523542698883711</v>
      </c>
      <c r="G935" s="20">
        <f t="shared" si="85"/>
        <v>-4.4052354269888374</v>
      </c>
      <c r="H935">
        <f t="shared" si="86"/>
        <v>-1.9565892026334217E-2</v>
      </c>
      <c r="J935" s="17">
        <v>45503</v>
      </c>
      <c r="K935">
        <v>5436.43994140625</v>
      </c>
      <c r="L935">
        <f t="shared" si="87"/>
        <v>-0.49601718780302301</v>
      </c>
      <c r="M935">
        <f t="shared" si="88"/>
        <v>-4.6460171878030234</v>
      </c>
      <c r="N935">
        <f t="shared" si="89"/>
        <v>-2.0661162321854328E-2</v>
      </c>
    </row>
    <row r="936" spans="1:14" x14ac:dyDescent="0.2">
      <c r="A936" s="16">
        <v>45504</v>
      </c>
      <c r="B936">
        <v>4.09</v>
      </c>
      <c r="D936" s="17">
        <v>45504</v>
      </c>
      <c r="E936">
        <v>256.83969116210938</v>
      </c>
      <c r="F936" s="20">
        <f t="shared" si="84"/>
        <v>0.33729218332534383</v>
      </c>
      <c r="G936" s="20">
        <f t="shared" si="85"/>
        <v>-3.7527078166746559</v>
      </c>
      <c r="H936">
        <f t="shared" si="86"/>
        <v>-1.6611480067589262E-2</v>
      </c>
      <c r="J936" s="17">
        <v>45504</v>
      </c>
      <c r="K936">
        <v>5522.2998046875</v>
      </c>
      <c r="L936">
        <f t="shared" si="87"/>
        <v>1.5793398659167481</v>
      </c>
      <c r="M936">
        <f t="shared" si="88"/>
        <v>-2.5106601340832517</v>
      </c>
      <c r="N936">
        <f t="shared" si="89"/>
        <v>-1.104287035804968E-2</v>
      </c>
    </row>
    <row r="937" spans="1:14" x14ac:dyDescent="0.2">
      <c r="A937" s="16">
        <v>45505</v>
      </c>
      <c r="B937">
        <v>3.99</v>
      </c>
      <c r="D937" s="17">
        <v>45505</v>
      </c>
      <c r="E937">
        <v>251.1431579589844</v>
      </c>
      <c r="F937" s="20">
        <f t="shared" si="84"/>
        <v>-2.2179333643293839</v>
      </c>
      <c r="G937" s="20">
        <f t="shared" si="85"/>
        <v>-6.2079333643293841</v>
      </c>
      <c r="H937">
        <f t="shared" si="86"/>
        <v>-2.7833894691955293E-2</v>
      </c>
      <c r="J937" s="17">
        <v>45505</v>
      </c>
      <c r="K937">
        <v>5446.68017578125</v>
      </c>
      <c r="L937">
        <f t="shared" si="87"/>
        <v>-1.3693502993456044</v>
      </c>
      <c r="M937">
        <f t="shared" si="88"/>
        <v>-5.3593502993456044</v>
      </c>
      <c r="N937">
        <f t="shared" si="89"/>
        <v>-2.3922286972258497E-2</v>
      </c>
    </row>
    <row r="938" spans="1:14" x14ac:dyDescent="0.2">
      <c r="A938" s="16">
        <v>45506</v>
      </c>
      <c r="B938">
        <v>3.8</v>
      </c>
      <c r="D938" s="17">
        <v>45506</v>
      </c>
      <c r="E938">
        <v>242.12205505371091</v>
      </c>
      <c r="F938" s="20">
        <f t="shared" si="84"/>
        <v>-3.5920161945032087</v>
      </c>
      <c r="G938" s="20">
        <f t="shared" si="85"/>
        <v>-7.3920161945032081</v>
      </c>
      <c r="H938">
        <f t="shared" si="86"/>
        <v>-3.3351570842825112E-2</v>
      </c>
      <c r="J938" s="17">
        <v>45506</v>
      </c>
      <c r="K938">
        <v>5346.56005859375</v>
      </c>
      <c r="L938">
        <f t="shared" si="87"/>
        <v>-1.8381860868696804</v>
      </c>
      <c r="M938">
        <f t="shared" si="88"/>
        <v>-5.6381860868696805</v>
      </c>
      <c r="N938">
        <f t="shared" si="89"/>
        <v>-2.5203719281869839E-2</v>
      </c>
    </row>
    <row r="939" spans="1:14" x14ac:dyDescent="0.2">
      <c r="A939" s="16">
        <v>45509</v>
      </c>
      <c r="B939">
        <v>3.78</v>
      </c>
      <c r="D939" s="17">
        <v>45509</v>
      </c>
      <c r="E939">
        <v>237.19960021972659</v>
      </c>
      <c r="F939" s="20">
        <f t="shared" si="84"/>
        <v>-2.0330468584914123</v>
      </c>
      <c r="G939" s="20">
        <f t="shared" si="85"/>
        <v>-5.8130468584914121</v>
      </c>
      <c r="H939">
        <f t="shared" si="86"/>
        <v>-2.6009251889424809E-2</v>
      </c>
      <c r="J939" s="17">
        <v>45509</v>
      </c>
      <c r="K939">
        <v>5186.330078125</v>
      </c>
      <c r="L939">
        <f t="shared" si="87"/>
        <v>-2.9968798388639746</v>
      </c>
      <c r="M939">
        <f t="shared" si="88"/>
        <v>-6.7768798388639748</v>
      </c>
      <c r="N939">
        <f t="shared" si="89"/>
        <v>-3.0476365401643661E-2</v>
      </c>
    </row>
    <row r="940" spans="1:14" x14ac:dyDescent="0.2">
      <c r="A940" s="16">
        <v>45510</v>
      </c>
      <c r="B940">
        <v>3.9</v>
      </c>
      <c r="D940" s="17">
        <v>45510</v>
      </c>
      <c r="E940">
        <v>236.61405944824219</v>
      </c>
      <c r="F940" s="20">
        <f t="shared" si="84"/>
        <v>-0.24685571600542147</v>
      </c>
      <c r="G940" s="20">
        <f t="shared" si="85"/>
        <v>-4.1468557160054216</v>
      </c>
      <c r="H940">
        <f t="shared" si="86"/>
        <v>-1.8393636330091254E-2</v>
      </c>
      <c r="J940" s="17">
        <v>45510</v>
      </c>
      <c r="K940">
        <v>5240.02978515625</v>
      </c>
      <c r="L940">
        <f t="shared" si="87"/>
        <v>1.0354085880061052</v>
      </c>
      <c r="M940">
        <f t="shared" si="88"/>
        <v>-2.8645914119938949</v>
      </c>
      <c r="N940">
        <f t="shared" si="89"/>
        <v>-1.2622428678705258E-2</v>
      </c>
    </row>
    <row r="941" spans="1:14" x14ac:dyDescent="0.2">
      <c r="A941" s="16">
        <v>45511</v>
      </c>
      <c r="B941">
        <v>3.96</v>
      </c>
      <c r="D941" s="17">
        <v>45511</v>
      </c>
      <c r="E941">
        <v>238.22178649902341</v>
      </c>
      <c r="F941" s="20">
        <f t="shared" si="84"/>
        <v>0.6794723249033735</v>
      </c>
      <c r="G941" s="20">
        <f t="shared" si="85"/>
        <v>-3.2805276750966263</v>
      </c>
      <c r="H941">
        <f t="shared" si="86"/>
        <v>-1.4486081533221611E-2</v>
      </c>
      <c r="J941" s="17">
        <v>45511</v>
      </c>
      <c r="K941">
        <v>5199.5</v>
      </c>
      <c r="L941">
        <f t="shared" si="87"/>
        <v>-0.77346478585028611</v>
      </c>
      <c r="M941">
        <f t="shared" si="88"/>
        <v>-4.7334647858502858</v>
      </c>
      <c r="N941">
        <f t="shared" si="89"/>
        <v>-2.1059629520926517E-2</v>
      </c>
    </row>
    <row r="942" spans="1:14" x14ac:dyDescent="0.2">
      <c r="A942" s="16">
        <v>45512</v>
      </c>
      <c r="B942">
        <v>3.99</v>
      </c>
      <c r="D942" s="17">
        <v>45512</v>
      </c>
      <c r="E942">
        <v>247.23301696777341</v>
      </c>
      <c r="F942" s="20">
        <f t="shared" si="84"/>
        <v>3.7827062760218793</v>
      </c>
      <c r="G942" s="20">
        <f t="shared" si="85"/>
        <v>-0.20729372397812096</v>
      </c>
      <c r="H942">
        <f t="shared" si="86"/>
        <v>-9.0119959271147256E-4</v>
      </c>
      <c r="J942" s="17">
        <v>45512</v>
      </c>
      <c r="K942">
        <v>5319.31005859375</v>
      </c>
      <c r="L942">
        <f t="shared" si="87"/>
        <v>2.3042611519136456</v>
      </c>
      <c r="M942">
        <f t="shared" si="88"/>
        <v>-1.6857388480863547</v>
      </c>
      <c r="N942">
        <f t="shared" si="89"/>
        <v>-7.3834802314203659E-3</v>
      </c>
    </row>
    <row r="943" spans="1:14" x14ac:dyDescent="0.2">
      <c r="A943" s="16">
        <v>45513</v>
      </c>
      <c r="B943">
        <v>3.94</v>
      </c>
      <c r="D943" s="17">
        <v>45513</v>
      </c>
      <c r="E943">
        <v>250.6172180175781</v>
      </c>
      <c r="F943" s="20">
        <f t="shared" si="84"/>
        <v>1.3688305434730084</v>
      </c>
      <c r="G943" s="20">
        <f t="shared" si="85"/>
        <v>-2.5711694565269916</v>
      </c>
      <c r="H943">
        <f t="shared" si="86"/>
        <v>-1.1312510337021226E-2</v>
      </c>
      <c r="J943" s="17">
        <v>45513</v>
      </c>
      <c r="K943">
        <v>5344.16015625</v>
      </c>
      <c r="L943">
        <f t="shared" si="87"/>
        <v>0.46716768495385552</v>
      </c>
      <c r="M943">
        <f t="shared" si="88"/>
        <v>-3.4728323150461442</v>
      </c>
      <c r="N943">
        <f t="shared" si="89"/>
        <v>-1.5350436758631262E-2</v>
      </c>
    </row>
    <row r="944" spans="1:14" x14ac:dyDescent="0.2">
      <c r="A944" s="16">
        <v>45516</v>
      </c>
      <c r="B944">
        <v>3.9</v>
      </c>
      <c r="D944" s="17">
        <v>45516</v>
      </c>
      <c r="E944">
        <v>249.40643310546881</v>
      </c>
      <c r="F944" s="20">
        <f t="shared" si="84"/>
        <v>-0.48312120040545903</v>
      </c>
      <c r="G944" s="20">
        <f t="shared" si="85"/>
        <v>-4.3831212004054585</v>
      </c>
      <c r="H944">
        <f t="shared" si="86"/>
        <v>-1.9465436986566314E-2</v>
      </c>
      <c r="J944" s="17">
        <v>45516</v>
      </c>
      <c r="K944">
        <v>5344.39013671875</v>
      </c>
      <c r="L944">
        <f t="shared" si="87"/>
        <v>4.3033977655223829E-3</v>
      </c>
      <c r="M944">
        <f t="shared" si="88"/>
        <v>-3.8956966022344774</v>
      </c>
      <c r="N944">
        <f t="shared" si="89"/>
        <v>-1.7257164880276132E-2</v>
      </c>
    </row>
    <row r="945" spans="1:14" x14ac:dyDescent="0.2">
      <c r="A945" s="16">
        <v>45517</v>
      </c>
      <c r="B945">
        <v>3.85</v>
      </c>
      <c r="D945" s="17">
        <v>45517</v>
      </c>
      <c r="E945">
        <v>252.67152404785159</v>
      </c>
      <c r="F945" s="20">
        <f t="shared" si="84"/>
        <v>1.3091446366189139</v>
      </c>
      <c r="G945" s="20">
        <f t="shared" si="85"/>
        <v>-2.5408553633810862</v>
      </c>
      <c r="H945">
        <f t="shared" si="86"/>
        <v>-1.1177404582331376E-2</v>
      </c>
      <c r="J945" s="17">
        <v>45517</v>
      </c>
      <c r="K945">
        <v>5434.43017578125</v>
      </c>
      <c r="L945">
        <f t="shared" si="87"/>
        <v>1.6847579753558397</v>
      </c>
      <c r="M945">
        <f t="shared" si="88"/>
        <v>-2.1652420246441606</v>
      </c>
      <c r="N945">
        <f t="shared" si="89"/>
        <v>-9.5068250168032498E-3</v>
      </c>
    </row>
    <row r="946" spans="1:14" x14ac:dyDescent="0.2">
      <c r="A946" s="16">
        <v>45518</v>
      </c>
      <c r="B946">
        <v>3.83</v>
      </c>
      <c r="D946" s="17">
        <v>45518</v>
      </c>
      <c r="E946">
        <v>253.3860778808594</v>
      </c>
      <c r="F946" s="20">
        <f t="shared" si="84"/>
        <v>0.28279951043176849</v>
      </c>
      <c r="G946" s="20">
        <f t="shared" si="85"/>
        <v>-3.5472004895682314</v>
      </c>
      <c r="H946">
        <f t="shared" si="86"/>
        <v>-1.5685162584242809E-2</v>
      </c>
      <c r="J946" s="17">
        <v>45518</v>
      </c>
      <c r="K946">
        <v>5455.2099609375</v>
      </c>
      <c r="L946">
        <f t="shared" si="87"/>
        <v>0.38237284285767298</v>
      </c>
      <c r="M946">
        <f t="shared" si="88"/>
        <v>-3.4476271571423269</v>
      </c>
      <c r="N946">
        <f t="shared" si="89"/>
        <v>-1.5237048659349632E-2</v>
      </c>
    </row>
    <row r="947" spans="1:14" x14ac:dyDescent="0.2">
      <c r="A947" s="16">
        <v>45519</v>
      </c>
      <c r="B947">
        <v>3.92</v>
      </c>
      <c r="D947" s="17">
        <v>45519</v>
      </c>
      <c r="E947">
        <v>260.79946899414062</v>
      </c>
      <c r="F947" s="20">
        <f t="shared" si="84"/>
        <v>2.9257294541521546</v>
      </c>
      <c r="G947" s="20">
        <f t="shared" si="85"/>
        <v>-0.99427054584784536</v>
      </c>
      <c r="H947">
        <f t="shared" si="86"/>
        <v>-4.3396720860541006E-3</v>
      </c>
      <c r="J947" s="17">
        <v>45519</v>
      </c>
      <c r="K947">
        <v>5543.22021484375</v>
      </c>
      <c r="L947">
        <f t="shared" si="87"/>
        <v>1.6133247764330794</v>
      </c>
      <c r="M947">
        <f t="shared" si="88"/>
        <v>-2.3066752235669208</v>
      </c>
      <c r="N947">
        <f t="shared" si="89"/>
        <v>-1.0135109892288413E-2</v>
      </c>
    </row>
    <row r="948" spans="1:14" x14ac:dyDescent="0.2">
      <c r="A948" s="16">
        <v>45520</v>
      </c>
      <c r="B948">
        <v>3.89</v>
      </c>
      <c r="D948" s="17">
        <v>45520</v>
      </c>
      <c r="E948">
        <v>260.9185791015625</v>
      </c>
      <c r="F948" s="20">
        <f t="shared" si="84"/>
        <v>4.5671146448749499E-2</v>
      </c>
      <c r="G948" s="20">
        <f t="shared" si="85"/>
        <v>-3.8443288535512505</v>
      </c>
      <c r="H948">
        <f t="shared" si="86"/>
        <v>-1.7025096501148987E-2</v>
      </c>
      <c r="J948" s="17">
        <v>45520</v>
      </c>
      <c r="K948">
        <v>5554.25</v>
      </c>
      <c r="L948">
        <f t="shared" si="87"/>
        <v>0.19897793572613648</v>
      </c>
      <c r="M948">
        <f t="shared" si="88"/>
        <v>-3.6910220642738638</v>
      </c>
      <c r="N948">
        <f t="shared" si="89"/>
        <v>-1.6333225999003598E-2</v>
      </c>
    </row>
    <row r="949" spans="1:14" x14ac:dyDescent="0.2">
      <c r="A949" s="16">
        <v>45523</v>
      </c>
      <c r="B949">
        <v>3.86</v>
      </c>
      <c r="D949" s="17">
        <v>45523</v>
      </c>
      <c r="E949">
        <v>263.369873046875</v>
      </c>
      <c r="F949" s="20">
        <f t="shared" si="84"/>
        <v>0.9394861622170394</v>
      </c>
      <c r="G949" s="20">
        <f t="shared" si="85"/>
        <v>-2.9205138377829605</v>
      </c>
      <c r="H949">
        <f t="shared" si="86"/>
        <v>-1.2872531037098239E-2</v>
      </c>
      <c r="J949" s="17">
        <v>45523</v>
      </c>
      <c r="K949">
        <v>5608.25</v>
      </c>
      <c r="L949">
        <f t="shared" si="87"/>
        <v>0.97222847369131737</v>
      </c>
      <c r="M949">
        <f t="shared" si="88"/>
        <v>-2.8877715263086827</v>
      </c>
      <c r="N949">
        <f t="shared" si="89"/>
        <v>-1.272607983180921E-2</v>
      </c>
    </row>
    <row r="950" spans="1:14" x14ac:dyDescent="0.2">
      <c r="A950" s="16">
        <v>45524</v>
      </c>
      <c r="B950">
        <v>3.82</v>
      </c>
      <c r="D950" s="17">
        <v>45524</v>
      </c>
      <c r="E950">
        <v>259.856689453125</v>
      </c>
      <c r="F950" s="20">
        <f t="shared" si="84"/>
        <v>-1.3339352573271421</v>
      </c>
      <c r="G950" s="20">
        <f t="shared" si="85"/>
        <v>-5.1539352573271415</v>
      </c>
      <c r="H950">
        <f t="shared" si="86"/>
        <v>-2.2980683710446391E-2</v>
      </c>
      <c r="J950" s="17">
        <v>45524</v>
      </c>
      <c r="K950">
        <v>5597.1201171875</v>
      </c>
      <c r="L950">
        <f t="shared" si="87"/>
        <v>-0.19845553982971517</v>
      </c>
      <c r="M950">
        <f t="shared" si="88"/>
        <v>-4.0184555398297146</v>
      </c>
      <c r="N950">
        <f t="shared" si="89"/>
        <v>-1.7812266019216823E-2</v>
      </c>
    </row>
    <row r="951" spans="1:14" x14ac:dyDescent="0.2">
      <c r="A951" s="16">
        <v>45525</v>
      </c>
      <c r="B951">
        <v>3.79</v>
      </c>
      <c r="D951" s="17">
        <v>45525</v>
      </c>
      <c r="E951">
        <v>259.11236572265619</v>
      </c>
      <c r="F951" s="20">
        <f t="shared" si="84"/>
        <v>-0.28643623992719025</v>
      </c>
      <c r="G951" s="20">
        <f t="shared" si="85"/>
        <v>-4.0764362399271903</v>
      </c>
      <c r="H951">
        <f t="shared" si="86"/>
        <v>-1.807469466542588E-2</v>
      </c>
      <c r="J951" s="17">
        <v>45525</v>
      </c>
      <c r="K951">
        <v>5620.85009765625</v>
      </c>
      <c r="L951">
        <f t="shared" si="87"/>
        <v>0.42396768287821007</v>
      </c>
      <c r="M951">
        <f t="shared" si="88"/>
        <v>-3.3660323171217899</v>
      </c>
      <c r="N951">
        <f t="shared" si="89"/>
        <v>-1.4870188447769179E-2</v>
      </c>
    </row>
    <row r="952" spans="1:14" x14ac:dyDescent="0.2">
      <c r="A952" s="16">
        <v>45526</v>
      </c>
      <c r="B952">
        <v>3.86</v>
      </c>
      <c r="D952" s="17">
        <v>45526</v>
      </c>
      <c r="E952">
        <v>256.63131713867188</v>
      </c>
      <c r="F952" s="20">
        <f t="shared" si="84"/>
        <v>-0.95751840212826289</v>
      </c>
      <c r="G952" s="20">
        <f t="shared" si="85"/>
        <v>-4.8175184021282629</v>
      </c>
      <c r="H952">
        <f t="shared" si="86"/>
        <v>-2.1442976462955784E-2</v>
      </c>
      <c r="J952" s="17">
        <v>45526</v>
      </c>
      <c r="K952">
        <v>5570.64013671875</v>
      </c>
      <c r="L952">
        <f t="shared" si="87"/>
        <v>-0.89328055481209623</v>
      </c>
      <c r="M952">
        <f t="shared" si="88"/>
        <v>-4.753280554812096</v>
      </c>
      <c r="N952">
        <f t="shared" si="89"/>
        <v>-2.1149973672163761E-2</v>
      </c>
    </row>
    <row r="953" spans="1:14" x14ac:dyDescent="0.2">
      <c r="A953" s="16">
        <v>45527</v>
      </c>
      <c r="B953">
        <v>3.81</v>
      </c>
      <c r="D953" s="17">
        <v>45527</v>
      </c>
      <c r="E953">
        <v>262.00033569335938</v>
      </c>
      <c r="F953" s="20">
        <f t="shared" si="84"/>
        <v>2.0921135481630744</v>
      </c>
      <c r="G953" s="20">
        <f t="shared" si="85"/>
        <v>-1.7178864518369257</v>
      </c>
      <c r="H953">
        <f t="shared" si="86"/>
        <v>-7.5255126270942089E-3</v>
      </c>
      <c r="J953" s="17">
        <v>45527</v>
      </c>
      <c r="K953">
        <v>5634.60986328125</v>
      </c>
      <c r="L953">
        <f t="shared" si="87"/>
        <v>1.1483370850119177</v>
      </c>
      <c r="M953">
        <f t="shared" si="88"/>
        <v>-2.6616629149880824</v>
      </c>
      <c r="N953">
        <f t="shared" si="89"/>
        <v>-1.1716077457337772E-2</v>
      </c>
    </row>
    <row r="954" spans="1:14" x14ac:dyDescent="0.2">
      <c r="A954" s="16">
        <v>45530</v>
      </c>
      <c r="B954">
        <v>3.82</v>
      </c>
      <c r="D954" s="17">
        <v>45530</v>
      </c>
      <c r="E954">
        <v>263.27059936523438</v>
      </c>
      <c r="F954" s="20">
        <f t="shared" si="84"/>
        <v>0.4848328413447891</v>
      </c>
      <c r="G954" s="20">
        <f t="shared" si="85"/>
        <v>-3.335167158655211</v>
      </c>
      <c r="H954">
        <f t="shared" si="86"/>
        <v>-1.4731495728697176E-2</v>
      </c>
      <c r="J954" s="17">
        <v>45530</v>
      </c>
      <c r="K954">
        <v>5616.83984375</v>
      </c>
      <c r="L954">
        <f t="shared" si="87"/>
        <v>-0.31537266931382246</v>
      </c>
      <c r="M954">
        <f t="shared" si="88"/>
        <v>-4.1353726693138224</v>
      </c>
      <c r="N954">
        <f t="shared" si="89"/>
        <v>-1.8341611692233591E-2</v>
      </c>
    </row>
    <row r="955" spans="1:14" x14ac:dyDescent="0.2">
      <c r="A955" s="16">
        <v>45531</v>
      </c>
      <c r="B955">
        <v>3.83</v>
      </c>
      <c r="D955" s="17">
        <v>45531</v>
      </c>
      <c r="E955">
        <v>262.19879150390619</v>
      </c>
      <c r="F955" s="20">
        <f t="shared" si="84"/>
        <v>-0.40711263008949455</v>
      </c>
      <c r="G955" s="20">
        <f t="shared" si="85"/>
        <v>-4.237112630089495</v>
      </c>
      <c r="H955">
        <f t="shared" si="86"/>
        <v>-1.8802767886578916E-2</v>
      </c>
      <c r="J955" s="17">
        <v>45531</v>
      </c>
      <c r="K955">
        <v>5625.7998046875</v>
      </c>
      <c r="L955">
        <f t="shared" si="87"/>
        <v>0.15951960865449949</v>
      </c>
      <c r="M955">
        <f t="shared" si="88"/>
        <v>-3.6704803913455004</v>
      </c>
      <c r="N955">
        <f t="shared" si="89"/>
        <v>-1.624060551712294E-2</v>
      </c>
    </row>
    <row r="956" spans="1:14" x14ac:dyDescent="0.2">
      <c r="A956" s="16">
        <v>45532</v>
      </c>
      <c r="B956">
        <v>3.84</v>
      </c>
      <c r="D956" s="17">
        <v>45532</v>
      </c>
      <c r="E956">
        <v>256.93893432617188</v>
      </c>
      <c r="F956" s="20">
        <f t="shared" si="84"/>
        <v>-2.006056987358753</v>
      </c>
      <c r="G956" s="20">
        <f t="shared" si="85"/>
        <v>-5.8460569873587529</v>
      </c>
      <c r="H956">
        <f t="shared" si="86"/>
        <v>-2.6161487726181827E-2</v>
      </c>
      <c r="J956" s="17">
        <v>45532</v>
      </c>
      <c r="K956">
        <v>5592.18017578125</v>
      </c>
      <c r="L956">
        <f t="shared" si="87"/>
        <v>-0.59759732079761574</v>
      </c>
      <c r="M956">
        <f t="shared" si="88"/>
        <v>-4.4375973207976154</v>
      </c>
      <c r="N956">
        <f t="shared" si="89"/>
        <v>-1.9712939529092172E-2</v>
      </c>
    </row>
    <row r="957" spans="1:14" x14ac:dyDescent="0.2">
      <c r="A957" s="16">
        <v>45533</v>
      </c>
      <c r="B957">
        <v>3.87</v>
      </c>
      <c r="D957" s="17">
        <v>45533</v>
      </c>
      <c r="E957">
        <v>255.0632629394531</v>
      </c>
      <c r="F957" s="20">
        <f t="shared" si="84"/>
        <v>-0.7300066810184952</v>
      </c>
      <c r="G957" s="20">
        <f t="shared" si="85"/>
        <v>-4.6000066810184954</v>
      </c>
      <c r="H957">
        <f t="shared" si="86"/>
        <v>-2.0451655710260953E-2</v>
      </c>
      <c r="J957" s="17">
        <v>45533</v>
      </c>
      <c r="K957">
        <v>5591.9599609375</v>
      </c>
      <c r="L957">
        <f t="shared" si="87"/>
        <v>-3.9379068060738064E-3</v>
      </c>
      <c r="M957">
        <f t="shared" si="88"/>
        <v>-3.873937906806074</v>
      </c>
      <c r="N957">
        <f t="shared" si="89"/>
        <v>-1.7158848660836098E-2</v>
      </c>
    </row>
    <row r="958" spans="1:14" x14ac:dyDescent="0.2">
      <c r="A958" s="16">
        <v>45534</v>
      </c>
      <c r="B958">
        <v>3.91</v>
      </c>
      <c r="D958" s="17">
        <v>45534</v>
      </c>
      <c r="E958">
        <v>250.9844055175781</v>
      </c>
      <c r="F958" s="20">
        <f t="shared" si="84"/>
        <v>-1.5991551958006742</v>
      </c>
      <c r="G958" s="20">
        <f t="shared" si="85"/>
        <v>-5.5091551958006741</v>
      </c>
      <c r="H958">
        <f t="shared" si="86"/>
        <v>-2.4610268142907229E-2</v>
      </c>
      <c r="J958" s="17">
        <v>45534</v>
      </c>
      <c r="K958">
        <v>5648.39990234375</v>
      </c>
      <c r="L958">
        <f t="shared" si="87"/>
        <v>1.0093051774424322</v>
      </c>
      <c r="M958">
        <f t="shared" si="88"/>
        <v>-2.9006948225575679</v>
      </c>
      <c r="N958">
        <f t="shared" si="89"/>
        <v>-1.278387780242057E-2</v>
      </c>
    </row>
    <row r="959" spans="1:14" x14ac:dyDescent="0.2">
      <c r="A959" s="16">
        <v>45538</v>
      </c>
      <c r="B959">
        <v>3.84</v>
      </c>
      <c r="D959" s="17">
        <v>45538</v>
      </c>
      <c r="E959">
        <v>246.1810607910156</v>
      </c>
      <c r="F959" s="20">
        <f t="shared" si="84"/>
        <v>-1.9138020613898619</v>
      </c>
      <c r="G959" s="20">
        <f t="shared" si="85"/>
        <v>-5.7538020613898615</v>
      </c>
      <c r="H959">
        <f t="shared" si="86"/>
        <v>-2.5736160990471959E-2</v>
      </c>
      <c r="J959" s="17">
        <v>45538</v>
      </c>
      <c r="K959">
        <v>5528.93017578125</v>
      </c>
      <c r="L959">
        <f t="shared" si="87"/>
        <v>-2.1151074397711671</v>
      </c>
      <c r="M959">
        <f t="shared" si="88"/>
        <v>-5.955107439771167</v>
      </c>
      <c r="N959">
        <f t="shared" si="89"/>
        <v>-2.6664785367615594E-2</v>
      </c>
    </row>
    <row r="960" spans="1:14" x14ac:dyDescent="0.2">
      <c r="A960" s="16">
        <v>45539</v>
      </c>
      <c r="B960">
        <v>3.77</v>
      </c>
      <c r="D960" s="17">
        <v>45539</v>
      </c>
      <c r="E960">
        <v>245.8039245605469</v>
      </c>
      <c r="F960" s="20">
        <f t="shared" si="84"/>
        <v>-0.15319465650887176</v>
      </c>
      <c r="G960" s="20">
        <f t="shared" si="85"/>
        <v>-3.9231946565088718</v>
      </c>
      <c r="H960">
        <f t="shared" si="86"/>
        <v>-1.7381446120967949E-2</v>
      </c>
      <c r="J960" s="17">
        <v>45539</v>
      </c>
      <c r="K960">
        <v>5520.06982421875</v>
      </c>
      <c r="L960">
        <f t="shared" si="87"/>
        <v>-0.16025435809103905</v>
      </c>
      <c r="M960">
        <f t="shared" si="88"/>
        <v>-3.9302543580910392</v>
      </c>
      <c r="N960">
        <f t="shared" si="89"/>
        <v>-1.7413359152210723E-2</v>
      </c>
    </row>
    <row r="961" spans="1:14" x14ac:dyDescent="0.2">
      <c r="A961" s="16">
        <v>45540</v>
      </c>
      <c r="B961">
        <v>3.73</v>
      </c>
      <c r="D961" s="17">
        <v>45540</v>
      </c>
      <c r="E961">
        <v>244.25575256347659</v>
      </c>
      <c r="F961" s="20">
        <f t="shared" si="84"/>
        <v>-0.62984022726169442</v>
      </c>
      <c r="G961" s="20">
        <f t="shared" si="85"/>
        <v>-4.3598402272616941</v>
      </c>
      <c r="H961">
        <f t="shared" si="86"/>
        <v>-1.9359707040154005E-2</v>
      </c>
      <c r="J961" s="17">
        <v>45540</v>
      </c>
      <c r="K961">
        <v>5503.41015625</v>
      </c>
      <c r="L961">
        <f t="shared" si="87"/>
        <v>-0.30180176155847499</v>
      </c>
      <c r="M961">
        <f t="shared" si="88"/>
        <v>-4.0318017615584747</v>
      </c>
      <c r="N961">
        <f t="shared" si="89"/>
        <v>-1.7872658811402008E-2</v>
      </c>
    </row>
    <row r="962" spans="1:14" x14ac:dyDescent="0.2">
      <c r="A962" s="16">
        <v>45541</v>
      </c>
      <c r="B962">
        <v>3.72</v>
      </c>
      <c r="D962" s="17">
        <v>45541</v>
      </c>
      <c r="E962">
        <v>242.12205505371091</v>
      </c>
      <c r="F962" s="20">
        <f t="shared" si="84"/>
        <v>-0.87355056631109718</v>
      </c>
      <c r="G962" s="20">
        <f t="shared" si="85"/>
        <v>-4.5935505663110971</v>
      </c>
      <c r="H962">
        <f t="shared" si="86"/>
        <v>-2.0422266189104563E-2</v>
      </c>
      <c r="J962" s="17">
        <v>45541</v>
      </c>
      <c r="K962">
        <v>5408.419921875</v>
      </c>
      <c r="L962">
        <f t="shared" si="87"/>
        <v>-1.7260249859284691</v>
      </c>
      <c r="M962">
        <f t="shared" si="88"/>
        <v>-5.4460249859284691</v>
      </c>
      <c r="N962">
        <f t="shared" si="89"/>
        <v>-2.4320208856073375E-2</v>
      </c>
    </row>
    <row r="963" spans="1:14" x14ac:dyDescent="0.2">
      <c r="A963" s="16">
        <v>45544</v>
      </c>
      <c r="B963">
        <v>3.7</v>
      </c>
      <c r="D963" s="17">
        <v>45544</v>
      </c>
      <c r="E963">
        <v>243.89848327636719</v>
      </c>
      <c r="F963" s="20">
        <f t="shared" si="84"/>
        <v>0.7336912047364732</v>
      </c>
      <c r="G963" s="20">
        <f t="shared" si="85"/>
        <v>-2.9663087952635268</v>
      </c>
      <c r="H963">
        <f t="shared" si="86"/>
        <v>-1.3077447549944676E-2</v>
      </c>
      <c r="J963" s="17">
        <v>45544</v>
      </c>
      <c r="K963">
        <v>5471.0498046875</v>
      </c>
      <c r="L963">
        <f t="shared" si="87"/>
        <v>1.1580070282484163</v>
      </c>
      <c r="M963">
        <f t="shared" si="88"/>
        <v>-2.5419929717515837</v>
      </c>
      <c r="N963">
        <f t="shared" si="89"/>
        <v>-1.118247398780604E-2</v>
      </c>
    </row>
    <row r="964" spans="1:14" x14ac:dyDescent="0.2">
      <c r="A964" s="16">
        <v>45545</v>
      </c>
      <c r="B964">
        <v>3.65</v>
      </c>
      <c r="D964" s="17">
        <v>45545</v>
      </c>
      <c r="E964">
        <v>244.29545593261719</v>
      </c>
      <c r="F964" s="20">
        <f t="shared" si="84"/>
        <v>0.16276142881962116</v>
      </c>
      <c r="G964" s="20">
        <f t="shared" si="85"/>
        <v>-3.4872385711803786</v>
      </c>
      <c r="H964">
        <f t="shared" si="86"/>
        <v>-1.5415258141278074E-2</v>
      </c>
      <c r="J964" s="17">
        <v>45545</v>
      </c>
      <c r="K964">
        <v>5495.52001953125</v>
      </c>
      <c r="L964">
        <f t="shared" si="87"/>
        <v>0.44726726528397437</v>
      </c>
      <c r="M964">
        <f t="shared" si="88"/>
        <v>-3.2027327347160255</v>
      </c>
      <c r="N964">
        <f t="shared" si="89"/>
        <v>-1.4136903315162859E-2</v>
      </c>
    </row>
    <row r="965" spans="1:14" x14ac:dyDescent="0.2">
      <c r="A965" s="16">
        <v>45546</v>
      </c>
      <c r="B965">
        <v>3.65</v>
      </c>
      <c r="D965" s="17">
        <v>45546</v>
      </c>
      <c r="E965">
        <v>247.67962646484381</v>
      </c>
      <c r="F965" s="20">
        <f t="shared" ref="F965:F1028" si="90">+(E965-E964)/E964*100</f>
        <v>1.3852777241833176</v>
      </c>
      <c r="G965" s="20">
        <f t="shared" ref="G965:G1028" si="91">+F965-B965</f>
        <v>-2.2647222758166823</v>
      </c>
      <c r="H965">
        <f t="shared" ref="H965:H1028" si="92">+LOG(1+G965/100)</f>
        <v>-9.9486486091982761E-3</v>
      </c>
      <c r="J965" s="17">
        <v>45546</v>
      </c>
      <c r="K965">
        <v>5554.1298828125</v>
      </c>
      <c r="L965">
        <f t="shared" ref="L965:L1028" si="93">+(K965-K964)/K964*100</f>
        <v>1.066502588889654</v>
      </c>
      <c r="M965">
        <f t="shared" ref="M965:M1028" si="94">+L965-B965</f>
        <v>-2.5834974111103461</v>
      </c>
      <c r="N965">
        <f t="shared" ref="N965:N1028" si="95">+LOG(1+M965/100)</f>
        <v>-1.1367466363627348E-2</v>
      </c>
    </row>
    <row r="966" spans="1:14" x14ac:dyDescent="0.2">
      <c r="A966" s="16">
        <v>45547</v>
      </c>
      <c r="B966">
        <v>3.68</v>
      </c>
      <c r="D966" s="17">
        <v>45547</v>
      </c>
      <c r="E966">
        <v>251.45082092285159</v>
      </c>
      <c r="F966" s="20">
        <f t="shared" si="90"/>
        <v>1.522609877862956</v>
      </c>
      <c r="G966" s="20">
        <f t="shared" si="91"/>
        <v>-2.157390122137044</v>
      </c>
      <c r="H966">
        <f t="shared" si="92"/>
        <v>-9.471971339338912E-3</v>
      </c>
      <c r="J966" s="17">
        <v>45547</v>
      </c>
      <c r="K966">
        <v>5595.759765625</v>
      </c>
      <c r="L966">
        <f t="shared" si="93"/>
        <v>0.74953023589393375</v>
      </c>
      <c r="M966">
        <f t="shared" si="94"/>
        <v>-2.9304697641060664</v>
      </c>
      <c r="N966">
        <f t="shared" si="95"/>
        <v>-1.2917072121553564E-2</v>
      </c>
    </row>
    <row r="967" spans="1:14" x14ac:dyDescent="0.2">
      <c r="A967" s="16">
        <v>45548</v>
      </c>
      <c r="B967">
        <v>3.66</v>
      </c>
      <c r="D967" s="17">
        <v>45548</v>
      </c>
      <c r="E967">
        <v>252.6417541503906</v>
      </c>
      <c r="F967" s="20">
        <f t="shared" si="90"/>
        <v>0.47362471244601728</v>
      </c>
      <c r="G967" s="20">
        <f t="shared" si="91"/>
        <v>-3.1863752875539828</v>
      </c>
      <c r="H967">
        <f t="shared" si="92"/>
        <v>-1.4063519540264306E-2</v>
      </c>
      <c r="J967" s="17">
        <v>45548</v>
      </c>
      <c r="K967">
        <v>5626.02001953125</v>
      </c>
      <c r="L967">
        <f t="shared" si="93"/>
        <v>0.54077114053644837</v>
      </c>
      <c r="M967">
        <f t="shared" si="94"/>
        <v>-3.1192288594635516</v>
      </c>
      <c r="N967">
        <f t="shared" si="95"/>
        <v>-1.3762413003454932E-2</v>
      </c>
    </row>
    <row r="968" spans="1:14" x14ac:dyDescent="0.2">
      <c r="A968" s="16">
        <v>45551</v>
      </c>
      <c r="B968">
        <v>3.63</v>
      </c>
      <c r="D968" s="17">
        <v>45551</v>
      </c>
      <c r="E968">
        <v>254.96403503417969</v>
      </c>
      <c r="F968" s="20">
        <f t="shared" si="90"/>
        <v>0.91919916072412244</v>
      </c>
      <c r="G968" s="20">
        <f t="shared" si="91"/>
        <v>-2.7108008392758776</v>
      </c>
      <c r="H968">
        <f t="shared" si="92"/>
        <v>-1.1935371502111037E-2</v>
      </c>
      <c r="J968" s="17">
        <v>45551</v>
      </c>
      <c r="K968">
        <v>5633.08984375</v>
      </c>
      <c r="L968">
        <f t="shared" si="93"/>
        <v>0.12566297656614178</v>
      </c>
      <c r="M968">
        <f t="shared" si="94"/>
        <v>-3.504337023433858</v>
      </c>
      <c r="N968">
        <f t="shared" si="95"/>
        <v>-1.5492205699448886E-2</v>
      </c>
    </row>
    <row r="969" spans="1:14" x14ac:dyDescent="0.2">
      <c r="A969" s="16">
        <v>45552</v>
      </c>
      <c r="B969">
        <v>3.65</v>
      </c>
      <c r="D969" s="17">
        <v>45552</v>
      </c>
      <c r="E969">
        <v>253.2570495605469</v>
      </c>
      <c r="F969" s="20">
        <f t="shared" si="90"/>
        <v>-0.66950049382610022</v>
      </c>
      <c r="G969" s="20">
        <f t="shared" si="91"/>
        <v>-4.3195004938260997</v>
      </c>
      <c r="H969">
        <f t="shared" si="92"/>
        <v>-1.9176566087596394E-2</v>
      </c>
      <c r="J969" s="17">
        <v>45552</v>
      </c>
      <c r="K969">
        <v>5634.580078125</v>
      </c>
      <c r="L969">
        <f t="shared" si="93"/>
        <v>2.6455008109864217E-2</v>
      </c>
      <c r="M969">
        <f t="shared" si="94"/>
        <v>-3.6235449918901357</v>
      </c>
      <c r="N969">
        <f t="shared" si="95"/>
        <v>-1.6029052290161609E-2</v>
      </c>
    </row>
    <row r="970" spans="1:14" x14ac:dyDescent="0.2">
      <c r="A970" s="16">
        <v>45553</v>
      </c>
      <c r="B970">
        <v>3.7</v>
      </c>
      <c r="D970" s="17">
        <v>45553</v>
      </c>
      <c r="E970">
        <v>250.91123962402341</v>
      </c>
      <c r="F970" s="20">
        <f t="shared" si="90"/>
        <v>-0.92625652103029599</v>
      </c>
      <c r="G970" s="20">
        <f t="shared" si="91"/>
        <v>-4.6262565210302959</v>
      </c>
      <c r="H970">
        <f t="shared" si="92"/>
        <v>-2.0571170701488336E-2</v>
      </c>
      <c r="J970" s="17">
        <v>45553</v>
      </c>
      <c r="K970">
        <v>5618.259765625</v>
      </c>
      <c r="L970">
        <f t="shared" si="93"/>
        <v>-0.28964558624980719</v>
      </c>
      <c r="M970">
        <f t="shared" si="94"/>
        <v>-3.9896455862498073</v>
      </c>
      <c r="N970">
        <f t="shared" si="95"/>
        <v>-1.7681927145223302E-2</v>
      </c>
    </row>
    <row r="971" spans="1:14" x14ac:dyDescent="0.2">
      <c r="A971" s="16">
        <v>45554</v>
      </c>
      <c r="B971">
        <v>3.73</v>
      </c>
      <c r="D971" s="17">
        <v>45554</v>
      </c>
      <c r="E971">
        <v>264.3896484375</v>
      </c>
      <c r="F971" s="20">
        <f t="shared" si="90"/>
        <v>5.3717835971291041</v>
      </c>
      <c r="G971" s="20">
        <f t="shared" si="91"/>
        <v>1.6417835971291042</v>
      </c>
      <c r="H971">
        <f t="shared" si="92"/>
        <v>7.0722773896926099E-3</v>
      </c>
      <c r="J971" s="17">
        <v>45554</v>
      </c>
      <c r="K971">
        <v>5713.64013671875</v>
      </c>
      <c r="L971">
        <f t="shared" si="93"/>
        <v>1.6976853166763366</v>
      </c>
      <c r="M971">
        <f t="shared" si="94"/>
        <v>-2.0323146833236634</v>
      </c>
      <c r="N971">
        <f t="shared" si="95"/>
        <v>-8.9171529092661184E-3</v>
      </c>
    </row>
    <row r="972" spans="1:14" x14ac:dyDescent="0.2">
      <c r="A972" s="16">
        <v>45555</v>
      </c>
      <c r="B972">
        <v>3.73</v>
      </c>
      <c r="D972" s="17">
        <v>45555</v>
      </c>
      <c r="E972">
        <v>265.19479370117188</v>
      </c>
      <c r="F972" s="20">
        <f t="shared" si="90"/>
        <v>0.30452979851145956</v>
      </c>
      <c r="G972" s="20">
        <f t="shared" si="91"/>
        <v>-3.4254702014885403</v>
      </c>
      <c r="H972">
        <f t="shared" si="92"/>
        <v>-1.5137397668350186E-2</v>
      </c>
      <c r="J972" s="17">
        <v>45555</v>
      </c>
      <c r="K972">
        <v>5702.5498046875</v>
      </c>
      <c r="L972">
        <f t="shared" si="93"/>
        <v>-0.19410273951238022</v>
      </c>
      <c r="M972">
        <f t="shared" si="94"/>
        <v>-3.9241027395123802</v>
      </c>
      <c r="N972">
        <f t="shared" si="95"/>
        <v>-1.7385550933777659E-2</v>
      </c>
    </row>
    <row r="973" spans="1:14" x14ac:dyDescent="0.2">
      <c r="A973" s="16">
        <v>45558</v>
      </c>
      <c r="B973">
        <v>3.75</v>
      </c>
      <c r="D973" s="17">
        <v>45558</v>
      </c>
      <c r="E973">
        <v>262.620361328125</v>
      </c>
      <c r="F973" s="20">
        <f t="shared" si="90"/>
        <v>-0.97077032965730459</v>
      </c>
      <c r="G973" s="20">
        <f t="shared" si="91"/>
        <v>-4.7207703296573049</v>
      </c>
      <c r="H973">
        <f t="shared" si="92"/>
        <v>-2.1001762768685973E-2</v>
      </c>
      <c r="J973" s="17">
        <v>45558</v>
      </c>
      <c r="K973">
        <v>5718.56982421875</v>
      </c>
      <c r="L973">
        <f t="shared" si="93"/>
        <v>0.28092730585327869</v>
      </c>
      <c r="M973">
        <f t="shared" si="94"/>
        <v>-3.4690726941467211</v>
      </c>
      <c r="N973">
        <f t="shared" si="95"/>
        <v>-1.5333521823145629E-2</v>
      </c>
    </row>
    <row r="974" spans="1:14" x14ac:dyDescent="0.2">
      <c r="A974" s="16">
        <v>45559</v>
      </c>
      <c r="B974">
        <v>3.74</v>
      </c>
      <c r="D974" s="17">
        <v>45559</v>
      </c>
      <c r="E974">
        <v>268.81292724609381</v>
      </c>
      <c r="F974" s="20">
        <f t="shared" si="90"/>
        <v>2.3579915459150733</v>
      </c>
      <c r="G974" s="20">
        <f t="shared" si="91"/>
        <v>-1.3820084540849269</v>
      </c>
      <c r="H974">
        <f t="shared" si="92"/>
        <v>-6.0438465565380234E-3</v>
      </c>
      <c r="J974" s="17">
        <v>45559</v>
      </c>
      <c r="K974">
        <v>5732.93017578125</v>
      </c>
      <c r="L974">
        <f t="shared" si="93"/>
        <v>0.25111788443471278</v>
      </c>
      <c r="M974">
        <f t="shared" si="94"/>
        <v>-3.4888821155652874</v>
      </c>
      <c r="N974">
        <f t="shared" si="95"/>
        <v>-1.5422653933546696E-2</v>
      </c>
    </row>
    <row r="975" spans="1:14" x14ac:dyDescent="0.2">
      <c r="A975" s="16">
        <v>45560</v>
      </c>
      <c r="B975">
        <v>3.79</v>
      </c>
      <c r="D975" s="17">
        <v>45560</v>
      </c>
      <c r="E975">
        <v>272.44091796875</v>
      </c>
      <c r="F975" s="20">
        <f t="shared" si="90"/>
        <v>1.349634022375281</v>
      </c>
      <c r="G975" s="20">
        <f t="shared" si="91"/>
        <v>-2.4403659776247189</v>
      </c>
      <c r="H975">
        <f t="shared" si="92"/>
        <v>-1.0729837533799365E-2</v>
      </c>
      <c r="J975" s="17">
        <v>45560</v>
      </c>
      <c r="K975">
        <v>5722.259765625</v>
      </c>
      <c r="L975">
        <f t="shared" si="93"/>
        <v>-0.1861248930141714</v>
      </c>
      <c r="M975">
        <f t="shared" si="94"/>
        <v>-3.9761248930141715</v>
      </c>
      <c r="N975">
        <f t="shared" si="95"/>
        <v>-1.7620771772161939E-2</v>
      </c>
    </row>
    <row r="976" spans="1:14" x14ac:dyDescent="0.2">
      <c r="A976" s="16">
        <v>45561</v>
      </c>
      <c r="B976">
        <v>3.79</v>
      </c>
      <c r="D976" s="17">
        <v>45561</v>
      </c>
      <c r="E976">
        <v>274.10092163085938</v>
      </c>
      <c r="F976" s="20">
        <f t="shared" si="90"/>
        <v>0.60930776275676168</v>
      </c>
      <c r="G976" s="20">
        <f t="shared" si="91"/>
        <v>-3.1806922372432385</v>
      </c>
      <c r="H976">
        <f t="shared" si="92"/>
        <v>-1.4038026796240921E-2</v>
      </c>
      <c r="J976" s="17">
        <v>45561</v>
      </c>
      <c r="K976">
        <v>5745.3701171875</v>
      </c>
      <c r="L976">
        <f t="shared" si="93"/>
        <v>0.40386757171230636</v>
      </c>
      <c r="M976">
        <f t="shared" si="94"/>
        <v>-3.3861324282876937</v>
      </c>
      <c r="N976">
        <f t="shared" si="95"/>
        <v>-1.49605322012707E-2</v>
      </c>
    </row>
    <row r="977" spans="1:14" x14ac:dyDescent="0.2">
      <c r="A977" s="16">
        <v>45562</v>
      </c>
      <c r="B977">
        <v>3.75</v>
      </c>
      <c r="D977" s="17">
        <v>45562</v>
      </c>
      <c r="E977">
        <v>274.97561645507812</v>
      </c>
      <c r="F977" s="20">
        <f t="shared" si="90"/>
        <v>0.31911414927554677</v>
      </c>
      <c r="G977" s="20">
        <f t="shared" si="91"/>
        <v>-3.4308858507244531</v>
      </c>
      <c r="H977">
        <f t="shared" si="92"/>
        <v>-1.5161752459754351E-2</v>
      </c>
      <c r="J977" s="17">
        <v>45562</v>
      </c>
      <c r="K977">
        <v>5738.169921875</v>
      </c>
      <c r="L977">
        <f t="shared" si="93"/>
        <v>-0.12532169669905743</v>
      </c>
      <c r="M977">
        <f t="shared" si="94"/>
        <v>-3.8753216966990576</v>
      </c>
      <c r="N977">
        <f t="shared" si="95"/>
        <v>-1.7165100624427058E-2</v>
      </c>
    </row>
    <row r="978" spans="1:14" x14ac:dyDescent="0.2">
      <c r="A978" s="16">
        <v>45565</v>
      </c>
      <c r="B978">
        <v>3.81</v>
      </c>
      <c r="D978" s="17">
        <v>45565</v>
      </c>
      <c r="E978">
        <v>272.063232421875</v>
      </c>
      <c r="F978" s="20">
        <f t="shared" si="90"/>
        <v>-1.0591426508098807</v>
      </c>
      <c r="G978" s="20">
        <f t="shared" si="91"/>
        <v>-4.8691426508098807</v>
      </c>
      <c r="H978">
        <f t="shared" si="92"/>
        <v>-2.167858923722344E-2</v>
      </c>
      <c r="J978" s="17">
        <v>45565</v>
      </c>
      <c r="K978">
        <v>5762.47998046875</v>
      </c>
      <c r="L978">
        <f t="shared" si="93"/>
        <v>0.42365525811766935</v>
      </c>
      <c r="M978">
        <f t="shared" si="94"/>
        <v>-3.3863447418823309</v>
      </c>
      <c r="N978">
        <f t="shared" si="95"/>
        <v>-1.496148658521388E-2</v>
      </c>
    </row>
    <row r="979" spans="1:14" x14ac:dyDescent="0.2">
      <c r="A979" s="16">
        <v>45566</v>
      </c>
      <c r="B979">
        <v>3.74</v>
      </c>
      <c r="D979" s="17">
        <v>45566</v>
      </c>
      <c r="E979">
        <v>269.24032592773438</v>
      </c>
      <c r="F979" s="20">
        <f t="shared" si="90"/>
        <v>-1.0375920586591001</v>
      </c>
      <c r="G979" s="20">
        <f t="shared" si="91"/>
        <v>-4.7775920586591001</v>
      </c>
      <c r="H979">
        <f t="shared" si="92"/>
        <v>-2.1260840479501338E-2</v>
      </c>
      <c r="J979" s="17">
        <v>45566</v>
      </c>
      <c r="K979">
        <v>5708.75</v>
      </c>
      <c r="L979">
        <f t="shared" si="93"/>
        <v>-0.93241070946643578</v>
      </c>
      <c r="M979">
        <f t="shared" si="94"/>
        <v>-4.672410709466436</v>
      </c>
      <c r="N979">
        <f t="shared" si="95"/>
        <v>-2.0781389575733313E-2</v>
      </c>
    </row>
    <row r="980" spans="1:14" x14ac:dyDescent="0.2">
      <c r="A980" s="16">
        <v>45567</v>
      </c>
      <c r="B980">
        <v>3.79</v>
      </c>
      <c r="D980" s="17">
        <v>45567</v>
      </c>
      <c r="E980">
        <v>277.79852294921881</v>
      </c>
      <c r="F980" s="20">
        <f t="shared" si="90"/>
        <v>3.1786460635103748</v>
      </c>
      <c r="G980" s="20">
        <f t="shared" si="91"/>
        <v>-0.61135393648962522</v>
      </c>
      <c r="H980">
        <f t="shared" si="92"/>
        <v>-2.6632255987134187E-3</v>
      </c>
      <c r="J980" s="17">
        <v>45567</v>
      </c>
      <c r="K980">
        <v>5709.5400390625</v>
      </c>
      <c r="L980">
        <f t="shared" si="93"/>
        <v>1.3839090212393256E-2</v>
      </c>
      <c r="M980">
        <f t="shared" si="94"/>
        <v>-3.776160909787607</v>
      </c>
      <c r="N980">
        <f t="shared" si="95"/>
        <v>-1.6717319825536668E-2</v>
      </c>
    </row>
    <row r="981" spans="1:14" x14ac:dyDescent="0.2">
      <c r="A981" s="16">
        <v>45568</v>
      </c>
      <c r="B981">
        <v>3.85</v>
      </c>
      <c r="D981" s="17">
        <v>45568</v>
      </c>
      <c r="E981">
        <v>279.21990966796881</v>
      </c>
      <c r="F981" s="20">
        <f t="shared" si="90"/>
        <v>0.51166100656691671</v>
      </c>
      <c r="G981" s="20">
        <f t="shared" si="91"/>
        <v>-3.3383389934330836</v>
      </c>
      <c r="H981">
        <f t="shared" si="92"/>
        <v>-1.4745746339818797E-2</v>
      </c>
      <c r="J981" s="17">
        <v>45568</v>
      </c>
      <c r="K981">
        <v>5699.93994140625</v>
      </c>
      <c r="L981">
        <f t="shared" si="93"/>
        <v>-0.16814134922550303</v>
      </c>
      <c r="M981">
        <f t="shared" si="94"/>
        <v>-4.0181413492255027</v>
      </c>
      <c r="N981">
        <f t="shared" si="95"/>
        <v>-1.7810844381097642E-2</v>
      </c>
    </row>
    <row r="982" spans="1:14" x14ac:dyDescent="0.2">
      <c r="A982" s="16">
        <v>45569</v>
      </c>
      <c r="B982">
        <v>3.98</v>
      </c>
      <c r="D982" s="17">
        <v>45569</v>
      </c>
      <c r="E982">
        <v>286.01876831054688</v>
      </c>
      <c r="F982" s="20">
        <f t="shared" si="90"/>
        <v>2.4349476549372335</v>
      </c>
      <c r="G982" s="20">
        <f t="shared" si="91"/>
        <v>-1.5450523450627665</v>
      </c>
      <c r="H982">
        <f t="shared" si="92"/>
        <v>-6.762454383695219E-3</v>
      </c>
      <c r="J982" s="17">
        <v>45569</v>
      </c>
      <c r="K982">
        <v>5751.06982421875</v>
      </c>
      <c r="L982">
        <f t="shared" si="93"/>
        <v>0.89702493952744322</v>
      </c>
      <c r="M982">
        <f t="shared" si="94"/>
        <v>-3.082975060472557</v>
      </c>
      <c r="N982">
        <f t="shared" si="95"/>
        <v>-1.3599925861165884E-2</v>
      </c>
    </row>
    <row r="983" spans="1:14" x14ac:dyDescent="0.2">
      <c r="A983" s="16">
        <v>45572</v>
      </c>
      <c r="B983">
        <v>4.03</v>
      </c>
      <c r="D983" s="17">
        <v>45572</v>
      </c>
      <c r="E983">
        <v>282.85787963867188</v>
      </c>
      <c r="F983" s="20">
        <f t="shared" si="90"/>
        <v>-1.1051333066517659</v>
      </c>
      <c r="G983" s="20">
        <f t="shared" si="91"/>
        <v>-5.1351333066517659</v>
      </c>
      <c r="H983">
        <f t="shared" si="92"/>
        <v>-2.2894599230313777E-2</v>
      </c>
      <c r="J983" s="17">
        <v>45572</v>
      </c>
      <c r="K983">
        <v>5695.93994140625</v>
      </c>
      <c r="L983">
        <f t="shared" si="93"/>
        <v>-0.95860221658826894</v>
      </c>
      <c r="M983">
        <f t="shared" si="94"/>
        <v>-4.9886022165882693</v>
      </c>
      <c r="N983">
        <f t="shared" si="95"/>
        <v>-2.222429263195777E-2</v>
      </c>
    </row>
    <row r="984" spans="1:14" x14ac:dyDescent="0.2">
      <c r="A984" s="16">
        <v>45573</v>
      </c>
      <c r="B984">
        <v>4.04</v>
      </c>
      <c r="D984" s="17">
        <v>45573</v>
      </c>
      <c r="E984">
        <v>289.81576538085938</v>
      </c>
      <c r="F984" s="20">
        <f t="shared" si="90"/>
        <v>2.4598521883412396</v>
      </c>
      <c r="G984" s="20">
        <f t="shared" si="91"/>
        <v>-1.5801478116587604</v>
      </c>
      <c r="H984">
        <f t="shared" si="92"/>
        <v>-6.9172915457498974E-3</v>
      </c>
      <c r="J984" s="17">
        <v>45573</v>
      </c>
      <c r="K984">
        <v>5751.1298828125</v>
      </c>
      <c r="L984">
        <f t="shared" si="93"/>
        <v>0.96893474955819769</v>
      </c>
      <c r="M984">
        <f t="shared" si="94"/>
        <v>-3.0710652504418023</v>
      </c>
      <c r="N984">
        <f t="shared" si="95"/>
        <v>-1.3546560139314615E-2</v>
      </c>
    </row>
    <row r="985" spans="1:14" x14ac:dyDescent="0.2">
      <c r="A985" s="16">
        <v>45574</v>
      </c>
      <c r="B985">
        <v>4.0599999999999996</v>
      </c>
      <c r="D985" s="17">
        <v>45574</v>
      </c>
      <c r="E985">
        <v>286.18771362304688</v>
      </c>
      <c r="F985" s="20">
        <f t="shared" si="90"/>
        <v>-1.2518476187948993</v>
      </c>
      <c r="G985" s="20">
        <f t="shared" si="91"/>
        <v>-5.3118476187948991</v>
      </c>
      <c r="H985">
        <f t="shared" si="92"/>
        <v>-2.3704357610800222E-2</v>
      </c>
      <c r="J985" s="17">
        <v>45574</v>
      </c>
      <c r="K985">
        <v>5792.0400390625</v>
      </c>
      <c r="L985">
        <f t="shared" si="93"/>
        <v>0.71134119874881918</v>
      </c>
      <c r="M985">
        <f t="shared" si="94"/>
        <v>-3.3486588012511804</v>
      </c>
      <c r="N985">
        <f t="shared" si="95"/>
        <v>-1.4792115032486427E-2</v>
      </c>
    </row>
    <row r="986" spans="1:14" x14ac:dyDescent="0.2">
      <c r="A986" s="16">
        <v>45575</v>
      </c>
      <c r="B986">
        <v>4.09</v>
      </c>
      <c r="D986" s="17">
        <v>45575</v>
      </c>
      <c r="E986">
        <v>288.42416381835938</v>
      </c>
      <c r="F986" s="20">
        <f t="shared" si="90"/>
        <v>0.78146268650031847</v>
      </c>
      <c r="G986" s="20">
        <f t="shared" si="91"/>
        <v>-3.3085373134996816</v>
      </c>
      <c r="H986">
        <f t="shared" si="92"/>
        <v>-1.4611869989627933E-2</v>
      </c>
      <c r="J986" s="17">
        <v>45575</v>
      </c>
      <c r="K986">
        <v>5780.0498046875</v>
      </c>
      <c r="L986">
        <f t="shared" si="93"/>
        <v>-0.20701228399900251</v>
      </c>
      <c r="M986">
        <f t="shared" si="94"/>
        <v>-4.2970122839990026</v>
      </c>
      <c r="N986">
        <f t="shared" si="95"/>
        <v>-1.9074503933515126E-2</v>
      </c>
    </row>
    <row r="987" spans="1:14" x14ac:dyDescent="0.2">
      <c r="A987" s="16">
        <v>45576</v>
      </c>
      <c r="B987">
        <v>4.08</v>
      </c>
      <c r="D987" s="17">
        <v>45576</v>
      </c>
      <c r="E987">
        <v>286.36666870117188</v>
      </c>
      <c r="F987" s="20">
        <f t="shared" si="90"/>
        <v>-0.71335740041643902</v>
      </c>
      <c r="G987" s="20">
        <f t="shared" si="91"/>
        <v>-4.793357400416439</v>
      </c>
      <c r="H987">
        <f t="shared" si="92"/>
        <v>-2.1332749685861688E-2</v>
      </c>
      <c r="J987" s="17">
        <v>45576</v>
      </c>
      <c r="K987">
        <v>5815.02978515625</v>
      </c>
      <c r="L987">
        <f t="shared" si="93"/>
        <v>0.60518475879536471</v>
      </c>
      <c r="M987">
        <f t="shared" si="94"/>
        <v>-3.4748152412046354</v>
      </c>
      <c r="N987">
        <f t="shared" si="95"/>
        <v>-1.5359358420323339E-2</v>
      </c>
    </row>
    <row r="988" spans="1:14" x14ac:dyDescent="0.2">
      <c r="A988" s="16">
        <v>45579</v>
      </c>
      <c r="B988">
        <v>0</v>
      </c>
      <c r="D988" s="17">
        <v>45579</v>
      </c>
      <c r="E988">
        <v>289.8853759765625</v>
      </c>
      <c r="F988" s="20">
        <f t="shared" si="90"/>
        <v>1.2287419102753372</v>
      </c>
      <c r="G988" s="20">
        <f t="shared" si="91"/>
        <v>1.2287419102753372</v>
      </c>
      <c r="H988">
        <f t="shared" si="92"/>
        <v>5.3038393890637199E-3</v>
      </c>
      <c r="J988" s="17">
        <v>45579</v>
      </c>
      <c r="K988">
        <v>5859.85009765625</v>
      </c>
      <c r="L988">
        <f t="shared" si="93"/>
        <v>0.77076668832222806</v>
      </c>
      <c r="M988">
        <f t="shared" si="94"/>
        <v>0.77076668832222806</v>
      </c>
      <c r="N988">
        <f t="shared" si="95"/>
        <v>3.3345627911672486E-3</v>
      </c>
    </row>
    <row r="989" spans="1:14" x14ac:dyDescent="0.2">
      <c r="A989" s="16">
        <v>45580</v>
      </c>
      <c r="B989">
        <v>4.03</v>
      </c>
      <c r="D989" s="17">
        <v>45580</v>
      </c>
      <c r="E989">
        <v>286.61514282226562</v>
      </c>
      <c r="F989" s="20">
        <f t="shared" si="90"/>
        <v>-1.1281124973207606</v>
      </c>
      <c r="G989" s="20">
        <f t="shared" si="91"/>
        <v>-5.1581124973207606</v>
      </c>
      <c r="H989">
        <f t="shared" si="92"/>
        <v>-2.2999811464820174E-2</v>
      </c>
      <c r="J989" s="17">
        <v>45580</v>
      </c>
      <c r="K989">
        <v>5815.259765625</v>
      </c>
      <c r="L989">
        <f t="shared" si="93"/>
        <v>-0.76094663324382106</v>
      </c>
      <c r="M989">
        <f t="shared" si="94"/>
        <v>-4.7909466332438218</v>
      </c>
      <c r="N989">
        <f t="shared" si="95"/>
        <v>-2.1321752873073058E-2</v>
      </c>
    </row>
    <row r="990" spans="1:14" x14ac:dyDescent="0.2">
      <c r="A990" s="16">
        <v>45581</v>
      </c>
      <c r="B990">
        <v>4.0199999999999996</v>
      </c>
      <c r="D990" s="17">
        <v>45581</v>
      </c>
      <c r="E990">
        <v>289.11001586914062</v>
      </c>
      <c r="F990" s="20">
        <f t="shared" si="90"/>
        <v>0.87046100297014251</v>
      </c>
      <c r="G990" s="20">
        <f t="shared" si="91"/>
        <v>-3.1495389970298571</v>
      </c>
      <c r="H990">
        <f t="shared" si="92"/>
        <v>-1.3898307721642949E-2</v>
      </c>
      <c r="J990" s="17">
        <v>45581</v>
      </c>
      <c r="K990">
        <v>5842.47021484375</v>
      </c>
      <c r="L990">
        <f t="shared" si="93"/>
        <v>0.46791459565737098</v>
      </c>
      <c r="M990">
        <f t="shared" si="94"/>
        <v>-3.5520854043426286</v>
      </c>
      <c r="N990">
        <f t="shared" si="95"/>
        <v>-1.5707158267787805E-2</v>
      </c>
    </row>
    <row r="991" spans="1:14" x14ac:dyDescent="0.2">
      <c r="A991" s="16">
        <v>45582</v>
      </c>
      <c r="B991">
        <v>4.09</v>
      </c>
      <c r="D991" s="17">
        <v>45582</v>
      </c>
      <c r="E991">
        <v>289.35848999023438</v>
      </c>
      <c r="F991" s="20">
        <f t="shared" si="90"/>
        <v>8.5944487376811055E-2</v>
      </c>
      <c r="G991" s="20">
        <f t="shared" si="91"/>
        <v>-4.0040555126231885</v>
      </c>
      <c r="H991">
        <f t="shared" si="92"/>
        <v>-1.7747114084986765E-2</v>
      </c>
      <c r="J991" s="17">
        <v>45582</v>
      </c>
      <c r="K991">
        <v>5841.47021484375</v>
      </c>
      <c r="L991">
        <f t="shared" si="93"/>
        <v>-1.7116047891170015E-2</v>
      </c>
      <c r="M991">
        <f t="shared" si="94"/>
        <v>-4.1071160478911697</v>
      </c>
      <c r="N991">
        <f t="shared" si="95"/>
        <v>-1.8213619888754137E-2</v>
      </c>
    </row>
    <row r="992" spans="1:14" x14ac:dyDescent="0.2">
      <c r="A992" s="16">
        <v>45583</v>
      </c>
      <c r="B992">
        <v>4.08</v>
      </c>
      <c r="D992" s="17">
        <v>45583</v>
      </c>
      <c r="E992">
        <v>291.17752075195312</v>
      </c>
      <c r="F992" s="20">
        <f t="shared" si="90"/>
        <v>0.62864260930451388</v>
      </c>
      <c r="G992" s="20">
        <f t="shared" si="91"/>
        <v>-3.4513573906954864</v>
      </c>
      <c r="H992">
        <f t="shared" si="92"/>
        <v>-1.5253827647743393E-2</v>
      </c>
      <c r="J992" s="17">
        <v>45583</v>
      </c>
      <c r="K992">
        <v>5864.669921875</v>
      </c>
      <c r="L992">
        <f t="shared" si="93"/>
        <v>0.39715527389487093</v>
      </c>
      <c r="M992">
        <f t="shared" si="94"/>
        <v>-3.6828447261051291</v>
      </c>
      <c r="N992">
        <f t="shared" si="95"/>
        <v>-1.6296352779505315E-2</v>
      </c>
    </row>
    <row r="993" spans="1:14" x14ac:dyDescent="0.2">
      <c r="A993" s="16">
        <v>45586</v>
      </c>
      <c r="B993">
        <v>4.1900000000000004</v>
      </c>
      <c r="D993" s="17">
        <v>45586</v>
      </c>
      <c r="E993">
        <v>289.5374755859375</v>
      </c>
      <c r="F993" s="20">
        <f t="shared" si="90"/>
        <v>-0.56324580337804953</v>
      </c>
      <c r="G993" s="20">
        <f t="shared" si="91"/>
        <v>-4.75324580337805</v>
      </c>
      <c r="H993">
        <f t="shared" si="92"/>
        <v>-2.114981521680297E-2</v>
      </c>
      <c r="J993" s="17">
        <v>45586</v>
      </c>
      <c r="K993">
        <v>5853.97998046875</v>
      </c>
      <c r="L993">
        <f t="shared" si="93"/>
        <v>-0.1822769490636961</v>
      </c>
      <c r="M993">
        <f t="shared" si="94"/>
        <v>-4.3722769490636963</v>
      </c>
      <c r="N993">
        <f t="shared" si="95"/>
        <v>-1.9416184892885466E-2</v>
      </c>
    </row>
    <row r="994" spans="1:14" x14ac:dyDescent="0.2">
      <c r="A994" s="16">
        <v>45587</v>
      </c>
      <c r="B994">
        <v>4.2</v>
      </c>
      <c r="D994" s="17">
        <v>45587</v>
      </c>
      <c r="E994">
        <v>286.59524536132812</v>
      </c>
      <c r="F994" s="20">
        <f t="shared" si="90"/>
        <v>-1.0161828684370404</v>
      </c>
      <c r="G994" s="20">
        <f t="shared" si="91"/>
        <v>-5.2161828684370404</v>
      </c>
      <c r="H994">
        <f t="shared" si="92"/>
        <v>-2.3265805387689326E-2</v>
      </c>
      <c r="J994" s="17">
        <v>45587</v>
      </c>
      <c r="K994">
        <v>5851.2001953125</v>
      </c>
      <c r="L994">
        <f t="shared" si="93"/>
        <v>-4.7485388838439661E-2</v>
      </c>
      <c r="M994">
        <f t="shared" si="94"/>
        <v>-4.2474853888384398</v>
      </c>
      <c r="N994">
        <f t="shared" si="95"/>
        <v>-1.8849811955563303E-2</v>
      </c>
    </row>
    <row r="995" spans="1:14" x14ac:dyDescent="0.2">
      <c r="A995" s="16">
        <v>45588</v>
      </c>
      <c r="B995">
        <v>4.24</v>
      </c>
      <c r="D995" s="17">
        <v>45588</v>
      </c>
      <c r="E995">
        <v>282.71871948242188</v>
      </c>
      <c r="F995" s="20">
        <f t="shared" si="90"/>
        <v>-1.3526134650345916</v>
      </c>
      <c r="G995" s="20">
        <f t="shared" si="91"/>
        <v>-5.5926134650345922</v>
      </c>
      <c r="H995">
        <f t="shared" si="92"/>
        <v>-2.4994024707475547E-2</v>
      </c>
      <c r="J995" s="17">
        <v>45588</v>
      </c>
      <c r="K995">
        <v>5797.419921875</v>
      </c>
      <c r="L995">
        <f t="shared" si="93"/>
        <v>-0.91913234280693956</v>
      </c>
      <c r="M995">
        <f t="shared" si="94"/>
        <v>-5.1591323428069398</v>
      </c>
      <c r="N995">
        <f t="shared" si="95"/>
        <v>-2.3004481507351657E-2</v>
      </c>
    </row>
    <row r="996" spans="1:14" x14ac:dyDescent="0.2">
      <c r="A996" s="16">
        <v>45589</v>
      </c>
      <c r="B996">
        <v>4.21</v>
      </c>
      <c r="D996" s="17">
        <v>45589</v>
      </c>
      <c r="E996">
        <v>285.03472900390619</v>
      </c>
      <c r="F996" s="20">
        <f t="shared" si="90"/>
        <v>0.81919213758617671</v>
      </c>
      <c r="G996" s="20">
        <f t="shared" si="91"/>
        <v>-3.3908078624138231</v>
      </c>
      <c r="H996">
        <f t="shared" si="92"/>
        <v>-1.4981549519234022E-2</v>
      </c>
      <c r="J996" s="17">
        <v>45589</v>
      </c>
      <c r="K996">
        <v>5809.85986328125</v>
      </c>
      <c r="L996">
        <f t="shared" si="93"/>
        <v>0.21457720113237333</v>
      </c>
      <c r="M996">
        <f t="shared" si="94"/>
        <v>-3.9954227988676267</v>
      </c>
      <c r="N996">
        <f t="shared" si="95"/>
        <v>-1.77080606499498E-2</v>
      </c>
    </row>
    <row r="997" spans="1:14" x14ac:dyDescent="0.2">
      <c r="A997" s="16">
        <v>45590</v>
      </c>
      <c r="B997">
        <v>4.25</v>
      </c>
      <c r="D997" s="17">
        <v>45590</v>
      </c>
      <c r="E997">
        <v>288.71246337890619</v>
      </c>
      <c r="F997" s="20">
        <f t="shared" si="90"/>
        <v>1.2902758859779502</v>
      </c>
      <c r="G997" s="20">
        <f t="shared" si="91"/>
        <v>-2.95972411402205</v>
      </c>
      <c r="H997">
        <f t="shared" si="92"/>
        <v>-1.30479774383967E-2</v>
      </c>
      <c r="J997" s="17">
        <v>45590</v>
      </c>
      <c r="K997">
        <v>5808.1201171875</v>
      </c>
      <c r="L997">
        <f t="shared" si="93"/>
        <v>-2.9944716993009175E-2</v>
      </c>
      <c r="M997">
        <f t="shared" si="94"/>
        <v>-4.2799447169930094</v>
      </c>
      <c r="N997">
        <f t="shared" si="95"/>
        <v>-1.8997059232253154E-2</v>
      </c>
    </row>
    <row r="998" spans="1:14" x14ac:dyDescent="0.2">
      <c r="A998" s="16">
        <v>45593</v>
      </c>
      <c r="B998">
        <v>4.28</v>
      </c>
      <c r="D998" s="17">
        <v>45593</v>
      </c>
      <c r="E998">
        <v>292.00250244140619</v>
      </c>
      <c r="F998" s="20">
        <f t="shared" si="90"/>
        <v>1.1395556062926711</v>
      </c>
      <c r="G998" s="20">
        <f t="shared" si="91"/>
        <v>-3.1404443937073294</v>
      </c>
      <c r="H998">
        <f t="shared" si="92"/>
        <v>-1.3857527837255863E-2</v>
      </c>
      <c r="J998" s="17">
        <v>45593</v>
      </c>
      <c r="K998">
        <v>5823.52001953125</v>
      </c>
      <c r="L998">
        <f t="shared" si="93"/>
        <v>0.26514435020340427</v>
      </c>
      <c r="M998">
        <f t="shared" si="94"/>
        <v>-4.0148556497965959</v>
      </c>
      <c r="N998">
        <f t="shared" si="95"/>
        <v>-1.7795977647659122E-2</v>
      </c>
    </row>
    <row r="999" spans="1:14" x14ac:dyDescent="0.2">
      <c r="A999" s="16">
        <v>45594</v>
      </c>
      <c r="B999">
        <v>4.28</v>
      </c>
      <c r="D999" s="17">
        <v>45594</v>
      </c>
      <c r="E999">
        <v>297.09173583984381</v>
      </c>
      <c r="F999" s="20">
        <f t="shared" si="90"/>
        <v>1.7428732137180329</v>
      </c>
      <c r="G999" s="20">
        <f t="shared" si="91"/>
        <v>-2.5371267862819673</v>
      </c>
      <c r="H999">
        <f t="shared" si="92"/>
        <v>-1.1160789728067529E-2</v>
      </c>
      <c r="J999" s="17">
        <v>45594</v>
      </c>
      <c r="K999">
        <v>5832.919921875</v>
      </c>
      <c r="L999">
        <f t="shared" si="93"/>
        <v>0.16141272481633234</v>
      </c>
      <c r="M999">
        <f t="shared" si="94"/>
        <v>-4.1185872751836676</v>
      </c>
      <c r="N999">
        <f t="shared" si="95"/>
        <v>-1.8265575659741805E-2</v>
      </c>
    </row>
    <row r="1000" spans="1:14" x14ac:dyDescent="0.2">
      <c r="A1000" s="16">
        <v>45595</v>
      </c>
      <c r="B1000">
        <v>4.29</v>
      </c>
      <c r="D1000" s="17">
        <v>45595</v>
      </c>
      <c r="E1000">
        <v>294.61669921875</v>
      </c>
      <c r="F1000" s="20">
        <f t="shared" si="90"/>
        <v>-0.83308834360443107</v>
      </c>
      <c r="G1000" s="20">
        <f t="shared" si="91"/>
        <v>-5.1230883436044312</v>
      </c>
      <c r="H1000">
        <f t="shared" si="92"/>
        <v>-2.2839460493460906E-2</v>
      </c>
      <c r="J1000" s="17">
        <v>45595</v>
      </c>
      <c r="K1000">
        <v>5813.669921875</v>
      </c>
      <c r="L1000">
        <f t="shared" si="93"/>
        <v>-0.33002338893437205</v>
      </c>
      <c r="M1000">
        <f t="shared" si="94"/>
        <v>-4.6200233889343725</v>
      </c>
      <c r="N1000">
        <f t="shared" si="95"/>
        <v>-2.054278839917812E-2</v>
      </c>
    </row>
    <row r="1001" spans="1:14" x14ac:dyDescent="0.2">
      <c r="A1001" s="16">
        <v>45596</v>
      </c>
      <c r="B1001">
        <v>4.28</v>
      </c>
      <c r="D1001" s="17">
        <v>45596</v>
      </c>
      <c r="E1001">
        <v>289.61697387695312</v>
      </c>
      <c r="F1001" s="20">
        <f t="shared" si="90"/>
        <v>-1.6970271390097369</v>
      </c>
      <c r="G1001" s="20">
        <f t="shared" si="91"/>
        <v>-5.9770271390097367</v>
      </c>
      <c r="H1001">
        <f t="shared" si="92"/>
        <v>-2.6766021210815866E-2</v>
      </c>
      <c r="J1001" s="17">
        <v>45596</v>
      </c>
      <c r="K1001">
        <v>5705.4501953125</v>
      </c>
      <c r="L1001">
        <f t="shared" si="93"/>
        <v>-1.8614700871699548</v>
      </c>
      <c r="M1001">
        <f t="shared" si="94"/>
        <v>-6.1414700871699548</v>
      </c>
      <c r="N1001">
        <f t="shared" si="95"/>
        <v>-2.7526252336881919E-2</v>
      </c>
    </row>
    <row r="1002" spans="1:14" x14ac:dyDescent="0.2">
      <c r="A1002" s="16">
        <v>45597</v>
      </c>
      <c r="B1002">
        <v>4.37</v>
      </c>
      <c r="D1002" s="17">
        <v>45597</v>
      </c>
      <c r="E1002">
        <v>292.94683837890619</v>
      </c>
      <c r="F1002" s="20">
        <f t="shared" si="90"/>
        <v>1.1497477020693534</v>
      </c>
      <c r="G1002" s="20">
        <f t="shared" si="91"/>
        <v>-3.2202522979306467</v>
      </c>
      <c r="H1002">
        <f t="shared" si="92"/>
        <v>-1.4215514400797396E-2</v>
      </c>
      <c r="J1002" s="17">
        <v>45597</v>
      </c>
      <c r="K1002">
        <v>5728.7998046875</v>
      </c>
      <c r="L1002">
        <f t="shared" si="93"/>
        <v>0.40925095436261349</v>
      </c>
      <c r="M1002">
        <f t="shared" si="94"/>
        <v>-3.9607490456373866</v>
      </c>
      <c r="N1002">
        <f t="shared" si="95"/>
        <v>-1.7551235825085273E-2</v>
      </c>
    </row>
    <row r="1003" spans="1:14" x14ac:dyDescent="0.2">
      <c r="A1003" s="16">
        <v>45600</v>
      </c>
      <c r="B1003">
        <v>4.3099999999999996</v>
      </c>
      <c r="D1003" s="17">
        <v>45600</v>
      </c>
      <c r="E1003">
        <v>296.21701049804688</v>
      </c>
      <c r="F1003" s="20">
        <f t="shared" si="90"/>
        <v>1.1163022401050609</v>
      </c>
      <c r="G1003" s="20">
        <f t="shared" si="91"/>
        <v>-3.1936977598949388</v>
      </c>
      <c r="H1003">
        <f t="shared" si="92"/>
        <v>-1.40963685283115E-2</v>
      </c>
      <c r="J1003" s="17">
        <v>45600</v>
      </c>
      <c r="K1003">
        <v>5712.68994140625</v>
      </c>
      <c r="L1003">
        <f t="shared" si="93"/>
        <v>-0.28120834783000026</v>
      </c>
      <c r="M1003">
        <f t="shared" si="94"/>
        <v>-4.5912083478299994</v>
      </c>
      <c r="N1003">
        <f t="shared" si="95"/>
        <v>-2.0411604435294797E-2</v>
      </c>
    </row>
    <row r="1004" spans="1:14" x14ac:dyDescent="0.2">
      <c r="A1004" s="16">
        <v>45601</v>
      </c>
      <c r="B1004">
        <v>4.26</v>
      </c>
      <c r="D1004" s="17">
        <v>45601</v>
      </c>
      <c r="E1004">
        <v>295.70010375976562</v>
      </c>
      <c r="F1004" s="20">
        <f t="shared" si="90"/>
        <v>-0.17450271927737868</v>
      </c>
      <c r="G1004" s="20">
        <f t="shared" si="91"/>
        <v>-4.4345027192773783</v>
      </c>
      <c r="H1004">
        <f t="shared" si="92"/>
        <v>-1.9698875979350584E-2</v>
      </c>
      <c r="J1004" s="17">
        <v>45601</v>
      </c>
      <c r="K1004">
        <v>5782.759765625</v>
      </c>
      <c r="L1004">
        <f t="shared" si="93"/>
        <v>1.2265644545291292</v>
      </c>
      <c r="M1004">
        <f t="shared" si="94"/>
        <v>-3.0334355454708706</v>
      </c>
      <c r="N1004">
        <f t="shared" si="95"/>
        <v>-1.3377991260750862E-2</v>
      </c>
    </row>
    <row r="1005" spans="1:14" x14ac:dyDescent="0.2">
      <c r="A1005" s="16">
        <v>45602</v>
      </c>
      <c r="B1005">
        <v>4.42</v>
      </c>
      <c r="D1005" s="17">
        <v>45602</v>
      </c>
      <c r="E1005">
        <v>305.05352783203119</v>
      </c>
      <c r="F1005" s="20">
        <f t="shared" si="90"/>
        <v>3.1631453467004973</v>
      </c>
      <c r="G1005" s="20">
        <f t="shared" si="91"/>
        <v>-1.2568546532995026</v>
      </c>
      <c r="H1005">
        <f t="shared" si="92"/>
        <v>-5.4930429564795588E-3</v>
      </c>
      <c r="J1005" s="17">
        <v>45602</v>
      </c>
      <c r="K1005">
        <v>5929.0400390625</v>
      </c>
      <c r="L1005">
        <f t="shared" si="93"/>
        <v>2.5295927786426047</v>
      </c>
      <c r="M1005">
        <f t="shared" si="94"/>
        <v>-1.8904072213573953</v>
      </c>
      <c r="N1005">
        <f t="shared" si="95"/>
        <v>-8.2885268998496957E-3</v>
      </c>
    </row>
    <row r="1006" spans="1:14" x14ac:dyDescent="0.2">
      <c r="A1006" s="16">
        <v>45603</v>
      </c>
      <c r="B1006">
        <v>4.3099999999999996</v>
      </c>
      <c r="D1006" s="17">
        <v>45603</v>
      </c>
      <c r="E1006">
        <v>308.91021728515619</v>
      </c>
      <c r="F1006" s="20">
        <f t="shared" si="90"/>
        <v>1.2642664651459377</v>
      </c>
      <c r="G1006" s="20">
        <f t="shared" si="91"/>
        <v>-3.0457335348540617</v>
      </c>
      <c r="H1006">
        <f t="shared" si="92"/>
        <v>-1.3433075069018965E-2</v>
      </c>
      <c r="J1006" s="17">
        <v>45603</v>
      </c>
      <c r="K1006">
        <v>5973.10009765625</v>
      </c>
      <c r="L1006">
        <f t="shared" si="93"/>
        <v>0.7431229727488361</v>
      </c>
      <c r="M1006">
        <f t="shared" si="94"/>
        <v>-3.5668770272511634</v>
      </c>
      <c r="N1006">
        <f t="shared" si="95"/>
        <v>-1.5773768446799126E-2</v>
      </c>
    </row>
    <row r="1007" spans="1:14" x14ac:dyDescent="0.2">
      <c r="A1007" s="16">
        <v>45604</v>
      </c>
      <c r="B1007">
        <v>4.3</v>
      </c>
      <c r="D1007" s="17">
        <v>45604</v>
      </c>
      <c r="E1007">
        <v>320.01300048828119</v>
      </c>
      <c r="F1007" s="20">
        <f t="shared" si="90"/>
        <v>3.5941780432843302</v>
      </c>
      <c r="G1007" s="20">
        <f t="shared" si="91"/>
        <v>-0.70582195671566961</v>
      </c>
      <c r="H1007">
        <f t="shared" si="92"/>
        <v>-3.0762149265693684E-3</v>
      </c>
      <c r="J1007" s="17">
        <v>45604</v>
      </c>
      <c r="K1007">
        <v>5995.5400390625</v>
      </c>
      <c r="L1007">
        <f t="shared" si="93"/>
        <v>0.37568333092316802</v>
      </c>
      <c r="M1007">
        <f t="shared" si="94"/>
        <v>-3.9243166690768319</v>
      </c>
      <c r="N1007">
        <f t="shared" si="95"/>
        <v>-1.7386517966461665E-2</v>
      </c>
    </row>
    <row r="1008" spans="1:14" x14ac:dyDescent="0.2">
      <c r="A1008" s="16">
        <v>45607</v>
      </c>
      <c r="B1008">
        <v>0</v>
      </c>
      <c r="D1008" s="17">
        <v>45607</v>
      </c>
      <c r="E1008">
        <v>339.67398071289062</v>
      </c>
      <c r="F1008" s="20">
        <f t="shared" si="90"/>
        <v>6.1438067186677978</v>
      </c>
      <c r="G1008" s="20">
        <f t="shared" si="91"/>
        <v>6.1438067186677978</v>
      </c>
      <c r="H1008">
        <f t="shared" si="92"/>
        <v>2.5894659016614894E-2</v>
      </c>
      <c r="J1008" s="17">
        <v>45607</v>
      </c>
      <c r="K1008">
        <v>6001.35009765625</v>
      </c>
      <c r="L1008">
        <f t="shared" si="93"/>
        <v>9.6906342979881044E-2</v>
      </c>
      <c r="M1008">
        <f t="shared" si="94"/>
        <v>9.6906342979881044E-2</v>
      </c>
      <c r="N1008">
        <f t="shared" si="95"/>
        <v>4.2065511233613663E-4</v>
      </c>
    </row>
    <row r="1009" spans="1:14" x14ac:dyDescent="0.2">
      <c r="A1009" s="16">
        <v>45608</v>
      </c>
      <c r="B1009">
        <v>4.43</v>
      </c>
      <c r="D1009" s="17">
        <v>45608</v>
      </c>
      <c r="E1009">
        <v>339.09747314453119</v>
      </c>
      <c r="F1009" s="20">
        <f t="shared" si="90"/>
        <v>-0.16972379431285459</v>
      </c>
      <c r="G1009" s="20">
        <f t="shared" si="91"/>
        <v>-4.5997237943128546</v>
      </c>
      <c r="H1009">
        <f t="shared" si="92"/>
        <v>-2.0450367911920116E-2</v>
      </c>
      <c r="J1009" s="17">
        <v>45608</v>
      </c>
      <c r="K1009">
        <v>5983.990234375</v>
      </c>
      <c r="L1009">
        <f t="shared" si="93"/>
        <v>-0.28926596513723923</v>
      </c>
      <c r="M1009">
        <f t="shared" si="94"/>
        <v>-4.7192659651372386</v>
      </c>
      <c r="N1009">
        <f t="shared" si="95"/>
        <v>-2.0994905743766931E-2</v>
      </c>
    </row>
    <row r="1010" spans="1:14" x14ac:dyDescent="0.2">
      <c r="A1010" s="16">
        <v>45609</v>
      </c>
      <c r="B1010">
        <v>4.4400000000000004</v>
      </c>
      <c r="D1010" s="17">
        <v>45609</v>
      </c>
      <c r="E1010">
        <v>339.66403198242188</v>
      </c>
      <c r="F1010" s="20">
        <f t="shared" si="90"/>
        <v>0.16707846054907091</v>
      </c>
      <c r="G1010" s="20">
        <f t="shared" si="91"/>
        <v>-4.2729215394509295</v>
      </c>
      <c r="H1010">
        <f t="shared" si="92"/>
        <v>-1.8965195320857026E-2</v>
      </c>
      <c r="J1010" s="17">
        <v>45609</v>
      </c>
      <c r="K1010">
        <v>5985.3798828125</v>
      </c>
      <c r="L1010">
        <f t="shared" si="93"/>
        <v>2.3222772482434411E-2</v>
      </c>
      <c r="M1010">
        <f t="shared" si="94"/>
        <v>-4.4167772275175663</v>
      </c>
      <c r="N1010">
        <f t="shared" si="95"/>
        <v>-1.9618330493299398E-2</v>
      </c>
    </row>
    <row r="1011" spans="1:14" x14ac:dyDescent="0.2">
      <c r="A1011" s="16">
        <v>45610</v>
      </c>
      <c r="B1011">
        <v>4.43</v>
      </c>
      <c r="D1011" s="17">
        <v>45610</v>
      </c>
      <c r="E1011">
        <v>329.65463256835938</v>
      </c>
      <c r="F1011" s="20">
        <f t="shared" si="90"/>
        <v>-2.9468529109907351</v>
      </c>
      <c r="G1011" s="20">
        <f t="shared" si="91"/>
        <v>-7.3768529109907348</v>
      </c>
      <c r="H1011">
        <f t="shared" si="92"/>
        <v>-3.3280466916180529E-2</v>
      </c>
      <c r="J1011" s="17">
        <v>45610</v>
      </c>
      <c r="K1011">
        <v>5949.169921875</v>
      </c>
      <c r="L1011">
        <f t="shared" si="93"/>
        <v>-0.6049734794859023</v>
      </c>
      <c r="M1011">
        <f t="shared" si="94"/>
        <v>-5.0349734794859025</v>
      </c>
      <c r="N1011">
        <f t="shared" si="95"/>
        <v>-2.2436306139097636E-2</v>
      </c>
    </row>
    <row r="1012" spans="1:14" x14ac:dyDescent="0.2">
      <c r="A1012" s="16">
        <v>45611</v>
      </c>
      <c r="B1012">
        <v>4.43</v>
      </c>
      <c r="D1012" s="17">
        <v>45611</v>
      </c>
      <c r="E1012">
        <v>323.3031005859375</v>
      </c>
      <c r="F1012" s="20">
        <f t="shared" si="90"/>
        <v>-1.9267231080408915</v>
      </c>
      <c r="G1012" s="20">
        <f t="shared" si="91"/>
        <v>-6.3567231080408915</v>
      </c>
      <c r="H1012">
        <f t="shared" si="92"/>
        <v>-2.8523397290714503E-2</v>
      </c>
      <c r="J1012" s="17">
        <v>45611</v>
      </c>
      <c r="K1012">
        <v>5870.6201171875</v>
      </c>
      <c r="L1012">
        <f t="shared" si="93"/>
        <v>-1.3203489851361223</v>
      </c>
      <c r="M1012">
        <f t="shared" si="94"/>
        <v>-5.7503489851361218</v>
      </c>
      <c r="N1012">
        <f t="shared" si="95"/>
        <v>-2.5720249213410748E-2</v>
      </c>
    </row>
    <row r="1013" spans="1:14" x14ac:dyDescent="0.2">
      <c r="A1013" s="16">
        <v>45614</v>
      </c>
      <c r="B1013">
        <v>4.42</v>
      </c>
      <c r="D1013" s="17">
        <v>45614</v>
      </c>
      <c r="E1013">
        <v>320.3111572265625</v>
      </c>
      <c r="F1013" s="20">
        <f t="shared" si="90"/>
        <v>-0.92542983780624422</v>
      </c>
      <c r="G1013" s="20">
        <f t="shared" si="91"/>
        <v>-5.3454298378062441</v>
      </c>
      <c r="H1013">
        <f t="shared" si="92"/>
        <v>-2.3858412357280211E-2</v>
      </c>
      <c r="J1013" s="17">
        <v>45614</v>
      </c>
      <c r="K1013">
        <v>5893.6201171875</v>
      </c>
      <c r="L1013">
        <f t="shared" si="93"/>
        <v>0.39178143945411431</v>
      </c>
      <c r="M1013">
        <f t="shared" si="94"/>
        <v>-4.028218560545886</v>
      </c>
      <c r="N1013">
        <f t="shared" si="95"/>
        <v>-1.7856443696342487E-2</v>
      </c>
    </row>
    <row r="1014" spans="1:14" x14ac:dyDescent="0.2">
      <c r="A1014" s="16">
        <v>45615</v>
      </c>
      <c r="B1014">
        <v>4.3899999999999997</v>
      </c>
      <c r="D1014" s="17">
        <v>45615</v>
      </c>
      <c r="E1014">
        <v>321.48406982421881</v>
      </c>
      <c r="F1014" s="20">
        <f t="shared" si="90"/>
        <v>0.36617912651312429</v>
      </c>
      <c r="G1014" s="20">
        <f t="shared" si="91"/>
        <v>-4.0238208734868754</v>
      </c>
      <c r="H1014">
        <f t="shared" si="92"/>
        <v>-1.7836543602404858E-2</v>
      </c>
      <c r="J1014" s="17">
        <v>45615</v>
      </c>
      <c r="K1014">
        <v>5916.97998046875</v>
      </c>
      <c r="L1014">
        <f t="shared" si="93"/>
        <v>0.3963584828470007</v>
      </c>
      <c r="M1014">
        <f t="shared" si="94"/>
        <v>-3.9936415171529989</v>
      </c>
      <c r="N1014">
        <f t="shared" si="95"/>
        <v>-1.7700002767031355E-2</v>
      </c>
    </row>
    <row r="1015" spans="1:14" x14ac:dyDescent="0.2">
      <c r="A1015" s="16">
        <v>45616</v>
      </c>
      <c r="B1015">
        <v>4.41</v>
      </c>
      <c r="D1015" s="17">
        <v>45616</v>
      </c>
      <c r="E1015">
        <v>323.74044799804688</v>
      </c>
      <c r="F1015" s="20">
        <f t="shared" si="90"/>
        <v>0.70186313588160421</v>
      </c>
      <c r="G1015" s="20">
        <f t="shared" si="91"/>
        <v>-3.708136864118396</v>
      </c>
      <c r="H1015">
        <f t="shared" si="92"/>
        <v>-1.6410410118341469E-2</v>
      </c>
      <c r="J1015" s="17">
        <v>45616</v>
      </c>
      <c r="K1015">
        <v>5917.10986328125</v>
      </c>
      <c r="L1015">
        <f t="shared" si="93"/>
        <v>2.1950862252150217E-3</v>
      </c>
      <c r="M1015">
        <f t="shared" si="94"/>
        <v>-4.4078049137747852</v>
      </c>
      <c r="N1015">
        <f t="shared" si="95"/>
        <v>-1.9577565562379919E-2</v>
      </c>
    </row>
    <row r="1016" spans="1:14" x14ac:dyDescent="0.2">
      <c r="A1016" s="16">
        <v>45617</v>
      </c>
      <c r="B1016">
        <v>4.43</v>
      </c>
      <c r="D1016" s="17">
        <v>45617</v>
      </c>
      <c r="E1016">
        <v>333.75979614257812</v>
      </c>
      <c r="F1016" s="20">
        <f t="shared" si="90"/>
        <v>3.094870661509586</v>
      </c>
      <c r="G1016" s="20">
        <f t="shared" si="91"/>
        <v>-1.3351293384904137</v>
      </c>
      <c r="H1016">
        <f t="shared" si="92"/>
        <v>-5.8374490887134487E-3</v>
      </c>
      <c r="J1016" s="17">
        <v>45617</v>
      </c>
      <c r="K1016">
        <v>5948.7099609375</v>
      </c>
      <c r="L1016">
        <f t="shared" si="93"/>
        <v>0.53404615405816735</v>
      </c>
      <c r="M1016">
        <f t="shared" si="94"/>
        <v>-3.8959538459418326</v>
      </c>
      <c r="N1016">
        <f t="shared" si="95"/>
        <v>-1.7258327363829741E-2</v>
      </c>
    </row>
    <row r="1017" spans="1:14" x14ac:dyDescent="0.2">
      <c r="A1017" s="16">
        <v>45618</v>
      </c>
      <c r="B1017">
        <v>4.41</v>
      </c>
      <c r="D1017" s="17">
        <v>45618</v>
      </c>
      <c r="E1017">
        <v>339.96221923828119</v>
      </c>
      <c r="F1017" s="20">
        <f t="shared" si="90"/>
        <v>1.8583493780219915</v>
      </c>
      <c r="G1017" s="20">
        <f t="shared" si="91"/>
        <v>-2.5516506219780086</v>
      </c>
      <c r="H1017">
        <f t="shared" si="92"/>
        <v>-1.122551275044319E-2</v>
      </c>
      <c r="J1017" s="17">
        <v>45618</v>
      </c>
      <c r="K1017">
        <v>5969.33984375</v>
      </c>
      <c r="L1017">
        <f t="shared" si="93"/>
        <v>0.34679590949915445</v>
      </c>
      <c r="M1017">
        <f t="shared" si="94"/>
        <v>-4.0632040905008457</v>
      </c>
      <c r="N1017">
        <f t="shared" si="95"/>
        <v>-1.801479016510503E-2</v>
      </c>
    </row>
    <row r="1018" spans="1:14" x14ac:dyDescent="0.2">
      <c r="A1018" s="16">
        <v>45621</v>
      </c>
      <c r="B1018">
        <v>4.2699999999999996</v>
      </c>
      <c r="D1018" s="17">
        <v>45621</v>
      </c>
      <c r="E1018">
        <v>337.06976318359381</v>
      </c>
      <c r="F1018" s="20">
        <f t="shared" si="90"/>
        <v>-0.85081691170513563</v>
      </c>
      <c r="G1018" s="20">
        <f t="shared" si="91"/>
        <v>-5.120816911705135</v>
      </c>
      <c r="H1018">
        <f t="shared" si="92"/>
        <v>-2.2829063248078554E-2</v>
      </c>
      <c r="J1018" s="17">
        <v>45621</v>
      </c>
      <c r="K1018">
        <v>5987.3701171875</v>
      </c>
      <c r="L1018">
        <f t="shared" si="93"/>
        <v>0.30204803059383528</v>
      </c>
      <c r="M1018">
        <f t="shared" si="94"/>
        <v>-3.9679519694061645</v>
      </c>
      <c r="N1018">
        <f t="shared" si="95"/>
        <v>-1.7583809042055726E-2</v>
      </c>
    </row>
    <row r="1019" spans="1:14" x14ac:dyDescent="0.2">
      <c r="A1019" s="16">
        <v>45622</v>
      </c>
      <c r="B1019">
        <v>4.3</v>
      </c>
      <c r="D1019" s="17">
        <v>45622</v>
      </c>
      <c r="E1019">
        <v>341.115234375</v>
      </c>
      <c r="F1019" s="20">
        <f t="shared" si="90"/>
        <v>1.2001881014769997</v>
      </c>
      <c r="G1019" s="20">
        <f t="shared" si="91"/>
        <v>-3.0998118985229999</v>
      </c>
      <c r="H1019">
        <f t="shared" si="92"/>
        <v>-1.3675379901203601E-2</v>
      </c>
      <c r="J1019" s="17">
        <v>45622</v>
      </c>
      <c r="K1019">
        <v>6021.6298828125</v>
      </c>
      <c r="L1019">
        <f t="shared" si="93"/>
        <v>0.57220056476303383</v>
      </c>
      <c r="M1019">
        <f t="shared" si="94"/>
        <v>-3.7277994352369661</v>
      </c>
      <c r="N1019">
        <f t="shared" si="95"/>
        <v>-1.6499101081778753E-2</v>
      </c>
    </row>
    <row r="1020" spans="1:14" x14ac:dyDescent="0.2">
      <c r="A1020" s="16">
        <v>45623</v>
      </c>
      <c r="B1020">
        <v>4.25</v>
      </c>
      <c r="D1020" s="17">
        <v>45623</v>
      </c>
      <c r="E1020">
        <v>328.02450561523438</v>
      </c>
      <c r="F1020" s="20">
        <f t="shared" si="90"/>
        <v>-3.8376265380673455</v>
      </c>
      <c r="G1020" s="20">
        <f t="shared" si="91"/>
        <v>-8.0876265380673455</v>
      </c>
      <c r="H1020">
        <f t="shared" si="92"/>
        <v>-3.6626018923885853E-2</v>
      </c>
      <c r="J1020" s="17">
        <v>45623</v>
      </c>
      <c r="K1020">
        <v>5998.740234375</v>
      </c>
      <c r="L1020">
        <f t="shared" si="93"/>
        <v>-0.3801238017440059</v>
      </c>
      <c r="M1020">
        <f t="shared" si="94"/>
        <v>-4.6301238017440056</v>
      </c>
      <c r="N1020">
        <f t="shared" si="95"/>
        <v>-2.058878113246377E-2</v>
      </c>
    </row>
    <row r="1021" spans="1:14" x14ac:dyDescent="0.2">
      <c r="A1021" s="16">
        <v>45625</v>
      </c>
      <c r="B1021">
        <v>4.18</v>
      </c>
      <c r="D1021" s="17">
        <v>45625</v>
      </c>
      <c r="E1021">
        <v>328.00460815429688</v>
      </c>
      <c r="F1021" s="20">
        <f t="shared" si="90"/>
        <v>-6.0658458733687691E-3</v>
      </c>
      <c r="G1021" s="20">
        <f t="shared" si="91"/>
        <v>-4.1860658458733688</v>
      </c>
      <c r="H1021">
        <f t="shared" si="92"/>
        <v>-1.8571327182507598E-2</v>
      </c>
      <c r="J1021" s="17">
        <v>45625</v>
      </c>
      <c r="K1021">
        <v>6032.3798828125</v>
      </c>
      <c r="L1021">
        <f t="shared" si="93"/>
        <v>0.56077854888151968</v>
      </c>
      <c r="M1021">
        <f t="shared" si="94"/>
        <v>-3.6192214511184799</v>
      </c>
      <c r="N1021">
        <f t="shared" si="95"/>
        <v>-1.6009569857621159E-2</v>
      </c>
    </row>
    <row r="1022" spans="1:14" x14ac:dyDescent="0.2">
      <c r="A1022" s="16">
        <v>45628</v>
      </c>
      <c r="B1022">
        <v>4.1900000000000004</v>
      </c>
      <c r="D1022" s="17">
        <v>45628</v>
      </c>
      <c r="E1022">
        <v>329.01849365234381</v>
      </c>
      <c r="F1022" s="20">
        <f t="shared" si="90"/>
        <v>0.30910708960832317</v>
      </c>
      <c r="G1022" s="20">
        <f t="shared" si="91"/>
        <v>-3.8808929103916774</v>
      </c>
      <c r="H1022">
        <f t="shared" si="92"/>
        <v>-1.7190272281965298E-2</v>
      </c>
      <c r="J1022" s="17">
        <v>45628</v>
      </c>
      <c r="K1022">
        <v>6047.14990234375</v>
      </c>
      <c r="L1022">
        <f t="shared" si="93"/>
        <v>0.244845646629995</v>
      </c>
      <c r="M1022">
        <f t="shared" si="94"/>
        <v>-3.9451543533700053</v>
      </c>
      <c r="N1022">
        <f t="shared" si="95"/>
        <v>-1.7480721541373045E-2</v>
      </c>
    </row>
    <row r="1023" spans="1:14" x14ac:dyDescent="0.2">
      <c r="A1023" s="16">
        <v>45629</v>
      </c>
      <c r="B1023">
        <v>4.2300000000000004</v>
      </c>
      <c r="D1023" s="17">
        <v>45629</v>
      </c>
      <c r="E1023">
        <v>329.4359130859375</v>
      </c>
      <c r="F1023" s="20">
        <f t="shared" si="90"/>
        <v>0.12686807630781929</v>
      </c>
      <c r="G1023" s="20">
        <f t="shared" si="91"/>
        <v>-4.1031319236921808</v>
      </c>
      <c r="H1023">
        <f t="shared" si="92"/>
        <v>-1.8195576347461804E-2</v>
      </c>
      <c r="J1023" s="17">
        <v>45629</v>
      </c>
      <c r="K1023">
        <v>6049.8798828125</v>
      </c>
      <c r="L1023">
        <f t="shared" si="93"/>
        <v>4.5144911451457756E-2</v>
      </c>
      <c r="M1023">
        <f t="shared" si="94"/>
        <v>-4.1848550885485425</v>
      </c>
      <c r="N1023">
        <f t="shared" si="95"/>
        <v>-1.8565839234356257E-2</v>
      </c>
    </row>
    <row r="1024" spans="1:14" x14ac:dyDescent="0.2">
      <c r="A1024" s="16">
        <v>45630</v>
      </c>
      <c r="B1024">
        <v>4.1900000000000004</v>
      </c>
      <c r="D1024" s="17">
        <v>45630</v>
      </c>
      <c r="E1024">
        <v>365.65670776367188</v>
      </c>
      <c r="F1024" s="20">
        <f t="shared" si="90"/>
        <v>10.994792382664645</v>
      </c>
      <c r="G1024" s="20">
        <f t="shared" si="91"/>
        <v>6.8047923826646448</v>
      </c>
      <c r="H1024">
        <f t="shared" si="92"/>
        <v>2.8590740133091347E-2</v>
      </c>
      <c r="J1024" s="17">
        <v>45630</v>
      </c>
      <c r="K1024">
        <v>6086.490234375</v>
      </c>
      <c r="L1024">
        <f t="shared" si="93"/>
        <v>0.60514179242647015</v>
      </c>
      <c r="M1024">
        <f t="shared" si="94"/>
        <v>-3.5848582075735305</v>
      </c>
      <c r="N1024">
        <f t="shared" si="95"/>
        <v>-1.5854755718572103E-2</v>
      </c>
    </row>
    <row r="1025" spans="1:14" x14ac:dyDescent="0.2">
      <c r="A1025" s="16">
        <v>45631</v>
      </c>
      <c r="B1025">
        <v>4.17</v>
      </c>
      <c r="D1025" s="17">
        <v>45631</v>
      </c>
      <c r="E1025">
        <v>359.20578002929688</v>
      </c>
      <c r="F1025" s="20">
        <f t="shared" si="90"/>
        <v>-1.7642033080230841</v>
      </c>
      <c r="G1025" s="20">
        <f t="shared" si="91"/>
        <v>-5.9342033080230845</v>
      </c>
      <c r="H1025">
        <f t="shared" si="92"/>
        <v>-2.6568261888374415E-2</v>
      </c>
      <c r="J1025" s="17">
        <v>45631</v>
      </c>
      <c r="K1025">
        <v>6075.10986328125</v>
      </c>
      <c r="L1025">
        <f t="shared" si="93"/>
        <v>-0.1869775626924769</v>
      </c>
      <c r="M1025">
        <f t="shared" si="94"/>
        <v>-4.3569775626924772</v>
      </c>
      <c r="N1025">
        <f t="shared" si="95"/>
        <v>-1.934670809888088E-2</v>
      </c>
    </row>
    <row r="1026" spans="1:14" x14ac:dyDescent="0.2">
      <c r="A1026" s="16">
        <v>45632</v>
      </c>
      <c r="B1026">
        <v>4.1500000000000004</v>
      </c>
      <c r="D1026" s="17">
        <v>45632</v>
      </c>
      <c r="E1026">
        <v>359.81204223632812</v>
      </c>
      <c r="F1026" s="20">
        <f t="shared" si="90"/>
        <v>0.16877852215568559</v>
      </c>
      <c r="G1026" s="20">
        <f t="shared" si="91"/>
        <v>-3.9812214778443149</v>
      </c>
      <c r="H1026">
        <f t="shared" si="92"/>
        <v>-1.7643823095677521E-2</v>
      </c>
      <c r="J1026" s="17">
        <v>45632</v>
      </c>
      <c r="K1026">
        <v>6090.27001953125</v>
      </c>
      <c r="L1026">
        <f t="shared" si="93"/>
        <v>0.24954538421815128</v>
      </c>
      <c r="M1026">
        <f t="shared" si="94"/>
        <v>-3.9004546157818489</v>
      </c>
      <c r="N1026">
        <f t="shared" si="95"/>
        <v>-1.7278666832936912E-2</v>
      </c>
    </row>
    <row r="1027" spans="1:14" x14ac:dyDescent="0.2">
      <c r="A1027" s="16">
        <v>45635</v>
      </c>
      <c r="B1027">
        <v>4.2</v>
      </c>
      <c r="D1027" s="17">
        <v>45635</v>
      </c>
      <c r="E1027">
        <v>349.45477294921881</v>
      </c>
      <c r="F1027" s="20">
        <f t="shared" si="90"/>
        <v>-2.8785221369290808</v>
      </c>
      <c r="G1027" s="20">
        <f t="shared" si="91"/>
        <v>-7.0785221369290809</v>
      </c>
      <c r="H1027">
        <f t="shared" si="92"/>
        <v>-3.1883891611010823E-2</v>
      </c>
      <c r="J1027" s="17">
        <v>45635</v>
      </c>
      <c r="K1027">
        <v>6052.85009765625</v>
      </c>
      <c r="L1027">
        <f t="shared" si="93"/>
        <v>-0.61442139272964613</v>
      </c>
      <c r="M1027">
        <f t="shared" si="94"/>
        <v>-4.8144213927296464</v>
      </c>
      <c r="N1027">
        <f t="shared" si="95"/>
        <v>-2.1428845793232208E-2</v>
      </c>
    </row>
    <row r="1028" spans="1:14" x14ac:dyDescent="0.2">
      <c r="A1028" s="16">
        <v>45636</v>
      </c>
      <c r="B1028">
        <v>4.22</v>
      </c>
      <c r="D1028" s="17">
        <v>45636</v>
      </c>
      <c r="E1028">
        <v>346.72134399414062</v>
      </c>
      <c r="F1028" s="20">
        <f t="shared" si="90"/>
        <v>-0.7821982032208189</v>
      </c>
      <c r="G1028" s="20">
        <f t="shared" si="91"/>
        <v>-5.0021982032208188</v>
      </c>
      <c r="H1028">
        <f t="shared" si="92"/>
        <v>-2.2286443959300566E-2</v>
      </c>
      <c r="J1028" s="17">
        <v>45636</v>
      </c>
      <c r="K1028">
        <v>6034.91015625</v>
      </c>
      <c r="L1028">
        <f t="shared" si="93"/>
        <v>-0.29638833139443849</v>
      </c>
      <c r="M1028">
        <f t="shared" si="94"/>
        <v>-4.5163883313944382</v>
      </c>
      <c r="N1028">
        <f t="shared" si="95"/>
        <v>-2.0071162161295886E-2</v>
      </c>
    </row>
    <row r="1029" spans="1:14" x14ac:dyDescent="0.2">
      <c r="A1029" s="16">
        <v>45637</v>
      </c>
      <c r="B1029">
        <v>4.26</v>
      </c>
      <c r="D1029" s="17">
        <v>45637</v>
      </c>
      <c r="E1029">
        <v>352.71505737304688</v>
      </c>
      <c r="F1029" s="20">
        <f t="shared" ref="F1029:F1092" si="96">+(E1029-E1028)/E1028*100</f>
        <v>1.7286831291838611</v>
      </c>
      <c r="G1029" s="20">
        <f t="shared" ref="G1029:G1092" si="97">+F1029-B1029</f>
        <v>-2.5313168708161387</v>
      </c>
      <c r="H1029">
        <f t="shared" ref="H1029:H1092" si="98">+LOG(1+G1029/100)</f>
        <v>-1.1134901521199253E-2</v>
      </c>
      <c r="J1029" s="17">
        <v>45637</v>
      </c>
      <c r="K1029">
        <v>6084.18994140625</v>
      </c>
      <c r="L1029">
        <f t="shared" ref="L1029:L1092" si="99">+(K1029-K1028)/K1028*100</f>
        <v>0.81657860482336819</v>
      </c>
      <c r="M1029">
        <f t="shared" ref="M1029:M1092" si="100">+L1029-B1029</f>
        <v>-3.4434213951766317</v>
      </c>
      <c r="N1029">
        <f t="shared" ref="N1029:N1092" si="101">+LOG(1+M1029/100)</f>
        <v>-1.5218131470886857E-2</v>
      </c>
    </row>
    <row r="1030" spans="1:14" x14ac:dyDescent="0.2">
      <c r="A1030" s="16">
        <v>45638</v>
      </c>
      <c r="B1030">
        <v>4.32</v>
      </c>
      <c r="D1030" s="17">
        <v>45638</v>
      </c>
      <c r="E1030">
        <v>355.87591552734381</v>
      </c>
      <c r="F1030" s="20">
        <f t="shared" si="96"/>
        <v>0.89615061456076983</v>
      </c>
      <c r="G1030" s="20">
        <f t="shared" si="97"/>
        <v>-3.4238493854392305</v>
      </c>
      <c r="H1030">
        <f t="shared" si="98"/>
        <v>-1.5130108939520336E-2</v>
      </c>
      <c r="J1030" s="17">
        <v>45638</v>
      </c>
      <c r="K1030">
        <v>6051.25</v>
      </c>
      <c r="L1030">
        <f t="shared" si="99"/>
        <v>-0.54140225278102561</v>
      </c>
      <c r="M1030">
        <f t="shared" si="100"/>
        <v>-4.8614022527810263</v>
      </c>
      <c r="N1030">
        <f t="shared" si="101"/>
        <v>-2.1643253958086622E-2</v>
      </c>
    </row>
    <row r="1031" spans="1:14" x14ac:dyDescent="0.2">
      <c r="A1031" s="16">
        <v>45639</v>
      </c>
      <c r="B1031">
        <v>4.4000000000000004</v>
      </c>
      <c r="D1031" s="17">
        <v>45639</v>
      </c>
      <c r="E1031">
        <v>352.17831420898438</v>
      </c>
      <c r="F1031" s="20">
        <f t="shared" si="96"/>
        <v>-1.0390142060836725</v>
      </c>
      <c r="G1031" s="20">
        <f t="shared" si="97"/>
        <v>-5.439014206083673</v>
      </c>
      <c r="H1031">
        <f t="shared" si="98"/>
        <v>-2.4288008939273353E-2</v>
      </c>
      <c r="J1031" s="17">
        <v>45639</v>
      </c>
      <c r="K1031">
        <v>6051.08984375</v>
      </c>
      <c r="L1031">
        <f t="shared" si="99"/>
        <v>-2.6466639124147905E-3</v>
      </c>
      <c r="M1031">
        <f t="shared" si="100"/>
        <v>-4.4026466639124155</v>
      </c>
      <c r="N1031">
        <f t="shared" si="101"/>
        <v>-1.9554131232726077E-2</v>
      </c>
    </row>
    <row r="1032" spans="1:14" x14ac:dyDescent="0.2">
      <c r="A1032" s="16">
        <v>45642</v>
      </c>
      <c r="B1032">
        <v>4.3899999999999997</v>
      </c>
      <c r="D1032" s="17">
        <v>45642</v>
      </c>
      <c r="E1032">
        <v>355.08071899414062</v>
      </c>
      <c r="F1032" s="20">
        <f t="shared" si="96"/>
        <v>0.82412933109616404</v>
      </c>
      <c r="G1032" s="20">
        <f t="shared" si="97"/>
        <v>-3.5658706689038357</v>
      </c>
      <c r="H1032">
        <f t="shared" si="98"/>
        <v>-1.5769236253056099E-2</v>
      </c>
      <c r="J1032" s="17">
        <v>45642</v>
      </c>
      <c r="K1032">
        <v>6074.080078125</v>
      </c>
      <c r="L1032">
        <f t="shared" si="99"/>
        <v>0.37993543260221074</v>
      </c>
      <c r="M1032">
        <f t="shared" si="100"/>
        <v>-4.010064567397789</v>
      </c>
      <c r="N1032">
        <f t="shared" si="101"/>
        <v>-1.7774300452359244E-2</v>
      </c>
    </row>
    <row r="1033" spans="1:14" x14ac:dyDescent="0.2">
      <c r="A1033" s="16">
        <v>45643</v>
      </c>
      <c r="B1033">
        <v>4.4000000000000004</v>
      </c>
      <c r="D1033" s="17">
        <v>45643</v>
      </c>
      <c r="E1033">
        <v>348.85836791992188</v>
      </c>
      <c r="F1033" s="20">
        <f t="shared" si="96"/>
        <v>-1.7523764995872468</v>
      </c>
      <c r="G1033" s="20">
        <f t="shared" si="97"/>
        <v>-6.1523764995872474</v>
      </c>
      <c r="H1033">
        <f t="shared" si="98"/>
        <v>-2.757672052505146E-2</v>
      </c>
      <c r="J1033" s="17">
        <v>45643</v>
      </c>
      <c r="K1033">
        <v>6050.60986328125</v>
      </c>
      <c r="L1033">
        <f t="shared" si="99"/>
        <v>-0.38639949658014699</v>
      </c>
      <c r="M1033">
        <f t="shared" si="100"/>
        <v>-4.7863994965801471</v>
      </c>
      <c r="N1033">
        <f t="shared" si="101"/>
        <v>-2.1301011681605232E-2</v>
      </c>
    </row>
    <row r="1034" spans="1:14" x14ac:dyDescent="0.2">
      <c r="A1034" s="16">
        <v>45644</v>
      </c>
      <c r="B1034">
        <v>4.5</v>
      </c>
      <c r="D1034" s="17">
        <v>45644</v>
      </c>
      <c r="E1034">
        <v>335.58352661132812</v>
      </c>
      <c r="F1034" s="20">
        <f t="shared" si="96"/>
        <v>-3.8052237037469889</v>
      </c>
      <c r="G1034" s="20">
        <f t="shared" si="97"/>
        <v>-8.3052237037469894</v>
      </c>
      <c r="H1034">
        <f t="shared" si="98"/>
        <v>-3.7655404682554308E-2</v>
      </c>
      <c r="J1034" s="17">
        <v>45644</v>
      </c>
      <c r="K1034">
        <v>5872.16015625</v>
      </c>
      <c r="L1034">
        <f t="shared" si="99"/>
        <v>-2.9492846351603408</v>
      </c>
      <c r="M1034">
        <f t="shared" si="100"/>
        <v>-7.4492846351603408</v>
      </c>
      <c r="N1034">
        <f t="shared" si="101"/>
        <v>-3.3620220046660876E-2</v>
      </c>
    </row>
    <row r="1035" spans="1:14" x14ac:dyDescent="0.2">
      <c r="A1035" s="16">
        <v>45645</v>
      </c>
      <c r="B1035">
        <v>4.57</v>
      </c>
      <c r="D1035" s="17">
        <v>45645</v>
      </c>
      <c r="E1035">
        <v>334.58840942382812</v>
      </c>
      <c r="F1035" s="20">
        <f t="shared" si="96"/>
        <v>-0.29653338396808193</v>
      </c>
      <c r="G1035" s="20">
        <f t="shared" si="97"/>
        <v>-4.8665333839680827</v>
      </c>
      <c r="H1035">
        <f t="shared" si="98"/>
        <v>-2.1666677490789241E-2</v>
      </c>
      <c r="J1035" s="17">
        <v>45645</v>
      </c>
      <c r="K1035">
        <v>5867.080078125</v>
      </c>
      <c r="L1035">
        <f t="shared" si="99"/>
        <v>-8.6511232490705275E-2</v>
      </c>
      <c r="M1035">
        <f t="shared" si="100"/>
        <v>-4.6565112324907059</v>
      </c>
      <c r="N1035">
        <f t="shared" si="101"/>
        <v>-2.0708960603263649E-2</v>
      </c>
    </row>
    <row r="1036" spans="1:14" x14ac:dyDescent="0.2">
      <c r="A1036" s="16">
        <v>45646</v>
      </c>
      <c r="B1036">
        <v>4.5199999999999996</v>
      </c>
      <c r="D1036" s="17">
        <v>45646</v>
      </c>
      <c r="E1036">
        <v>341.97216796875</v>
      </c>
      <c r="F1036" s="20">
        <f t="shared" si="96"/>
        <v>2.2068183884901877</v>
      </c>
      <c r="G1036" s="20">
        <f t="shared" si="97"/>
        <v>-2.3131816115098118</v>
      </c>
      <c r="H1036">
        <f t="shared" si="98"/>
        <v>-1.0164034923624639E-2</v>
      </c>
      <c r="J1036" s="17">
        <v>45646</v>
      </c>
      <c r="K1036">
        <v>5930.85009765625</v>
      </c>
      <c r="L1036">
        <f t="shared" si="99"/>
        <v>1.0869123768910549</v>
      </c>
      <c r="M1036">
        <f t="shared" si="100"/>
        <v>-3.4330876231089444</v>
      </c>
      <c r="N1036">
        <f t="shared" si="101"/>
        <v>-1.5171654471452863E-2</v>
      </c>
    </row>
    <row r="1037" spans="1:14" x14ac:dyDescent="0.2">
      <c r="A1037" s="16">
        <v>45649</v>
      </c>
      <c r="B1037">
        <v>4.59</v>
      </c>
      <c r="D1037" s="17">
        <v>45649</v>
      </c>
      <c r="E1037">
        <v>341.22586059570312</v>
      </c>
      <c r="F1037" s="20">
        <f t="shared" si="96"/>
        <v>-0.21823629024543129</v>
      </c>
      <c r="G1037" s="20">
        <f t="shared" si="97"/>
        <v>-4.8082362902454312</v>
      </c>
      <c r="H1037">
        <f t="shared" si="98"/>
        <v>-2.1400626512017781E-2</v>
      </c>
      <c r="J1037" s="17">
        <v>45649</v>
      </c>
      <c r="K1037">
        <v>5974.06982421875</v>
      </c>
      <c r="L1037">
        <f t="shared" si="99"/>
        <v>0.72872734685335494</v>
      </c>
      <c r="M1037">
        <f t="shared" si="100"/>
        <v>-3.8612726531466448</v>
      </c>
      <c r="N1037">
        <f t="shared" si="101"/>
        <v>-1.7101631218160562E-2</v>
      </c>
    </row>
    <row r="1038" spans="1:14" x14ac:dyDescent="0.2">
      <c r="A1038" s="16">
        <v>45650</v>
      </c>
      <c r="B1038">
        <v>4.59</v>
      </c>
      <c r="D1038" s="17">
        <v>45650</v>
      </c>
      <c r="E1038">
        <v>342.74835205078119</v>
      </c>
      <c r="F1038" s="20">
        <f t="shared" si="96"/>
        <v>0.44618290431450375</v>
      </c>
      <c r="G1038" s="20">
        <f t="shared" si="97"/>
        <v>-4.1438170956854963</v>
      </c>
      <c r="H1038">
        <f t="shared" si="98"/>
        <v>-1.8379869070490384E-2</v>
      </c>
      <c r="J1038" s="17">
        <v>45650</v>
      </c>
      <c r="K1038">
        <v>6040.0400390625</v>
      </c>
      <c r="L1038">
        <f t="shared" si="99"/>
        <v>1.1042759255392058</v>
      </c>
      <c r="M1038">
        <f t="shared" si="100"/>
        <v>-3.4857240744607942</v>
      </c>
      <c r="N1038">
        <f t="shared" si="101"/>
        <v>-1.5408443162638738E-2</v>
      </c>
    </row>
    <row r="1039" spans="1:14" x14ac:dyDescent="0.2">
      <c r="A1039" s="16">
        <v>45652</v>
      </c>
      <c r="B1039">
        <v>4.58</v>
      </c>
      <c r="D1039" s="17">
        <v>45652</v>
      </c>
      <c r="E1039">
        <v>340.05160522460938</v>
      </c>
      <c r="F1039" s="20">
        <f t="shared" si="96"/>
        <v>-0.78680081466074303</v>
      </c>
      <c r="G1039" s="20">
        <f t="shared" si="97"/>
        <v>-5.3668008146607429</v>
      </c>
      <c r="H1039">
        <f t="shared" si="98"/>
        <v>-2.3956477830735973E-2</v>
      </c>
      <c r="J1039" s="17">
        <v>45652</v>
      </c>
      <c r="K1039">
        <v>6037.58984375</v>
      </c>
      <c r="L1039">
        <f t="shared" si="99"/>
        <v>-4.0565878647392299E-2</v>
      </c>
      <c r="M1039">
        <f t="shared" si="100"/>
        <v>-4.6205658786473922</v>
      </c>
      <c r="N1039">
        <f t="shared" si="101"/>
        <v>-2.0545258529358842E-2</v>
      </c>
    </row>
    <row r="1040" spans="1:14" x14ac:dyDescent="0.2">
      <c r="A1040" s="16">
        <v>45653</v>
      </c>
      <c r="B1040">
        <v>4.62</v>
      </c>
      <c r="D1040" s="17">
        <v>45653</v>
      </c>
      <c r="E1040">
        <v>336.79757690429688</v>
      </c>
      <c r="F1040" s="20">
        <f t="shared" si="96"/>
        <v>-0.95692191135612004</v>
      </c>
      <c r="G1040" s="20">
        <f t="shared" si="97"/>
        <v>-5.5769219113561199</v>
      </c>
      <c r="H1040">
        <f t="shared" si="98"/>
        <v>-2.4921846150860585E-2</v>
      </c>
      <c r="J1040" s="17">
        <v>45653</v>
      </c>
      <c r="K1040">
        <v>5970.83984375</v>
      </c>
      <c r="L1040">
        <f t="shared" si="99"/>
        <v>-1.1055736101235554</v>
      </c>
      <c r="M1040">
        <f t="shared" si="100"/>
        <v>-5.7255736101235559</v>
      </c>
      <c r="N1040">
        <f t="shared" si="101"/>
        <v>-2.5606101366991287E-2</v>
      </c>
    </row>
    <row r="1041" spans="1:14" x14ac:dyDescent="0.2">
      <c r="A1041" s="16">
        <v>45656</v>
      </c>
      <c r="B1041">
        <v>4.55</v>
      </c>
      <c r="D1041" s="17">
        <v>45656</v>
      </c>
      <c r="E1041">
        <v>334.10079956054688</v>
      </c>
      <c r="F1041" s="20">
        <f t="shared" si="96"/>
        <v>-0.80071162285003794</v>
      </c>
      <c r="G1041" s="20">
        <f t="shared" si="97"/>
        <v>-5.3507116228500378</v>
      </c>
      <c r="H1041">
        <f t="shared" si="98"/>
        <v>-2.3882646940953361E-2</v>
      </c>
      <c r="J1041" s="17">
        <v>45656</v>
      </c>
      <c r="K1041">
        <v>5906.93994140625</v>
      </c>
      <c r="L1041">
        <f t="shared" si="99"/>
        <v>-1.0701995701766724</v>
      </c>
      <c r="M1041">
        <f t="shared" si="100"/>
        <v>-5.6201995701766725</v>
      </c>
      <c r="N1041">
        <f t="shared" si="101"/>
        <v>-2.512094532659483E-2</v>
      </c>
    </row>
    <row r="1042" spans="1:14" x14ac:dyDescent="0.2">
      <c r="A1042" s="16">
        <v>45657</v>
      </c>
      <c r="B1042">
        <v>4.58</v>
      </c>
      <c r="D1042" s="17">
        <v>45657</v>
      </c>
      <c r="E1042">
        <v>332.69766235351562</v>
      </c>
      <c r="F1042" s="20">
        <f t="shared" si="96"/>
        <v>-0.41997421403266316</v>
      </c>
      <c r="G1042" s="20">
        <f t="shared" si="97"/>
        <v>-4.9999742140326635</v>
      </c>
      <c r="H1042">
        <f t="shared" si="98"/>
        <v>-2.227627683008061E-2</v>
      </c>
      <c r="J1042" s="17">
        <v>45657</v>
      </c>
      <c r="K1042">
        <v>5881.6298828125</v>
      </c>
      <c r="L1042">
        <f t="shared" si="99"/>
        <v>-0.4284800394927411</v>
      </c>
      <c r="M1042">
        <f t="shared" si="100"/>
        <v>-5.0084800394927411</v>
      </c>
      <c r="N1042">
        <f t="shared" si="101"/>
        <v>-2.2315163118934146E-2</v>
      </c>
    </row>
    <row r="1043" spans="1:14" x14ac:dyDescent="0.2">
      <c r="A1043" s="16">
        <v>45659</v>
      </c>
      <c r="B1043">
        <v>4.57</v>
      </c>
      <c r="D1043" s="17">
        <v>45659</v>
      </c>
      <c r="E1043">
        <v>329.04562377929688</v>
      </c>
      <c r="F1043" s="20">
        <f t="shared" si="96"/>
        <v>-1.0977049097321854</v>
      </c>
      <c r="G1043" s="20">
        <f t="shared" si="97"/>
        <v>-5.6677049097321852</v>
      </c>
      <c r="H1043">
        <f t="shared" si="98"/>
        <v>-2.5339599114618767E-2</v>
      </c>
      <c r="J1043" s="17">
        <v>45659</v>
      </c>
      <c r="K1043">
        <v>5868.5498046875</v>
      </c>
      <c r="L1043">
        <f t="shared" si="99"/>
        <v>-0.22238866412221978</v>
      </c>
      <c r="M1043">
        <f t="shared" si="100"/>
        <v>-4.7923886641222202</v>
      </c>
      <c r="N1043">
        <f t="shared" si="101"/>
        <v>-2.1328330722277709E-2</v>
      </c>
    </row>
    <row r="1044" spans="1:14" x14ac:dyDescent="0.2">
      <c r="A1044" s="16">
        <v>45660</v>
      </c>
      <c r="B1044">
        <v>4.5999999999999996</v>
      </c>
      <c r="D1044" s="17">
        <v>45660</v>
      </c>
      <c r="E1044">
        <v>331.274658203125</v>
      </c>
      <c r="F1044" s="20">
        <f t="shared" si="96"/>
        <v>0.67742412077275382</v>
      </c>
      <c r="G1044" s="20">
        <f t="shared" si="97"/>
        <v>-3.9225758792272458</v>
      </c>
      <c r="H1044">
        <f t="shared" si="98"/>
        <v>-1.7378649080697833E-2</v>
      </c>
      <c r="J1044" s="17">
        <v>45660</v>
      </c>
      <c r="K1044">
        <v>5942.47021484375</v>
      </c>
      <c r="L1044">
        <f t="shared" si="99"/>
        <v>1.2596026721491931</v>
      </c>
      <c r="M1044">
        <f t="shared" si="100"/>
        <v>-3.3403973278508063</v>
      </c>
      <c r="N1044">
        <f t="shared" si="101"/>
        <v>-1.475499439937056E-2</v>
      </c>
    </row>
    <row r="1045" spans="1:14" x14ac:dyDescent="0.2">
      <c r="A1045" s="16">
        <v>45663</v>
      </c>
      <c r="B1045">
        <v>4.62</v>
      </c>
      <c r="D1045" s="17">
        <v>45663</v>
      </c>
      <c r="E1045">
        <v>328.91622924804688</v>
      </c>
      <c r="F1045" s="20">
        <f t="shared" si="96"/>
        <v>-0.71192555683870817</v>
      </c>
      <c r="G1045" s="20">
        <f t="shared" si="97"/>
        <v>-5.3319255568387085</v>
      </c>
      <c r="H1045">
        <f t="shared" si="98"/>
        <v>-2.3796456380186782E-2</v>
      </c>
      <c r="J1045" s="17">
        <v>45663</v>
      </c>
      <c r="K1045">
        <v>5975.3798828125</v>
      </c>
      <c r="L1045">
        <f t="shared" si="99"/>
        <v>0.55380450854502628</v>
      </c>
      <c r="M1045">
        <f t="shared" si="100"/>
        <v>-4.0661954914549741</v>
      </c>
      <c r="N1045">
        <f t="shared" si="101"/>
        <v>-1.8028332093100355E-2</v>
      </c>
    </row>
    <row r="1046" spans="1:14" x14ac:dyDescent="0.2">
      <c r="A1046" s="16">
        <v>45664</v>
      </c>
      <c r="B1046">
        <v>4.67</v>
      </c>
      <c r="D1046" s="17">
        <v>45664</v>
      </c>
      <c r="E1046">
        <v>323.34356689453119</v>
      </c>
      <c r="F1046" s="20">
        <f t="shared" si="96"/>
        <v>-1.6942497383773509</v>
      </c>
      <c r="G1046" s="20">
        <f t="shared" si="97"/>
        <v>-6.3642497383773513</v>
      </c>
      <c r="H1046">
        <f t="shared" si="98"/>
        <v>-2.8558305353554084E-2</v>
      </c>
      <c r="J1046" s="17">
        <v>45664</v>
      </c>
      <c r="K1046">
        <v>5909.02978515625</v>
      </c>
      <c r="L1046">
        <f t="shared" si="99"/>
        <v>-1.110391288210788</v>
      </c>
      <c r="M1046">
        <f t="shared" si="100"/>
        <v>-5.7803912882107884</v>
      </c>
      <c r="N1046">
        <f t="shared" si="101"/>
        <v>-2.5858703692177406E-2</v>
      </c>
    </row>
    <row r="1047" spans="1:14" x14ac:dyDescent="0.2">
      <c r="A1047" s="16">
        <v>45665</v>
      </c>
      <c r="B1047">
        <v>4.67</v>
      </c>
      <c r="D1047" s="17">
        <v>45665</v>
      </c>
      <c r="E1047">
        <v>325.30392456054688</v>
      </c>
      <c r="F1047" s="20">
        <f t="shared" si="96"/>
        <v>0.60627699658398182</v>
      </c>
      <c r="G1047" s="20">
        <f t="shared" si="97"/>
        <v>-4.0637230034160181</v>
      </c>
      <c r="H1047">
        <f t="shared" si="98"/>
        <v>-1.8017139228600328E-2</v>
      </c>
      <c r="J1047" s="17">
        <v>45665</v>
      </c>
      <c r="K1047">
        <v>5918.25</v>
      </c>
      <c r="L1047">
        <f t="shared" si="99"/>
        <v>0.15603601909253523</v>
      </c>
      <c r="M1047">
        <f t="shared" si="100"/>
        <v>-4.513963980907465</v>
      </c>
      <c r="N1047">
        <f t="shared" si="101"/>
        <v>-2.0060135466200647E-2</v>
      </c>
    </row>
    <row r="1048" spans="1:14" x14ac:dyDescent="0.2">
      <c r="A1048" s="16">
        <v>45667</v>
      </c>
      <c r="B1048">
        <v>4.7699999999999996</v>
      </c>
      <c r="D1048" s="17">
        <v>45667</v>
      </c>
      <c r="E1048">
        <v>316.29815673828119</v>
      </c>
      <c r="F1048" s="20">
        <f t="shared" si="96"/>
        <v>-2.7684165920935553</v>
      </c>
      <c r="G1048" s="20">
        <f t="shared" si="97"/>
        <v>-7.5384165920935544</v>
      </c>
      <c r="H1048">
        <f t="shared" si="98"/>
        <v>-3.403867352579569E-2</v>
      </c>
      <c r="J1048" s="17">
        <v>45667</v>
      </c>
      <c r="K1048">
        <v>5827.0400390625</v>
      </c>
      <c r="L1048">
        <f t="shared" si="99"/>
        <v>-1.5411643803066783</v>
      </c>
      <c r="M1048">
        <f t="shared" si="100"/>
        <v>-6.3111643803066784</v>
      </c>
      <c r="N1048">
        <f t="shared" si="101"/>
        <v>-2.8312158500073601E-2</v>
      </c>
    </row>
    <row r="1049" spans="1:14" x14ac:dyDescent="0.2">
      <c r="A1049" s="16">
        <v>45670</v>
      </c>
      <c r="B1049">
        <v>4.79</v>
      </c>
      <c r="D1049" s="17">
        <v>45670</v>
      </c>
      <c r="E1049">
        <v>317.51220703125</v>
      </c>
      <c r="F1049" s="20">
        <f t="shared" si="96"/>
        <v>0.38383097311988595</v>
      </c>
      <c r="G1049" s="20">
        <f t="shared" si="97"/>
        <v>-4.4061690268801144</v>
      </c>
      <c r="H1049">
        <f t="shared" si="98"/>
        <v>-1.9570133464270726E-2</v>
      </c>
      <c r="J1049" s="17">
        <v>45670</v>
      </c>
      <c r="K1049">
        <v>5836.22021484375</v>
      </c>
      <c r="L1049">
        <f t="shared" si="99"/>
        <v>0.15754440882007359</v>
      </c>
      <c r="M1049">
        <f t="shared" si="100"/>
        <v>-4.6324555911799266</v>
      </c>
      <c r="N1049">
        <f t="shared" si="101"/>
        <v>-2.0599399743974935E-2</v>
      </c>
    </row>
    <row r="1050" spans="1:14" x14ac:dyDescent="0.2">
      <c r="A1050" s="16">
        <v>45671</v>
      </c>
      <c r="B1050">
        <v>4.78</v>
      </c>
      <c r="D1050" s="17">
        <v>45671</v>
      </c>
      <c r="E1050">
        <v>321.96035766601562</v>
      </c>
      <c r="F1050" s="20">
        <f t="shared" si="96"/>
        <v>1.4009384635494759</v>
      </c>
      <c r="G1050" s="20">
        <f t="shared" si="97"/>
        <v>-3.3790615364505241</v>
      </c>
      <c r="H1050">
        <f t="shared" si="98"/>
        <v>-1.492874859694605E-2</v>
      </c>
      <c r="J1050" s="17">
        <v>45671</v>
      </c>
      <c r="K1050">
        <v>5842.91015625</v>
      </c>
      <c r="L1050">
        <f t="shared" si="99"/>
        <v>0.11462798112440839</v>
      </c>
      <c r="M1050">
        <f t="shared" si="100"/>
        <v>-4.6653720188755923</v>
      </c>
      <c r="N1050">
        <f t="shared" si="101"/>
        <v>-2.0749323815368627E-2</v>
      </c>
    </row>
    <row r="1051" spans="1:14" x14ac:dyDescent="0.2">
      <c r="A1051" s="16">
        <v>45672</v>
      </c>
      <c r="B1051">
        <v>4.66</v>
      </c>
      <c r="D1051" s="17">
        <v>45672</v>
      </c>
      <c r="E1051">
        <v>319.59197998046881</v>
      </c>
      <c r="F1051" s="20">
        <f t="shared" si="96"/>
        <v>-0.7356115835862147</v>
      </c>
      <c r="G1051" s="20">
        <f t="shared" si="97"/>
        <v>-5.3956115835862146</v>
      </c>
      <c r="H1051">
        <f t="shared" si="98"/>
        <v>-2.4088717500655329E-2</v>
      </c>
      <c r="J1051" s="17">
        <v>45672</v>
      </c>
      <c r="K1051">
        <v>5949.91015625</v>
      </c>
      <c r="L1051">
        <f t="shared" si="99"/>
        <v>1.8312792279639118</v>
      </c>
      <c r="M1051">
        <f t="shared" si="100"/>
        <v>-2.8287207720360881</v>
      </c>
      <c r="N1051">
        <f t="shared" si="101"/>
        <v>-1.2462079888366725E-2</v>
      </c>
    </row>
    <row r="1052" spans="1:14" x14ac:dyDescent="0.2">
      <c r="A1052" s="16">
        <v>45673</v>
      </c>
      <c r="B1052">
        <v>4.6100000000000003</v>
      </c>
      <c r="D1052" s="17">
        <v>45673</v>
      </c>
      <c r="E1052">
        <v>318.43765258789062</v>
      </c>
      <c r="F1052" s="20">
        <f t="shared" si="96"/>
        <v>-0.36118784728225223</v>
      </c>
      <c r="G1052" s="20">
        <f t="shared" si="97"/>
        <v>-4.9711878472822528</v>
      </c>
      <c r="H1052">
        <f t="shared" si="98"/>
        <v>-2.2144699323582272E-2</v>
      </c>
      <c r="J1052" s="17">
        <v>45673</v>
      </c>
      <c r="K1052">
        <v>5937.33984375</v>
      </c>
      <c r="L1052">
        <f t="shared" si="99"/>
        <v>-0.21126894641922772</v>
      </c>
      <c r="M1052">
        <f t="shared" si="100"/>
        <v>-4.8212689464192282</v>
      </c>
      <c r="N1052">
        <f t="shared" si="101"/>
        <v>-2.1460089620276283E-2</v>
      </c>
    </row>
    <row r="1053" spans="1:14" x14ac:dyDescent="0.2">
      <c r="A1053" s="16">
        <v>45674</v>
      </c>
      <c r="B1053">
        <v>4.6100000000000003</v>
      </c>
      <c r="D1053" s="17">
        <v>45674</v>
      </c>
      <c r="E1053">
        <v>322.97540283203119</v>
      </c>
      <c r="F1053" s="20">
        <f t="shared" si="96"/>
        <v>1.4250043006105011</v>
      </c>
      <c r="G1053" s="20">
        <f t="shared" si="97"/>
        <v>-3.184995699389499</v>
      </c>
      <c r="H1053">
        <f t="shared" si="98"/>
        <v>-1.4057330914850813E-2</v>
      </c>
      <c r="J1053" s="17">
        <v>45674</v>
      </c>
      <c r="K1053">
        <v>5996.66015625</v>
      </c>
      <c r="L1053">
        <f t="shared" si="99"/>
        <v>0.99910589693537788</v>
      </c>
      <c r="M1053">
        <f t="shared" si="100"/>
        <v>-3.6108941030646227</v>
      </c>
      <c r="N1053">
        <f t="shared" si="101"/>
        <v>-1.5972048215469162E-2</v>
      </c>
    </row>
    <row r="1054" spans="1:14" x14ac:dyDescent="0.2">
      <c r="A1054" s="16">
        <v>45678</v>
      </c>
      <c r="B1054">
        <v>4.57</v>
      </c>
      <c r="D1054" s="17">
        <v>45678</v>
      </c>
      <c r="E1054">
        <v>325.24423217773438</v>
      </c>
      <c r="F1054" s="20">
        <f t="shared" si="96"/>
        <v>0.70247744125676492</v>
      </c>
      <c r="G1054" s="20">
        <f t="shared" si="97"/>
        <v>-3.8675225587432354</v>
      </c>
      <c r="H1054">
        <f t="shared" si="98"/>
        <v>-1.7129865290100372E-2</v>
      </c>
      <c r="J1054" s="17">
        <v>45678</v>
      </c>
      <c r="K1054">
        <v>6049.240234375</v>
      </c>
      <c r="L1054">
        <f t="shared" si="99"/>
        <v>0.87682271055828598</v>
      </c>
      <c r="M1054">
        <f t="shared" si="100"/>
        <v>-3.6931772894417145</v>
      </c>
      <c r="N1054">
        <f t="shared" si="101"/>
        <v>-1.6342944852748273E-2</v>
      </c>
    </row>
    <row r="1055" spans="1:14" x14ac:dyDescent="0.2">
      <c r="A1055" s="16">
        <v>45679</v>
      </c>
      <c r="B1055">
        <v>4.5999999999999996</v>
      </c>
      <c r="D1055" s="17">
        <v>45679</v>
      </c>
      <c r="E1055">
        <v>330.99600219726562</v>
      </c>
      <c r="F1055" s="20">
        <f t="shared" si="96"/>
        <v>1.7684464320917188</v>
      </c>
      <c r="G1055" s="20">
        <f t="shared" si="97"/>
        <v>-2.8315535679082808</v>
      </c>
      <c r="H1055">
        <f t="shared" si="98"/>
        <v>-1.2474740888186116E-2</v>
      </c>
      <c r="J1055" s="17">
        <v>45679</v>
      </c>
      <c r="K1055">
        <v>6086.3701171875</v>
      </c>
      <c r="L1055">
        <f t="shared" si="99"/>
        <v>0.61379415222275779</v>
      </c>
      <c r="M1055">
        <f t="shared" si="100"/>
        <v>-3.9862058477772417</v>
      </c>
      <c r="N1055">
        <f t="shared" si="101"/>
        <v>-1.7666368066335137E-2</v>
      </c>
    </row>
    <row r="1056" spans="1:14" x14ac:dyDescent="0.2">
      <c r="A1056" s="16">
        <v>45680</v>
      </c>
      <c r="B1056">
        <v>4.6500000000000004</v>
      </c>
      <c r="D1056" s="17">
        <v>45680</v>
      </c>
      <c r="E1056">
        <v>333.02603149414062</v>
      </c>
      <c r="F1056" s="20">
        <f t="shared" si="96"/>
        <v>0.61330930990071342</v>
      </c>
      <c r="G1056" s="20">
        <f t="shared" si="97"/>
        <v>-4.0366906900992872</v>
      </c>
      <c r="H1056">
        <f t="shared" si="98"/>
        <v>-1.7894783732060167E-2</v>
      </c>
      <c r="J1056" s="17">
        <v>45680</v>
      </c>
      <c r="K1056">
        <v>6118.7099609375</v>
      </c>
      <c r="L1056">
        <f t="shared" si="99"/>
        <v>0.5313486220411483</v>
      </c>
      <c r="M1056">
        <f t="shared" si="100"/>
        <v>-4.1186513779588516</v>
      </c>
      <c r="N1056">
        <f t="shared" si="101"/>
        <v>-1.8265866013106959E-2</v>
      </c>
    </row>
    <row r="1057" spans="1:14" x14ac:dyDescent="0.2">
      <c r="A1057" s="16">
        <v>45681</v>
      </c>
      <c r="B1057">
        <v>4.63</v>
      </c>
      <c r="D1057" s="17">
        <v>45681</v>
      </c>
      <c r="E1057">
        <v>332.2498779296875</v>
      </c>
      <c r="F1057" s="20">
        <f t="shared" si="96"/>
        <v>-0.23306092949276877</v>
      </c>
      <c r="G1057" s="20">
        <f t="shared" si="97"/>
        <v>-4.8630609294927689</v>
      </c>
      <c r="H1057">
        <f t="shared" si="98"/>
        <v>-2.1650825652853471E-2</v>
      </c>
      <c r="J1057" s="17">
        <v>45681</v>
      </c>
      <c r="K1057">
        <v>6101.240234375</v>
      </c>
      <c r="L1057">
        <f t="shared" si="99"/>
        <v>-0.2855132319398796</v>
      </c>
      <c r="M1057">
        <f t="shared" si="100"/>
        <v>-4.9155132319398795</v>
      </c>
      <c r="N1057">
        <f t="shared" si="101"/>
        <v>-2.1890333331789521E-2</v>
      </c>
    </row>
    <row r="1058" spans="1:14" x14ac:dyDescent="0.2">
      <c r="A1058" s="16">
        <v>45684</v>
      </c>
      <c r="B1058">
        <v>4.53</v>
      </c>
      <c r="D1058" s="17">
        <v>45684</v>
      </c>
      <c r="E1058">
        <v>345.40533447265619</v>
      </c>
      <c r="F1058" s="20">
        <f t="shared" si="96"/>
        <v>3.959506810037932</v>
      </c>
      <c r="G1058" s="20">
        <f t="shared" si="97"/>
        <v>-0.57049318996206821</v>
      </c>
      <c r="H1058">
        <f t="shared" si="98"/>
        <v>-2.4847147662091749E-3</v>
      </c>
      <c r="J1058" s="17">
        <v>45684</v>
      </c>
      <c r="K1058">
        <v>6012.27978515625</v>
      </c>
      <c r="L1058">
        <f t="shared" si="99"/>
        <v>-1.4580715690809534</v>
      </c>
      <c r="M1058">
        <f t="shared" si="100"/>
        <v>-5.9880715690809536</v>
      </c>
      <c r="N1058">
        <f t="shared" si="101"/>
        <v>-2.6817038708187434E-2</v>
      </c>
    </row>
    <row r="1059" spans="1:14" x14ac:dyDescent="0.2">
      <c r="A1059" s="16">
        <v>45685</v>
      </c>
      <c r="B1059">
        <v>4.55</v>
      </c>
      <c r="D1059" s="17">
        <v>45685</v>
      </c>
      <c r="E1059">
        <v>358.19256591796881</v>
      </c>
      <c r="F1059" s="20">
        <f t="shared" si="96"/>
        <v>3.7020943711930157</v>
      </c>
      <c r="G1059" s="20">
        <f t="shared" si="97"/>
        <v>-0.84790562880698417</v>
      </c>
      <c r="H1059">
        <f t="shared" si="98"/>
        <v>-3.6981078404663688E-3</v>
      </c>
      <c r="J1059" s="17">
        <v>45685</v>
      </c>
      <c r="K1059">
        <v>6067.7001953125</v>
      </c>
      <c r="L1059">
        <f t="shared" si="99"/>
        <v>0.92178694499676728</v>
      </c>
      <c r="M1059">
        <f t="shared" si="100"/>
        <v>-3.6282130550032328</v>
      </c>
      <c r="N1059">
        <f t="shared" si="101"/>
        <v>-1.6050088166090222E-2</v>
      </c>
    </row>
    <row r="1060" spans="1:14" x14ac:dyDescent="0.2">
      <c r="A1060" s="16">
        <v>45686</v>
      </c>
      <c r="B1060">
        <v>4.55</v>
      </c>
      <c r="D1060" s="17">
        <v>45686</v>
      </c>
      <c r="E1060">
        <v>352.27163696289062</v>
      </c>
      <c r="F1060" s="20">
        <f t="shared" si="96"/>
        <v>-1.6530016305347215</v>
      </c>
      <c r="G1060" s="20">
        <f t="shared" si="97"/>
        <v>-6.2030016305347218</v>
      </c>
      <c r="H1060">
        <f t="shared" si="98"/>
        <v>-2.7811059408100403E-2</v>
      </c>
      <c r="J1060" s="17">
        <v>45686</v>
      </c>
      <c r="K1060">
        <v>6039.31005859375</v>
      </c>
      <c r="L1060">
        <f t="shared" si="99"/>
        <v>-0.4678895760321567</v>
      </c>
      <c r="M1060">
        <f t="shared" si="100"/>
        <v>-5.0178895760321565</v>
      </c>
      <c r="N1060">
        <f t="shared" si="101"/>
        <v>-2.2358184982457022E-2</v>
      </c>
    </row>
    <row r="1061" spans="1:14" x14ac:dyDescent="0.2">
      <c r="A1061" s="16">
        <v>45687</v>
      </c>
      <c r="B1061">
        <v>4.5199999999999996</v>
      </c>
      <c r="D1061" s="17">
        <v>45687</v>
      </c>
      <c r="E1061">
        <v>341.892578125</v>
      </c>
      <c r="F1061" s="20">
        <f t="shared" si="96"/>
        <v>-2.9463225956462646</v>
      </c>
      <c r="G1061" s="20">
        <f t="shared" si="97"/>
        <v>-7.4663225956462647</v>
      </c>
      <c r="H1061">
        <f t="shared" si="98"/>
        <v>-3.3700178082366791E-2</v>
      </c>
      <c r="J1061" s="17">
        <v>45687</v>
      </c>
      <c r="K1061">
        <v>6071.169921875</v>
      </c>
      <c r="L1061">
        <f t="shared" si="99"/>
        <v>0.52754144053118135</v>
      </c>
      <c r="M1061">
        <f t="shared" si="100"/>
        <v>-3.992458559468818</v>
      </c>
      <c r="N1061">
        <f t="shared" si="101"/>
        <v>-1.7694651571156694E-2</v>
      </c>
    </row>
    <row r="1062" spans="1:14" x14ac:dyDescent="0.2">
      <c r="A1062" s="16">
        <v>45688</v>
      </c>
      <c r="B1062">
        <v>4.58</v>
      </c>
      <c r="D1062" s="17">
        <v>45688</v>
      </c>
      <c r="E1062">
        <v>340.03170776367188</v>
      </c>
      <c r="F1062" s="20">
        <f t="shared" si="96"/>
        <v>-0.54428510017195186</v>
      </c>
      <c r="G1062" s="20">
        <f t="shared" si="97"/>
        <v>-5.124285100171952</v>
      </c>
      <c r="H1062">
        <f t="shared" si="98"/>
        <v>-2.284493862341248E-2</v>
      </c>
      <c r="J1062" s="17">
        <v>45688</v>
      </c>
      <c r="K1062">
        <v>6040.52978515625</v>
      </c>
      <c r="L1062">
        <f t="shared" si="99"/>
        <v>-0.50468257540199446</v>
      </c>
      <c r="M1062">
        <f t="shared" si="100"/>
        <v>-5.0846825754019944</v>
      </c>
      <c r="N1062">
        <f t="shared" si="101"/>
        <v>-2.266369551602215E-2</v>
      </c>
    </row>
    <row r="1063" spans="1:14" x14ac:dyDescent="0.2">
      <c r="A1063" s="16">
        <v>45691</v>
      </c>
      <c r="B1063">
        <v>4.54</v>
      </c>
      <c r="D1063" s="17">
        <v>45691</v>
      </c>
      <c r="E1063">
        <v>337.58367919921881</v>
      </c>
      <c r="F1063" s="20">
        <f t="shared" si="96"/>
        <v>-0.71994126093513955</v>
      </c>
      <c r="G1063" s="20">
        <f t="shared" si="97"/>
        <v>-5.2599412609351397</v>
      </c>
      <c r="H1063">
        <f t="shared" si="98"/>
        <v>-2.3466350344352696E-2</v>
      </c>
      <c r="J1063" s="17">
        <v>45691</v>
      </c>
      <c r="K1063">
        <v>5994.56982421875</v>
      </c>
      <c r="L1063">
        <f t="shared" si="99"/>
        <v>-0.76085976846666858</v>
      </c>
      <c r="M1063">
        <f t="shared" si="100"/>
        <v>-5.300859768466669</v>
      </c>
      <c r="N1063">
        <f t="shared" si="101"/>
        <v>-2.3653963915372733E-2</v>
      </c>
    </row>
    <row r="1064" spans="1:14" x14ac:dyDescent="0.2">
      <c r="A1064" s="16">
        <v>45692</v>
      </c>
      <c r="B1064">
        <v>4.5199999999999996</v>
      </c>
      <c r="D1064" s="17">
        <v>45692</v>
      </c>
      <c r="E1064">
        <v>342.45977783203119</v>
      </c>
      <c r="F1064" s="20">
        <f t="shared" si="96"/>
        <v>1.4444118401632935</v>
      </c>
      <c r="G1064" s="20">
        <f t="shared" si="97"/>
        <v>-3.0755881598367063</v>
      </c>
      <c r="H1064">
        <f t="shared" si="98"/>
        <v>-1.3566825712514824E-2</v>
      </c>
      <c r="J1064" s="17">
        <v>45692</v>
      </c>
      <c r="K1064">
        <v>6037.8798828125</v>
      </c>
      <c r="L1064">
        <f t="shared" si="99"/>
        <v>0.72248818286797478</v>
      </c>
      <c r="M1064">
        <f t="shared" si="100"/>
        <v>-3.7975118171320248</v>
      </c>
      <c r="N1064">
        <f t="shared" si="101"/>
        <v>-1.6813695216708609E-2</v>
      </c>
    </row>
    <row r="1065" spans="1:14" x14ac:dyDescent="0.2">
      <c r="A1065" s="16">
        <v>45693</v>
      </c>
      <c r="B1065">
        <v>4.43</v>
      </c>
      <c r="D1065" s="17">
        <v>45693</v>
      </c>
      <c r="E1065">
        <v>346.23126220703119</v>
      </c>
      <c r="F1065" s="20">
        <f t="shared" si="96"/>
        <v>1.1012926536586811</v>
      </c>
      <c r="G1065" s="20">
        <f t="shared" si="97"/>
        <v>-3.3287073463413188</v>
      </c>
      <c r="H1065">
        <f t="shared" si="98"/>
        <v>-1.4702474139111552E-2</v>
      </c>
      <c r="J1065" s="17">
        <v>45693</v>
      </c>
      <c r="K1065">
        <v>6061.47998046875</v>
      </c>
      <c r="L1065">
        <f t="shared" si="99"/>
        <v>0.39086729306143225</v>
      </c>
      <c r="M1065">
        <f t="shared" si="100"/>
        <v>-4.0391327069385676</v>
      </c>
      <c r="N1065">
        <f t="shared" si="101"/>
        <v>-1.7905835538631298E-2</v>
      </c>
    </row>
    <row r="1066" spans="1:14" x14ac:dyDescent="0.2">
      <c r="A1066" s="16">
        <v>45694</v>
      </c>
      <c r="B1066">
        <v>4.45</v>
      </c>
      <c r="D1066" s="17">
        <v>45694</v>
      </c>
      <c r="E1066">
        <v>329.19485473632812</v>
      </c>
      <c r="F1066" s="20">
        <f t="shared" si="96"/>
        <v>-4.9205283665332455</v>
      </c>
      <c r="G1066" s="20">
        <f t="shared" si="97"/>
        <v>-9.3705283665332466</v>
      </c>
      <c r="H1066">
        <f t="shared" si="98"/>
        <v>-4.2730551920757899E-2</v>
      </c>
      <c r="J1066" s="17">
        <v>45694</v>
      </c>
      <c r="K1066">
        <v>6083.56982421875</v>
      </c>
      <c r="L1066">
        <f t="shared" si="99"/>
        <v>0.36442987226185203</v>
      </c>
      <c r="M1066">
        <f t="shared" si="100"/>
        <v>-4.0855701277381478</v>
      </c>
      <c r="N1066">
        <f t="shared" si="101"/>
        <v>-1.811605036355959E-2</v>
      </c>
    </row>
    <row r="1067" spans="1:14" x14ac:dyDescent="0.2">
      <c r="A1067" s="16">
        <v>45695</v>
      </c>
      <c r="B1067">
        <v>4.49</v>
      </c>
      <c r="D1067" s="17">
        <v>45695</v>
      </c>
      <c r="E1067">
        <v>324.23916625976562</v>
      </c>
      <c r="F1067" s="20">
        <f t="shared" si="96"/>
        <v>-1.5053966990255081</v>
      </c>
      <c r="G1067" s="20">
        <f t="shared" si="97"/>
        <v>-5.9953966990255081</v>
      </c>
      <c r="H1067">
        <f t="shared" si="98"/>
        <v>-2.6850878961344447E-2</v>
      </c>
      <c r="J1067" s="17">
        <v>45695</v>
      </c>
      <c r="K1067">
        <v>6025.990234375</v>
      </c>
      <c r="L1067">
        <f t="shared" si="99"/>
        <v>-0.94647701115429128</v>
      </c>
      <c r="M1067">
        <f t="shared" si="100"/>
        <v>-5.4364770111542917</v>
      </c>
      <c r="N1067">
        <f t="shared" si="101"/>
        <v>-2.4276356406616441E-2</v>
      </c>
    </row>
    <row r="1068" spans="1:14" x14ac:dyDescent="0.2">
      <c r="A1068" s="16">
        <v>45698</v>
      </c>
      <c r="B1068">
        <v>4.51</v>
      </c>
      <c r="D1068" s="17">
        <v>45698</v>
      </c>
      <c r="E1068">
        <v>325.60250854492188</v>
      </c>
      <c r="F1068" s="20">
        <f t="shared" si="96"/>
        <v>0.42047427548095856</v>
      </c>
      <c r="G1068" s="20">
        <f t="shared" si="97"/>
        <v>-4.0895257245190413</v>
      </c>
      <c r="H1068">
        <f t="shared" si="98"/>
        <v>-1.8133961425342224E-2</v>
      </c>
      <c r="J1068" s="17">
        <v>45698</v>
      </c>
      <c r="K1068">
        <v>6066.43994140625</v>
      </c>
      <c r="L1068">
        <f t="shared" si="99"/>
        <v>0.67125410858627677</v>
      </c>
      <c r="M1068">
        <f t="shared" si="100"/>
        <v>-3.8387458914137231</v>
      </c>
      <c r="N1068">
        <f t="shared" si="101"/>
        <v>-1.6999881355404853E-2</v>
      </c>
    </row>
    <row r="1069" spans="1:14" x14ac:dyDescent="0.2">
      <c r="A1069" s="16">
        <v>45699</v>
      </c>
      <c r="B1069">
        <v>4.54</v>
      </c>
      <c r="D1069" s="17">
        <v>45699</v>
      </c>
      <c r="E1069">
        <v>322.816162109375</v>
      </c>
      <c r="F1069" s="20">
        <f t="shared" si="96"/>
        <v>-0.85575091174779927</v>
      </c>
      <c r="G1069" s="20">
        <f t="shared" si="97"/>
        <v>-5.3957509117477995</v>
      </c>
      <c r="H1069">
        <f t="shared" si="98"/>
        <v>-2.4089357106252075E-2</v>
      </c>
      <c r="J1069" s="17">
        <v>45699</v>
      </c>
      <c r="K1069">
        <v>6068.5</v>
      </c>
      <c r="L1069">
        <f t="shared" si="99"/>
        <v>3.3958278885926986E-2</v>
      </c>
      <c r="M1069">
        <f t="shared" si="100"/>
        <v>-4.5060417211140731</v>
      </c>
      <c r="N1069">
        <f t="shared" si="101"/>
        <v>-2.0024104532938819E-2</v>
      </c>
    </row>
    <row r="1070" spans="1:14" x14ac:dyDescent="0.2">
      <c r="A1070" s="16">
        <v>45700</v>
      </c>
      <c r="B1070">
        <v>4.62</v>
      </c>
      <c r="D1070" s="17">
        <v>45700</v>
      </c>
      <c r="E1070">
        <v>324.52774047851562</v>
      </c>
      <c r="F1070" s="20">
        <f t="shared" si="96"/>
        <v>0.53020219246665734</v>
      </c>
      <c r="G1070" s="20">
        <f t="shared" si="97"/>
        <v>-4.0897978075333423</v>
      </c>
      <c r="H1070">
        <f t="shared" si="98"/>
        <v>-1.8135193452607577E-2</v>
      </c>
      <c r="J1070" s="17">
        <v>45700</v>
      </c>
      <c r="K1070">
        <v>6051.97021484375</v>
      </c>
      <c r="L1070">
        <f t="shared" si="99"/>
        <v>-0.27238667143857626</v>
      </c>
      <c r="M1070">
        <f t="shared" si="100"/>
        <v>-4.892386671438576</v>
      </c>
      <c r="N1070">
        <f t="shared" si="101"/>
        <v>-2.1784716561634318E-2</v>
      </c>
    </row>
    <row r="1071" spans="1:14" x14ac:dyDescent="0.2">
      <c r="A1071" s="16">
        <v>45701</v>
      </c>
      <c r="B1071">
        <v>4.5199999999999996</v>
      </c>
      <c r="D1071" s="17">
        <v>45701</v>
      </c>
      <c r="E1071">
        <v>328.23959350585938</v>
      </c>
      <c r="F1071" s="20">
        <f t="shared" si="96"/>
        <v>1.1437706440351227</v>
      </c>
      <c r="G1071" s="20">
        <f t="shared" si="97"/>
        <v>-3.3762293559648766</v>
      </c>
      <c r="H1071">
        <f t="shared" si="98"/>
        <v>-1.4916018619888066E-2</v>
      </c>
      <c r="J1071" s="17">
        <v>45701</v>
      </c>
      <c r="K1071">
        <v>6115.06982421875</v>
      </c>
      <c r="L1071">
        <f t="shared" si="99"/>
        <v>1.0426292122230663</v>
      </c>
      <c r="M1071">
        <f t="shared" si="100"/>
        <v>-3.4773707877769331</v>
      </c>
      <c r="N1071">
        <f t="shared" si="101"/>
        <v>-1.5370856709289503E-2</v>
      </c>
    </row>
    <row r="1072" spans="1:14" x14ac:dyDescent="0.2">
      <c r="A1072" s="16">
        <v>45702</v>
      </c>
      <c r="B1072">
        <v>4.47</v>
      </c>
      <c r="D1072" s="17">
        <v>45702</v>
      </c>
      <c r="E1072">
        <v>324.94573974609381</v>
      </c>
      <c r="F1072" s="20">
        <f t="shared" si="96"/>
        <v>-1.0034906894030047</v>
      </c>
      <c r="G1072" s="20">
        <f t="shared" si="97"/>
        <v>-5.473490689403004</v>
      </c>
      <c r="H1072">
        <f t="shared" si="98"/>
        <v>-2.444637950332005E-2</v>
      </c>
      <c r="J1072" s="17">
        <v>45702</v>
      </c>
      <c r="K1072">
        <v>6114.6298828125</v>
      </c>
      <c r="L1072">
        <f t="shared" si="99"/>
        <v>-7.1943807494660303E-3</v>
      </c>
      <c r="M1072">
        <f t="shared" si="100"/>
        <v>-4.4771943807494656</v>
      </c>
      <c r="N1072">
        <f t="shared" si="101"/>
        <v>-1.9892930278098429E-2</v>
      </c>
    </row>
    <row r="1073" spans="1:14" x14ac:dyDescent="0.2">
      <c r="A1073" s="16">
        <v>45706</v>
      </c>
      <c r="B1073">
        <v>4.55</v>
      </c>
      <c r="D1073" s="17">
        <v>45706</v>
      </c>
      <c r="E1073">
        <v>327.3538818359375</v>
      </c>
      <c r="F1073" s="20">
        <f t="shared" si="96"/>
        <v>0.74109052536751763</v>
      </c>
      <c r="G1073" s="20">
        <f t="shared" si="97"/>
        <v>-3.8089094746324821</v>
      </c>
      <c r="H1073">
        <f t="shared" si="98"/>
        <v>-1.6865151609360553E-2</v>
      </c>
      <c r="J1073" s="17">
        <v>45706</v>
      </c>
      <c r="K1073">
        <v>6129.580078125</v>
      </c>
      <c r="L1073">
        <f t="shared" si="99"/>
        <v>0.24449877750611246</v>
      </c>
      <c r="M1073">
        <f t="shared" si="100"/>
        <v>-4.3055012224938878</v>
      </c>
      <c r="N1073">
        <f t="shared" si="101"/>
        <v>-1.9113027941489374E-2</v>
      </c>
    </row>
    <row r="1074" spans="1:14" x14ac:dyDescent="0.2">
      <c r="A1074" s="16">
        <v>45707</v>
      </c>
      <c r="B1074">
        <v>4.53</v>
      </c>
      <c r="D1074" s="17">
        <v>45707</v>
      </c>
      <c r="E1074">
        <v>322.94552612304688</v>
      </c>
      <c r="F1074" s="20">
        <f t="shared" si="96"/>
        <v>-1.3466636436894295</v>
      </c>
      <c r="G1074" s="20">
        <f t="shared" si="97"/>
        <v>-5.8766636436894295</v>
      </c>
      <c r="H1074">
        <f t="shared" si="98"/>
        <v>-2.6302686941674671E-2</v>
      </c>
      <c r="J1074" s="17">
        <v>45707</v>
      </c>
      <c r="K1074">
        <v>6144.14990234375</v>
      </c>
      <c r="L1074">
        <f t="shared" si="99"/>
        <v>0.23769693899172972</v>
      </c>
      <c r="M1074">
        <f t="shared" si="100"/>
        <v>-4.2923030610082709</v>
      </c>
      <c r="N1074">
        <f t="shared" si="101"/>
        <v>-1.9053134284657495E-2</v>
      </c>
    </row>
    <row r="1075" spans="1:14" x14ac:dyDescent="0.2">
      <c r="A1075" s="16">
        <v>45708</v>
      </c>
      <c r="B1075">
        <v>4.5</v>
      </c>
      <c r="D1075" s="17">
        <v>45708</v>
      </c>
      <c r="E1075">
        <v>316.87530517578119</v>
      </c>
      <c r="F1075" s="20">
        <f t="shared" si="96"/>
        <v>-1.8796423719314324</v>
      </c>
      <c r="G1075" s="20">
        <f t="shared" si="97"/>
        <v>-6.3796423719314319</v>
      </c>
      <c r="H1075">
        <f t="shared" si="98"/>
        <v>-2.8629704208361962E-2</v>
      </c>
      <c r="J1075" s="17">
        <v>45708</v>
      </c>
      <c r="K1075">
        <v>6117.52001953125</v>
      </c>
      <c r="L1075">
        <f t="shared" si="99"/>
        <v>-0.43341850761716855</v>
      </c>
      <c r="M1075">
        <f t="shared" si="100"/>
        <v>-4.9334185076171684</v>
      </c>
      <c r="N1075">
        <f t="shared" si="101"/>
        <v>-2.1972122642969567E-2</v>
      </c>
    </row>
    <row r="1076" spans="1:14" x14ac:dyDescent="0.2">
      <c r="A1076" s="16">
        <v>45709</v>
      </c>
      <c r="B1076">
        <v>4.42</v>
      </c>
      <c r="D1076" s="17">
        <v>45709</v>
      </c>
      <c r="E1076">
        <v>308.28741455078119</v>
      </c>
      <c r="F1076" s="20">
        <f t="shared" si="96"/>
        <v>-2.7101798356410303</v>
      </c>
      <c r="G1076" s="20">
        <f t="shared" si="97"/>
        <v>-7.1301798356410302</v>
      </c>
      <c r="H1076">
        <f t="shared" si="98"/>
        <v>-3.2125395430777741E-2</v>
      </c>
      <c r="J1076" s="17">
        <v>45709</v>
      </c>
      <c r="K1076">
        <v>6013.1298828125</v>
      </c>
      <c r="L1076">
        <f t="shared" si="99"/>
        <v>-1.7064126702563502</v>
      </c>
      <c r="M1076">
        <f t="shared" si="100"/>
        <v>-6.1264126702563502</v>
      </c>
      <c r="N1076">
        <f t="shared" si="101"/>
        <v>-2.7456585481925332E-2</v>
      </c>
    </row>
    <row r="1077" spans="1:14" x14ac:dyDescent="0.2">
      <c r="A1077" s="16">
        <v>45712</v>
      </c>
      <c r="B1077">
        <v>4.4000000000000004</v>
      </c>
      <c r="D1077" s="17">
        <v>45712</v>
      </c>
      <c r="E1077">
        <v>306.81466674804688</v>
      </c>
      <c r="F1077" s="20">
        <f t="shared" si="96"/>
        <v>-0.47771908070925373</v>
      </c>
      <c r="G1077" s="20">
        <f t="shared" si="97"/>
        <v>-4.8777190807092543</v>
      </c>
      <c r="H1077">
        <f t="shared" si="98"/>
        <v>-2.1717744398774531E-2</v>
      </c>
      <c r="J1077" s="17">
        <v>45712</v>
      </c>
      <c r="K1077">
        <v>5983.25</v>
      </c>
      <c r="L1077">
        <f t="shared" si="99"/>
        <v>-0.49691065044023941</v>
      </c>
      <c r="M1077">
        <f t="shared" si="100"/>
        <v>-4.8969106504402395</v>
      </c>
      <c r="N1077">
        <f t="shared" si="101"/>
        <v>-2.1805375116483006E-2</v>
      </c>
    </row>
    <row r="1078" spans="1:14" x14ac:dyDescent="0.2">
      <c r="A1078" s="16">
        <v>45713</v>
      </c>
      <c r="B1078">
        <v>4.3</v>
      </c>
      <c r="D1078" s="17">
        <v>45713</v>
      </c>
      <c r="E1078">
        <v>304.3865966796875</v>
      </c>
      <c r="F1078" s="20">
        <f t="shared" si="96"/>
        <v>-0.79138005170831094</v>
      </c>
      <c r="G1078" s="20">
        <f t="shared" si="97"/>
        <v>-5.0913800517083105</v>
      </c>
      <c r="H1078">
        <f t="shared" si="98"/>
        <v>-2.2694341566714894E-2</v>
      </c>
      <c r="J1078" s="17">
        <v>45713</v>
      </c>
      <c r="K1078">
        <v>5955.25</v>
      </c>
      <c r="L1078">
        <f t="shared" si="99"/>
        <v>-0.46797309154723604</v>
      </c>
      <c r="M1078">
        <f t="shared" si="100"/>
        <v>-4.767973091547236</v>
      </c>
      <c r="N1078">
        <f t="shared" si="101"/>
        <v>-2.1216972093394865E-2</v>
      </c>
    </row>
    <row r="1079" spans="1:14" x14ac:dyDescent="0.2">
      <c r="A1079" s="16">
        <v>45714</v>
      </c>
      <c r="B1079">
        <v>4.25</v>
      </c>
      <c r="D1079" s="17">
        <v>45714</v>
      </c>
      <c r="E1079">
        <v>305.8294677734375</v>
      </c>
      <c r="F1079" s="20">
        <f t="shared" si="96"/>
        <v>0.47402583079844474</v>
      </c>
      <c r="G1079" s="20">
        <f t="shared" si="97"/>
        <v>-3.7759741692015552</v>
      </c>
      <c r="H1079">
        <f t="shared" si="98"/>
        <v>-1.6716476995650223E-2</v>
      </c>
      <c r="J1079" s="17">
        <v>45714</v>
      </c>
      <c r="K1079">
        <v>5956.06005859375</v>
      </c>
      <c r="L1079">
        <f t="shared" si="99"/>
        <v>1.3602428004701734E-2</v>
      </c>
      <c r="M1079">
        <f t="shared" si="100"/>
        <v>-4.2363975719952984</v>
      </c>
      <c r="N1079">
        <f t="shared" si="101"/>
        <v>-1.8799525037144597E-2</v>
      </c>
    </row>
    <row r="1080" spans="1:14" x14ac:dyDescent="0.2">
      <c r="A1080" s="16">
        <v>45715</v>
      </c>
      <c r="B1080">
        <v>4.29</v>
      </c>
      <c r="D1080" s="17">
        <v>45715</v>
      </c>
      <c r="E1080">
        <v>293.46017456054688</v>
      </c>
      <c r="F1080" s="20">
        <f t="shared" si="96"/>
        <v>-4.0445066667198857</v>
      </c>
      <c r="G1080" s="20">
        <f t="shared" si="97"/>
        <v>-8.3345066667198857</v>
      </c>
      <c r="H1080">
        <f t="shared" si="98"/>
        <v>-3.7794119894598008E-2</v>
      </c>
      <c r="J1080" s="17">
        <v>45715</v>
      </c>
      <c r="K1080">
        <v>5861.56982421875</v>
      </c>
      <c r="L1080">
        <f t="shared" si="99"/>
        <v>-1.5864553655509903</v>
      </c>
      <c r="M1080">
        <f t="shared" si="100"/>
        <v>-5.8764553655509904</v>
      </c>
      <c r="N1080">
        <f t="shared" si="101"/>
        <v>-2.6301725926589078E-2</v>
      </c>
    </row>
    <row r="1081" spans="1:14" x14ac:dyDescent="0.2">
      <c r="A1081" s="16">
        <v>45716</v>
      </c>
      <c r="B1081">
        <v>4.24</v>
      </c>
      <c r="D1081" s="17">
        <v>45716</v>
      </c>
      <c r="E1081">
        <v>296.39581298828119</v>
      </c>
      <c r="F1081" s="20">
        <f t="shared" si="96"/>
        <v>1.0003532616070994</v>
      </c>
      <c r="G1081" s="20">
        <f t="shared" si="97"/>
        <v>-3.2396467383929011</v>
      </c>
      <c r="H1081">
        <f t="shared" si="98"/>
        <v>-1.4302554744980444E-2</v>
      </c>
      <c r="J1081" s="17">
        <v>45716</v>
      </c>
      <c r="K1081">
        <v>5954.5</v>
      </c>
      <c r="L1081">
        <f t="shared" si="99"/>
        <v>1.5854144634988812</v>
      </c>
      <c r="M1081">
        <f t="shared" si="100"/>
        <v>-2.6545855365011191</v>
      </c>
      <c r="N1081">
        <f t="shared" si="101"/>
        <v>-1.1684501463962512E-2</v>
      </c>
    </row>
    <row r="1082" spans="1:14" x14ac:dyDescent="0.2">
      <c r="A1082" s="16">
        <v>45719</v>
      </c>
      <c r="B1082">
        <v>4.16</v>
      </c>
      <c r="D1082" s="17">
        <v>45719</v>
      </c>
      <c r="E1082">
        <v>291.62918090820312</v>
      </c>
      <c r="F1082" s="20">
        <f t="shared" si="96"/>
        <v>-1.6081981833753267</v>
      </c>
      <c r="G1082" s="20">
        <f t="shared" si="97"/>
        <v>-5.7681981833753273</v>
      </c>
      <c r="H1082">
        <f t="shared" si="98"/>
        <v>-2.5802504609985899E-2</v>
      </c>
      <c r="J1082" s="17">
        <v>45719</v>
      </c>
      <c r="K1082">
        <v>5849.72021484375</v>
      </c>
      <c r="L1082">
        <f t="shared" si="99"/>
        <v>-1.7596739466999749</v>
      </c>
      <c r="M1082">
        <f t="shared" si="100"/>
        <v>-5.9196739466999748</v>
      </c>
      <c r="N1082">
        <f t="shared" si="101"/>
        <v>-2.6501186135032502E-2</v>
      </c>
    </row>
    <row r="1083" spans="1:14" x14ac:dyDescent="0.2">
      <c r="A1083" s="16">
        <v>45720</v>
      </c>
      <c r="B1083">
        <v>4.22</v>
      </c>
      <c r="D1083" s="17">
        <v>45720</v>
      </c>
      <c r="E1083">
        <v>285.93710327148438</v>
      </c>
      <c r="F1083" s="20">
        <f t="shared" si="96"/>
        <v>-1.9518203284706479</v>
      </c>
      <c r="G1083" s="20">
        <f t="shared" si="97"/>
        <v>-6.1718203284706474</v>
      </c>
      <c r="H1083">
        <f t="shared" si="98"/>
        <v>-2.7666709191449861E-2</v>
      </c>
      <c r="J1083" s="17">
        <v>45720</v>
      </c>
      <c r="K1083">
        <v>5778.14990234375</v>
      </c>
      <c r="L1083">
        <f t="shared" si="99"/>
        <v>-1.2234826602200444</v>
      </c>
      <c r="M1083">
        <f t="shared" si="100"/>
        <v>-5.4434826602200443</v>
      </c>
      <c r="N1083">
        <f t="shared" si="101"/>
        <v>-2.4308531893968397E-2</v>
      </c>
    </row>
    <row r="1084" spans="1:14" x14ac:dyDescent="0.2">
      <c r="A1084" s="16">
        <v>45721</v>
      </c>
      <c r="B1084">
        <v>4.28</v>
      </c>
      <c r="D1084" s="17">
        <v>45721</v>
      </c>
      <c r="E1084">
        <v>290.54449462890619</v>
      </c>
      <c r="F1084" s="20">
        <f t="shared" si="96"/>
        <v>1.6113303606658236</v>
      </c>
      <c r="G1084" s="20">
        <f t="shared" si="97"/>
        <v>-2.6686696393341767</v>
      </c>
      <c r="H1084">
        <f t="shared" si="98"/>
        <v>-1.1747340486252006E-2</v>
      </c>
      <c r="J1084" s="17">
        <v>45721</v>
      </c>
      <c r="K1084">
        <v>5842.6298828125</v>
      </c>
      <c r="L1084">
        <f t="shared" si="99"/>
        <v>1.1159277893187824</v>
      </c>
      <c r="M1084">
        <f t="shared" si="100"/>
        <v>-3.1640722106812178</v>
      </c>
      <c r="N1084">
        <f t="shared" si="101"/>
        <v>-1.3963482094961713E-2</v>
      </c>
    </row>
    <row r="1085" spans="1:14" x14ac:dyDescent="0.2">
      <c r="A1085" s="16">
        <v>45722</v>
      </c>
      <c r="B1085">
        <v>4.29</v>
      </c>
      <c r="D1085" s="17">
        <v>45722</v>
      </c>
      <c r="E1085">
        <v>284.65338134765619</v>
      </c>
      <c r="F1085" s="20">
        <f t="shared" si="96"/>
        <v>-2.0276113952096528</v>
      </c>
      <c r="G1085" s="20">
        <f t="shared" si="97"/>
        <v>-6.3176113952096529</v>
      </c>
      <c r="H1085">
        <f t="shared" si="98"/>
        <v>-2.8342044657991439E-2</v>
      </c>
      <c r="J1085" s="17">
        <v>45722</v>
      </c>
      <c r="K1085">
        <v>5738.52001953125</v>
      </c>
      <c r="L1085">
        <f t="shared" si="99"/>
        <v>-1.7819007085749892</v>
      </c>
      <c r="M1085">
        <f t="shared" si="100"/>
        <v>-6.0719007085749892</v>
      </c>
      <c r="N1085">
        <f t="shared" si="101"/>
        <v>-2.7204465863121589E-2</v>
      </c>
    </row>
    <row r="1086" spans="1:14" x14ac:dyDescent="0.2">
      <c r="A1086" s="16">
        <v>45723</v>
      </c>
      <c r="B1086">
        <v>4.32</v>
      </c>
      <c r="D1086" s="17">
        <v>45723</v>
      </c>
      <c r="E1086">
        <v>281.50885009765619</v>
      </c>
      <c r="F1086" s="20">
        <f t="shared" si="96"/>
        <v>-1.1046878259842221</v>
      </c>
      <c r="G1086" s="20">
        <f t="shared" si="97"/>
        <v>-5.4246878259842219</v>
      </c>
      <c r="H1086">
        <f t="shared" si="98"/>
        <v>-2.4222216514428557E-2</v>
      </c>
      <c r="J1086" s="17">
        <v>45723</v>
      </c>
      <c r="K1086">
        <v>5770.2001953125</v>
      </c>
      <c r="L1086">
        <f t="shared" si="99"/>
        <v>0.55206178027479968</v>
      </c>
      <c r="M1086">
        <f t="shared" si="100"/>
        <v>-3.7679382197252007</v>
      </c>
      <c r="N1086">
        <f t="shared" si="101"/>
        <v>-1.6680209309241498E-2</v>
      </c>
    </row>
    <row r="1087" spans="1:14" x14ac:dyDescent="0.2">
      <c r="A1087" s="16">
        <v>45726</v>
      </c>
      <c r="B1087">
        <v>4.22</v>
      </c>
      <c r="D1087" s="17">
        <v>45726</v>
      </c>
      <c r="E1087">
        <v>271.56756591796881</v>
      </c>
      <c r="F1087" s="20">
        <f t="shared" si="96"/>
        <v>-3.5314286482427555</v>
      </c>
      <c r="G1087" s="20">
        <f t="shared" si="97"/>
        <v>-7.7514286482427552</v>
      </c>
      <c r="H1087">
        <f t="shared" si="98"/>
        <v>-3.5040351010125342E-2</v>
      </c>
      <c r="J1087" s="17">
        <v>45726</v>
      </c>
      <c r="K1087">
        <v>5614.56005859375</v>
      </c>
      <c r="L1087">
        <f t="shared" si="99"/>
        <v>-2.6973091305425827</v>
      </c>
      <c r="M1087">
        <f t="shared" si="100"/>
        <v>-6.9173091305425825</v>
      </c>
      <c r="N1087">
        <f t="shared" si="101"/>
        <v>-3.1131070455514786E-2</v>
      </c>
    </row>
    <row r="1088" spans="1:14" x14ac:dyDescent="0.2">
      <c r="A1088" s="16">
        <v>45727</v>
      </c>
      <c r="B1088">
        <v>4.28</v>
      </c>
      <c r="D1088" s="17">
        <v>45727</v>
      </c>
      <c r="E1088">
        <v>275.69732666015619</v>
      </c>
      <c r="F1088" s="20">
        <f t="shared" si="96"/>
        <v>1.5207120659743456</v>
      </c>
      <c r="G1088" s="20">
        <f t="shared" si="97"/>
        <v>-2.7592879340256546</v>
      </c>
      <c r="H1088">
        <f t="shared" si="98"/>
        <v>-1.2151869602548594E-2</v>
      </c>
      <c r="J1088" s="17">
        <v>45727</v>
      </c>
      <c r="K1088">
        <v>5572.06982421875</v>
      </c>
      <c r="L1088">
        <f t="shared" si="99"/>
        <v>-0.75678653236532145</v>
      </c>
      <c r="M1088">
        <f t="shared" si="100"/>
        <v>-5.0367865323653218</v>
      </c>
      <c r="N1088">
        <f t="shared" si="101"/>
        <v>-2.2444597679744809E-2</v>
      </c>
    </row>
    <row r="1089" spans="1:14" x14ac:dyDescent="0.2">
      <c r="A1089" s="16">
        <v>45728</v>
      </c>
      <c r="B1089">
        <v>4.32</v>
      </c>
      <c r="D1089" s="17">
        <v>45728</v>
      </c>
      <c r="E1089">
        <v>283.1905517578125</v>
      </c>
      <c r="F1089" s="20">
        <f t="shared" si="96"/>
        <v>2.7179172132100433</v>
      </c>
      <c r="G1089" s="20">
        <f t="shared" si="97"/>
        <v>-1.602082786789957</v>
      </c>
      <c r="H1089">
        <f t="shared" si="98"/>
        <v>-7.0140941741769084E-3</v>
      </c>
      <c r="J1089" s="17">
        <v>45728</v>
      </c>
      <c r="K1089">
        <v>5599.2998046875</v>
      </c>
      <c r="L1089">
        <f t="shared" si="99"/>
        <v>0.48868699294463464</v>
      </c>
      <c r="M1089">
        <f t="shared" si="100"/>
        <v>-3.8313130070553658</v>
      </c>
      <c r="N1089">
        <f t="shared" si="101"/>
        <v>-1.6966313408109959E-2</v>
      </c>
    </row>
    <row r="1090" spans="1:14" x14ac:dyDescent="0.2">
      <c r="A1090" s="16">
        <v>45729</v>
      </c>
      <c r="B1090">
        <v>4.2699999999999996</v>
      </c>
      <c r="D1090" s="17">
        <v>45729</v>
      </c>
      <c r="E1090">
        <v>270.41326904296881</v>
      </c>
      <c r="F1090" s="20">
        <f t="shared" si="96"/>
        <v>-4.5119028991373122</v>
      </c>
      <c r="G1090" s="20">
        <f t="shared" si="97"/>
        <v>-8.7819028991373109</v>
      </c>
      <c r="H1090">
        <f t="shared" si="98"/>
        <v>-3.9918991810218053E-2</v>
      </c>
      <c r="J1090" s="17">
        <v>45729</v>
      </c>
      <c r="K1090">
        <v>5521.52001953125</v>
      </c>
      <c r="L1090">
        <f t="shared" si="99"/>
        <v>-1.3890984206835293</v>
      </c>
      <c r="M1090">
        <f t="shared" si="100"/>
        <v>-5.6590984206835291</v>
      </c>
      <c r="N1090">
        <f t="shared" si="101"/>
        <v>-2.5299977686976019E-2</v>
      </c>
    </row>
    <row r="1091" spans="1:14" x14ac:dyDescent="0.2">
      <c r="A1091" s="16">
        <v>45730</v>
      </c>
      <c r="B1091">
        <v>4.3099999999999996</v>
      </c>
      <c r="D1091" s="17">
        <v>45730</v>
      </c>
      <c r="E1091">
        <v>278.03585815429688</v>
      </c>
      <c r="F1091" s="20">
        <f t="shared" si="96"/>
        <v>2.818866521715262</v>
      </c>
      <c r="G1091" s="20">
        <f t="shared" si="97"/>
        <v>-1.4911334782847376</v>
      </c>
      <c r="H1091">
        <f t="shared" si="98"/>
        <v>-6.5246780490420221E-3</v>
      </c>
      <c r="J1091" s="17">
        <v>45730</v>
      </c>
      <c r="K1091">
        <v>5638.93994140625</v>
      </c>
      <c r="L1091">
        <f t="shared" si="99"/>
        <v>2.1265869083087807</v>
      </c>
      <c r="M1091">
        <f t="shared" si="100"/>
        <v>-2.1834130916912189</v>
      </c>
      <c r="N1091">
        <f t="shared" si="101"/>
        <v>-9.5874949879318754E-3</v>
      </c>
    </row>
    <row r="1092" spans="1:14" x14ac:dyDescent="0.2">
      <c r="A1092" s="16">
        <v>45733</v>
      </c>
      <c r="B1092">
        <v>4.3099999999999996</v>
      </c>
      <c r="D1092" s="17">
        <v>45733</v>
      </c>
      <c r="E1092">
        <v>279.37930297851562</v>
      </c>
      <c r="F1092" s="20">
        <f t="shared" si="96"/>
        <v>0.4831912089098957</v>
      </c>
      <c r="G1092" s="20">
        <f t="shared" si="97"/>
        <v>-3.8268087910901039</v>
      </c>
      <c r="H1092">
        <f t="shared" si="98"/>
        <v>-1.6945973000106678E-2</v>
      </c>
      <c r="J1092" s="17">
        <v>45733</v>
      </c>
      <c r="K1092">
        <v>5675.1201171875</v>
      </c>
      <c r="L1092">
        <f t="shared" si="99"/>
        <v>0.64161307191059236</v>
      </c>
      <c r="M1092">
        <f t="shared" si="100"/>
        <v>-3.668386928089407</v>
      </c>
      <c r="N1092">
        <f t="shared" si="101"/>
        <v>-1.6231167396132222E-2</v>
      </c>
    </row>
    <row r="1093" spans="1:14" x14ac:dyDescent="0.2">
      <c r="A1093" s="16">
        <v>45734</v>
      </c>
      <c r="B1093">
        <v>4.29</v>
      </c>
      <c r="D1093" s="17">
        <v>45734</v>
      </c>
      <c r="E1093">
        <v>277.369140625</v>
      </c>
      <c r="F1093" s="20">
        <f t="shared" ref="F1093:F1156" si="102">+(E1093-E1092)/E1092*100</f>
        <v>-0.71951011835340117</v>
      </c>
      <c r="G1093" s="20">
        <f t="shared" ref="G1093:G1156" si="103">+F1093-B1093</f>
        <v>-5.0095101183534014</v>
      </c>
      <c r="H1093">
        <f t="shared" ref="H1093:H1156" si="104">+LOG(1+G1093/100)</f>
        <v>-2.2319872591851954E-2</v>
      </c>
      <c r="J1093" s="17">
        <v>45734</v>
      </c>
      <c r="K1093">
        <v>5614.66015625</v>
      </c>
      <c r="L1093">
        <f t="shared" ref="L1093:L1156" si="105">+(K1093-K1092)/K1092*100</f>
        <v>-1.0653512117636552</v>
      </c>
      <c r="M1093">
        <f t="shared" ref="M1093:M1156" si="106">+L1093-B1093</f>
        <v>-5.3553512117636553</v>
      </c>
      <c r="N1093">
        <f t="shared" ref="N1093:N1156" si="107">+LOG(1+M1093/100)</f>
        <v>-2.3903936031286238E-2</v>
      </c>
    </row>
    <row r="1094" spans="1:14" x14ac:dyDescent="0.2">
      <c r="A1094" s="16">
        <v>45735</v>
      </c>
      <c r="B1094">
        <v>4.25</v>
      </c>
      <c r="D1094" s="17">
        <v>45735</v>
      </c>
      <c r="E1094">
        <v>278.02593994140619</v>
      </c>
      <c r="F1094" s="20">
        <f t="shared" si="102"/>
        <v>0.23679610317363262</v>
      </c>
      <c r="G1094" s="20">
        <f t="shared" si="103"/>
        <v>-4.0132038968263677</v>
      </c>
      <c r="H1094">
        <f t="shared" si="104"/>
        <v>-1.7788504188790466E-2</v>
      </c>
      <c r="J1094" s="17">
        <v>45735</v>
      </c>
      <c r="K1094">
        <v>5675.2900390625</v>
      </c>
      <c r="L1094">
        <f t="shared" si="105"/>
        <v>1.0798495567894595</v>
      </c>
      <c r="M1094">
        <f t="shared" si="106"/>
        <v>-3.1701504432105407</v>
      </c>
      <c r="N1094">
        <f t="shared" si="107"/>
        <v>-1.399074290360067E-2</v>
      </c>
    </row>
    <row r="1095" spans="1:14" x14ac:dyDescent="0.2">
      <c r="A1095" s="16">
        <v>45736</v>
      </c>
      <c r="B1095">
        <v>4.24</v>
      </c>
      <c r="D1095" s="17">
        <v>45736</v>
      </c>
      <c r="E1095">
        <v>277.66766357421881</v>
      </c>
      <c r="F1095" s="20">
        <f t="shared" si="102"/>
        <v>-0.12886436685112648</v>
      </c>
      <c r="G1095" s="20">
        <f t="shared" si="103"/>
        <v>-4.3688643668511267</v>
      </c>
      <c r="H1095">
        <f t="shared" si="104"/>
        <v>-1.9400686885270919E-2</v>
      </c>
      <c r="J1095" s="17">
        <v>45736</v>
      </c>
      <c r="K1095">
        <v>5662.89013671875</v>
      </c>
      <c r="L1095">
        <f t="shared" si="105"/>
        <v>-0.21848931523151432</v>
      </c>
      <c r="M1095">
        <f t="shared" si="106"/>
        <v>-4.4584893152315148</v>
      </c>
      <c r="N1095">
        <f t="shared" si="107"/>
        <v>-1.9807896014022577E-2</v>
      </c>
    </row>
    <row r="1096" spans="1:14" x14ac:dyDescent="0.2">
      <c r="A1096" s="16">
        <v>45737</v>
      </c>
      <c r="B1096">
        <v>4.25</v>
      </c>
      <c r="D1096" s="17">
        <v>45737</v>
      </c>
      <c r="E1096">
        <v>279.24990844726562</v>
      </c>
      <c r="F1096" s="20">
        <f t="shared" si="102"/>
        <v>0.56983404285529782</v>
      </c>
      <c r="G1096" s="20">
        <f t="shared" si="103"/>
        <v>-3.6801659571447023</v>
      </c>
      <c r="H1096">
        <f t="shared" si="104"/>
        <v>-1.6284274366299114E-2</v>
      </c>
      <c r="J1096" s="17">
        <v>45737</v>
      </c>
      <c r="K1096">
        <v>5667.56005859375</v>
      </c>
      <c r="L1096">
        <f t="shared" si="105"/>
        <v>8.2465344766619361E-2</v>
      </c>
      <c r="M1096">
        <f t="shared" si="106"/>
        <v>-4.1675346552333803</v>
      </c>
      <c r="N1096">
        <f t="shared" si="107"/>
        <v>-1.8487339235077678E-2</v>
      </c>
    </row>
    <row r="1097" spans="1:14" x14ac:dyDescent="0.2">
      <c r="A1097" s="16">
        <v>45740</v>
      </c>
      <c r="B1097">
        <v>4.34</v>
      </c>
      <c r="D1097" s="17">
        <v>45740</v>
      </c>
      <c r="E1097">
        <v>284.5638427734375</v>
      </c>
      <c r="F1097" s="20">
        <f t="shared" si="102"/>
        <v>1.9029314479346997</v>
      </c>
      <c r="G1097" s="20">
        <f t="shared" si="103"/>
        <v>-2.4370685520653002</v>
      </c>
      <c r="H1097">
        <f t="shared" si="104"/>
        <v>-1.071515902932579E-2</v>
      </c>
      <c r="J1097" s="17">
        <v>45740</v>
      </c>
      <c r="K1097">
        <v>5767.56982421875</v>
      </c>
      <c r="L1097">
        <f t="shared" si="105"/>
        <v>1.7646000146633594</v>
      </c>
      <c r="M1097">
        <f t="shared" si="106"/>
        <v>-2.5753999853366407</v>
      </c>
      <c r="N1097">
        <f t="shared" si="107"/>
        <v>-1.1331368566128023E-2</v>
      </c>
    </row>
    <row r="1098" spans="1:14" x14ac:dyDescent="0.2">
      <c r="A1098" s="16">
        <v>45741</v>
      </c>
      <c r="B1098">
        <v>4.3099999999999996</v>
      </c>
      <c r="D1098" s="17">
        <v>45741</v>
      </c>
      <c r="E1098">
        <v>287.20089721679688</v>
      </c>
      <c r="F1098" s="20">
        <f t="shared" si="102"/>
        <v>0.92670046118927718</v>
      </c>
      <c r="G1098" s="20">
        <f t="shared" si="103"/>
        <v>-3.3832995388107223</v>
      </c>
      <c r="H1098">
        <f t="shared" si="104"/>
        <v>-1.4947798105622157E-2</v>
      </c>
      <c r="J1098" s="17">
        <v>45741</v>
      </c>
      <c r="K1098">
        <v>5776.64990234375</v>
      </c>
      <c r="L1098">
        <f t="shared" si="105"/>
        <v>0.15743334544250528</v>
      </c>
      <c r="M1098">
        <f t="shared" si="106"/>
        <v>-4.1525666545574946</v>
      </c>
      <c r="N1098">
        <f t="shared" si="107"/>
        <v>-1.8419512403403684E-2</v>
      </c>
    </row>
    <row r="1099" spans="1:14" x14ac:dyDescent="0.2">
      <c r="A1099" s="16">
        <v>45742</v>
      </c>
      <c r="B1099">
        <v>4.3499999999999996</v>
      </c>
      <c r="D1099" s="17">
        <v>45742</v>
      </c>
      <c r="E1099">
        <v>279.61807250976562</v>
      </c>
      <c r="F1099" s="20">
        <f t="shared" si="102"/>
        <v>-2.640251050924562</v>
      </c>
      <c r="G1099" s="20">
        <f t="shared" si="103"/>
        <v>-6.9902510509245612</v>
      </c>
      <c r="H1099">
        <f t="shared" si="104"/>
        <v>-3.1471527866622259E-2</v>
      </c>
      <c r="J1099" s="17">
        <v>45742</v>
      </c>
      <c r="K1099">
        <v>5712.2001953125</v>
      </c>
      <c r="L1099">
        <f t="shared" si="105"/>
        <v>-1.1156934922627202</v>
      </c>
      <c r="M1099">
        <f t="shared" si="106"/>
        <v>-5.4656934922627194</v>
      </c>
      <c r="N1099">
        <f t="shared" si="107"/>
        <v>-2.4410557382489796E-2</v>
      </c>
    </row>
    <row r="1100" spans="1:14" x14ac:dyDescent="0.2">
      <c r="A1100" s="16">
        <v>45743</v>
      </c>
      <c r="B1100">
        <v>4.38</v>
      </c>
      <c r="D1100" s="17">
        <v>45743</v>
      </c>
      <c r="E1100">
        <v>276.45364379882812</v>
      </c>
      <c r="F1100" s="20">
        <f t="shared" si="102"/>
        <v>-1.131696775725032</v>
      </c>
      <c r="G1100" s="20">
        <f t="shared" si="103"/>
        <v>-5.5116967757250315</v>
      </c>
      <c r="H1100">
        <f t="shared" si="104"/>
        <v>-2.4621949792952163E-2</v>
      </c>
      <c r="J1100" s="17">
        <v>45743</v>
      </c>
      <c r="K1100">
        <v>5693.31005859375</v>
      </c>
      <c r="L1100">
        <f t="shared" si="105"/>
        <v>-0.33069808607638568</v>
      </c>
      <c r="M1100">
        <f t="shared" si="106"/>
        <v>-4.7106980860763858</v>
      </c>
      <c r="N1100">
        <f t="shared" si="107"/>
        <v>-2.0955854666489981E-2</v>
      </c>
    </row>
    <row r="1101" spans="1:14" x14ac:dyDescent="0.2">
      <c r="A1101" s="16">
        <v>45744</v>
      </c>
      <c r="B1101">
        <v>4.2699999999999996</v>
      </c>
      <c r="D1101" s="17">
        <v>45744</v>
      </c>
      <c r="E1101">
        <v>268.65191650390619</v>
      </c>
      <c r="F1101" s="20">
        <f t="shared" si="102"/>
        <v>-2.8220743223768654</v>
      </c>
      <c r="G1101" s="20">
        <f t="shared" si="103"/>
        <v>-7.092074322376865</v>
      </c>
      <c r="H1101">
        <f t="shared" si="104"/>
        <v>-3.1947236154511414E-2</v>
      </c>
      <c r="J1101" s="17">
        <v>45744</v>
      </c>
      <c r="K1101">
        <v>5580.93994140625</v>
      </c>
      <c r="L1101">
        <f t="shared" si="105"/>
        <v>-1.9737220708344043</v>
      </c>
      <c r="M1101">
        <f t="shared" si="106"/>
        <v>-6.2437220708344041</v>
      </c>
      <c r="N1101">
        <f t="shared" si="107"/>
        <v>-2.7999642227336675E-2</v>
      </c>
    </row>
    <row r="1102" spans="1:14" x14ac:dyDescent="0.2">
      <c r="A1102" s="16">
        <v>45747</v>
      </c>
      <c r="B1102">
        <v>4.2300000000000004</v>
      </c>
      <c r="D1102" s="17">
        <v>45747</v>
      </c>
      <c r="E1102">
        <v>267.04977416992188</v>
      </c>
      <c r="F1102" s="20">
        <f t="shared" si="102"/>
        <v>-0.59636363471132103</v>
      </c>
      <c r="G1102" s="20">
        <f t="shared" si="103"/>
        <v>-4.8263636347113215</v>
      </c>
      <c r="H1102">
        <f t="shared" si="104"/>
        <v>-2.1483336980346452E-2</v>
      </c>
      <c r="J1102" s="17">
        <v>45747</v>
      </c>
      <c r="K1102">
        <v>5611.85009765625</v>
      </c>
      <c r="L1102">
        <f t="shared" si="105"/>
        <v>0.55385215706534652</v>
      </c>
      <c r="M1102">
        <f t="shared" si="106"/>
        <v>-3.6761478429346539</v>
      </c>
      <c r="N1102">
        <f t="shared" si="107"/>
        <v>-1.6266157553194504E-2</v>
      </c>
    </row>
    <row r="1103" spans="1:14" x14ac:dyDescent="0.2">
      <c r="A1103" s="16">
        <v>45748</v>
      </c>
      <c r="B1103">
        <v>4.17</v>
      </c>
      <c r="D1103" s="17">
        <v>45748</v>
      </c>
      <c r="E1103">
        <v>268.88079833984381</v>
      </c>
      <c r="F1103" s="20">
        <f t="shared" si="102"/>
        <v>0.68564902389951632</v>
      </c>
      <c r="G1103" s="20">
        <f t="shared" si="103"/>
        <v>-3.4843509761004836</v>
      </c>
      <c r="H1103">
        <f t="shared" si="104"/>
        <v>-1.5402264545088525E-2</v>
      </c>
      <c r="J1103" s="17">
        <v>45748</v>
      </c>
      <c r="K1103">
        <v>5633.06982421875</v>
      </c>
      <c r="L1103">
        <f t="shared" si="105"/>
        <v>0.37812354559082523</v>
      </c>
      <c r="M1103">
        <f t="shared" si="106"/>
        <v>-3.7918764544091745</v>
      </c>
      <c r="N1103">
        <f t="shared" si="107"/>
        <v>-1.6788255799279665E-2</v>
      </c>
    </row>
    <row r="1104" spans="1:14" x14ac:dyDescent="0.2">
      <c r="A1104" s="16">
        <v>45749</v>
      </c>
      <c r="B1104">
        <v>4.2</v>
      </c>
      <c r="D1104" s="17">
        <v>45749</v>
      </c>
      <c r="E1104">
        <v>270.21426391601562</v>
      </c>
      <c r="F1104" s="20">
        <f t="shared" si="102"/>
        <v>0.49593187182017534</v>
      </c>
      <c r="G1104" s="20">
        <f t="shared" si="103"/>
        <v>-3.7040681281798249</v>
      </c>
      <c r="H1104">
        <f t="shared" si="104"/>
        <v>-1.6392059738800195E-2</v>
      </c>
      <c r="J1104" s="17">
        <v>45749</v>
      </c>
      <c r="K1104">
        <v>5670.97021484375</v>
      </c>
      <c r="L1104">
        <f t="shared" si="105"/>
        <v>0.67281947157927169</v>
      </c>
      <c r="M1104">
        <f t="shared" si="106"/>
        <v>-3.5271805284207285</v>
      </c>
      <c r="N1104">
        <f t="shared" si="107"/>
        <v>-1.5595028793496226E-2</v>
      </c>
    </row>
    <row r="1105" spans="1:14" x14ac:dyDescent="0.2">
      <c r="A1105" s="16">
        <v>45750</v>
      </c>
      <c r="B1105">
        <v>4.0599999999999996</v>
      </c>
      <c r="D1105" s="17">
        <v>45750</v>
      </c>
      <c r="E1105">
        <v>253.9838562011719</v>
      </c>
      <c r="F1105" s="20">
        <f t="shared" si="102"/>
        <v>-6.0064955415855614</v>
      </c>
      <c r="G1105" s="20">
        <f t="shared" si="103"/>
        <v>-10.06649554158556</v>
      </c>
      <c r="H1105">
        <f t="shared" si="104"/>
        <v>-4.6078483009339651E-2</v>
      </c>
      <c r="J1105" s="17">
        <v>45750</v>
      </c>
      <c r="K1105">
        <v>5396.52001953125</v>
      </c>
      <c r="L1105">
        <f t="shared" si="105"/>
        <v>-4.8395633359901504</v>
      </c>
      <c r="M1105">
        <f t="shared" si="106"/>
        <v>-8.89956333599015</v>
      </c>
      <c r="N1105">
        <f t="shared" si="107"/>
        <v>-4.0479541355043135E-2</v>
      </c>
    </row>
    <row r="1106" spans="1:14" x14ac:dyDescent="0.2">
      <c r="A1106" s="16">
        <v>45751</v>
      </c>
      <c r="B1106">
        <v>4.01</v>
      </c>
      <c r="D1106" s="17">
        <v>45751</v>
      </c>
      <c r="E1106">
        <v>239.58451843261719</v>
      </c>
      <c r="F1106" s="20">
        <f t="shared" si="102"/>
        <v>-5.6693909541831244</v>
      </c>
      <c r="G1106" s="20">
        <f t="shared" si="103"/>
        <v>-9.6793909541831233</v>
      </c>
      <c r="H1106">
        <f t="shared" si="104"/>
        <v>-4.4213142558446224E-2</v>
      </c>
      <c r="J1106" s="17">
        <v>45751</v>
      </c>
      <c r="K1106">
        <v>5074.080078125</v>
      </c>
      <c r="L1106">
        <f t="shared" si="105"/>
        <v>-5.9749605345531105</v>
      </c>
      <c r="M1106">
        <f t="shared" si="106"/>
        <v>-9.9849605345531103</v>
      </c>
      <c r="N1106">
        <f t="shared" si="107"/>
        <v>-4.5684923769711991E-2</v>
      </c>
    </row>
    <row r="1107" spans="1:14" x14ac:dyDescent="0.2">
      <c r="A1107" s="16">
        <v>45754</v>
      </c>
      <c r="B1107">
        <v>4.1500000000000004</v>
      </c>
      <c r="D1107" s="17">
        <v>45754</v>
      </c>
      <c r="E1107">
        <v>243.01768493652341</v>
      </c>
      <c r="F1107" s="20">
        <f t="shared" si="102"/>
        <v>1.4329667569366737</v>
      </c>
      <c r="G1107" s="20">
        <f t="shared" si="103"/>
        <v>-2.7170332430633266</v>
      </c>
      <c r="H1107">
        <f t="shared" si="104"/>
        <v>-1.1963193555301885E-2</v>
      </c>
      <c r="J1107" s="17">
        <v>45754</v>
      </c>
      <c r="K1107">
        <v>5062.25</v>
      </c>
      <c r="L1107">
        <f t="shared" si="105"/>
        <v>-0.2331472492127383</v>
      </c>
      <c r="M1107">
        <f t="shared" si="106"/>
        <v>-4.3831472492127386</v>
      </c>
      <c r="N1107">
        <f t="shared" si="107"/>
        <v>-1.9465555300978415E-2</v>
      </c>
    </row>
    <row r="1108" spans="1:14" x14ac:dyDescent="0.2">
      <c r="A1108" s="16">
        <v>45755</v>
      </c>
      <c r="B1108">
        <v>4.26</v>
      </c>
      <c r="D1108" s="17">
        <v>45755</v>
      </c>
      <c r="E1108">
        <v>242.79876708984381</v>
      </c>
      <c r="F1108" s="20">
        <f t="shared" si="102"/>
        <v>-9.0083092815563565E-2</v>
      </c>
      <c r="G1108" s="20">
        <f t="shared" si="103"/>
        <v>-4.3500830928155629</v>
      </c>
      <c r="H1108">
        <f t="shared" si="104"/>
        <v>-1.931540291600534E-2</v>
      </c>
      <c r="J1108" s="17">
        <v>45755</v>
      </c>
      <c r="K1108">
        <v>4982.77001953125</v>
      </c>
      <c r="L1108">
        <f t="shared" si="105"/>
        <v>-1.570052456294138</v>
      </c>
      <c r="M1108">
        <f t="shared" si="106"/>
        <v>-5.8300524562941378</v>
      </c>
      <c r="N1108">
        <f t="shared" si="107"/>
        <v>-2.608767149901052E-2</v>
      </c>
    </row>
    <row r="1109" spans="1:14" x14ac:dyDescent="0.2">
      <c r="A1109" s="16">
        <v>45756</v>
      </c>
      <c r="B1109">
        <v>4.34</v>
      </c>
      <c r="D1109" s="17">
        <v>45756</v>
      </c>
      <c r="E1109">
        <v>263.8753662109375</v>
      </c>
      <c r="F1109" s="20">
        <f t="shared" si="102"/>
        <v>8.6806862216456953</v>
      </c>
      <c r="G1109" s="20">
        <f t="shared" si="103"/>
        <v>4.3406862216456954</v>
      </c>
      <c r="H1109">
        <f t="shared" si="104"/>
        <v>1.8453688637976549E-2</v>
      </c>
      <c r="J1109" s="17">
        <v>45756</v>
      </c>
      <c r="K1109">
        <v>5456.89990234375</v>
      </c>
      <c r="L1109">
        <f t="shared" si="105"/>
        <v>9.5153876449048589</v>
      </c>
      <c r="M1109">
        <f t="shared" si="106"/>
        <v>5.175387644904859</v>
      </c>
      <c r="N1109">
        <f t="shared" si="107"/>
        <v>2.1914121371067439E-2</v>
      </c>
    </row>
    <row r="1110" spans="1:14" x14ac:dyDescent="0.2">
      <c r="A1110" s="16">
        <v>45757</v>
      </c>
      <c r="B1110">
        <v>4.4000000000000004</v>
      </c>
      <c r="D1110" s="17">
        <v>45757</v>
      </c>
      <c r="E1110">
        <v>254.27330017089841</v>
      </c>
      <c r="F1110" s="20">
        <f t="shared" si="102"/>
        <v>-3.6388641266208084</v>
      </c>
      <c r="G1110" s="20">
        <f t="shared" si="103"/>
        <v>-8.0388641266208083</v>
      </c>
      <c r="H1110">
        <f t="shared" si="104"/>
        <v>-3.6395673108563779E-2</v>
      </c>
      <c r="J1110" s="17">
        <v>45757</v>
      </c>
      <c r="K1110">
        <v>5268.0498046875</v>
      </c>
      <c r="L1110">
        <f t="shared" si="105"/>
        <v>-3.4607579584726942</v>
      </c>
      <c r="M1110">
        <f t="shared" si="106"/>
        <v>-7.8607579584726945</v>
      </c>
      <c r="N1110">
        <f t="shared" si="107"/>
        <v>-3.5555364674354384E-2</v>
      </c>
    </row>
    <row r="1111" spans="1:14" x14ac:dyDescent="0.2">
      <c r="A1111" s="16">
        <v>45758</v>
      </c>
      <c r="B1111">
        <v>4.4800000000000004</v>
      </c>
      <c r="D1111" s="17">
        <v>45758</v>
      </c>
      <c r="E1111">
        <v>254.1537170410156</v>
      </c>
      <c r="F1111" s="20">
        <f t="shared" si="102"/>
        <v>-4.7029369502200997E-2</v>
      </c>
      <c r="G1111" s="20">
        <f t="shared" si="103"/>
        <v>-4.527029369502201</v>
      </c>
      <c r="H1111">
        <f t="shared" si="104"/>
        <v>-2.0119564202022273E-2</v>
      </c>
      <c r="J1111" s="17">
        <v>45758</v>
      </c>
      <c r="K1111">
        <v>5363.35986328125</v>
      </c>
      <c r="L1111">
        <f t="shared" si="105"/>
        <v>1.8092095201708858</v>
      </c>
      <c r="M1111">
        <f t="shared" si="106"/>
        <v>-2.6707904798291144</v>
      </c>
      <c r="N1111">
        <f t="shared" si="107"/>
        <v>-1.1756803825093533E-2</v>
      </c>
    </row>
    <row r="1112" spans="1:14" x14ac:dyDescent="0.2">
      <c r="A1112" s="16">
        <v>45761</v>
      </c>
      <c r="B1112">
        <v>4.38</v>
      </c>
      <c r="D1112" s="17">
        <v>45761</v>
      </c>
      <c r="E1112">
        <v>253.7052001953125</v>
      </c>
      <c r="F1112" s="20">
        <f t="shared" si="102"/>
        <v>-0.17647463547846301</v>
      </c>
      <c r="G1112" s="20">
        <f t="shared" si="103"/>
        <v>-4.5564746354784633</v>
      </c>
      <c r="H1112">
        <f t="shared" si="104"/>
        <v>-2.0253527656216325E-2</v>
      </c>
      <c r="J1112" s="17">
        <v>45761</v>
      </c>
      <c r="K1112">
        <v>5405.97021484375</v>
      </c>
      <c r="L1112">
        <f t="shared" si="105"/>
        <v>0.79447123908689987</v>
      </c>
      <c r="M1112">
        <f t="shared" si="106"/>
        <v>-3.5855287609131001</v>
      </c>
      <c r="N1112">
        <f t="shared" si="107"/>
        <v>-1.5857776184263268E-2</v>
      </c>
    </row>
    <row r="1113" spans="1:14" x14ac:dyDescent="0.2">
      <c r="A1113" s="16">
        <v>45762</v>
      </c>
      <c r="B1113">
        <v>4.3499999999999996</v>
      </c>
      <c r="D1113" s="17">
        <v>45762</v>
      </c>
      <c r="E1113">
        <v>254.08393859863281</v>
      </c>
      <c r="F1113" s="20">
        <f t="shared" si="102"/>
        <v>0.14928286965688697</v>
      </c>
      <c r="G1113" s="20">
        <f t="shared" si="103"/>
        <v>-4.2007171303431123</v>
      </c>
      <c r="H1113">
        <f t="shared" si="104"/>
        <v>-1.8637741933110283E-2</v>
      </c>
      <c r="J1113" s="17">
        <v>45762</v>
      </c>
      <c r="K1113">
        <v>5396.6298828125</v>
      </c>
      <c r="L1113">
        <f t="shared" si="105"/>
        <v>-0.1727780890394707</v>
      </c>
      <c r="M1113">
        <f t="shared" si="106"/>
        <v>-4.5227780890394707</v>
      </c>
      <c r="N1113">
        <f t="shared" si="107"/>
        <v>-2.0100226094825643E-2</v>
      </c>
    </row>
    <row r="1114" spans="1:14" x14ac:dyDescent="0.2">
      <c r="A1114" s="16">
        <v>45763</v>
      </c>
      <c r="B1114">
        <v>4.29</v>
      </c>
      <c r="D1114" s="17">
        <v>45763</v>
      </c>
      <c r="E1114">
        <v>249.0108337402344</v>
      </c>
      <c r="F1114" s="20">
        <f t="shared" si="102"/>
        <v>-1.9966255586159694</v>
      </c>
      <c r="G1114" s="20">
        <f t="shared" si="103"/>
        <v>-6.2866255586159694</v>
      </c>
      <c r="H1114">
        <f t="shared" si="104"/>
        <v>-2.8198423716368343E-2</v>
      </c>
      <c r="J1114" s="17">
        <v>45763</v>
      </c>
      <c r="K1114">
        <v>5275.7001953125</v>
      </c>
      <c r="L1114">
        <f t="shared" si="105"/>
        <v>-2.2408371544089745</v>
      </c>
      <c r="M1114">
        <f t="shared" si="106"/>
        <v>-6.5308371544089745</v>
      </c>
      <c r="N1114">
        <f t="shared" si="107"/>
        <v>-2.933164704140798E-2</v>
      </c>
    </row>
    <row r="1115" spans="1:14" x14ac:dyDescent="0.2">
      <c r="A1115" s="16">
        <v>45764</v>
      </c>
      <c r="B1115">
        <v>4.34</v>
      </c>
      <c r="D1115" s="17">
        <v>45764</v>
      </c>
      <c r="E1115">
        <v>246.43939208984381</v>
      </c>
      <c r="F1115" s="20">
        <f t="shared" si="102"/>
        <v>-1.0326625600045574</v>
      </c>
      <c r="G1115" s="20">
        <f t="shared" si="103"/>
        <v>-5.3726625600045574</v>
      </c>
      <c r="H1115">
        <f t="shared" si="104"/>
        <v>-2.3983379621287215E-2</v>
      </c>
      <c r="J1115" s="17">
        <v>45764</v>
      </c>
      <c r="K1115">
        <v>5282.7001953125</v>
      </c>
      <c r="L1115">
        <f t="shared" si="105"/>
        <v>0.13268380955801001</v>
      </c>
      <c r="M1115">
        <f t="shared" si="106"/>
        <v>-4.2073161904419898</v>
      </c>
      <c r="N1115">
        <f t="shared" si="107"/>
        <v>-1.866765900570469E-2</v>
      </c>
    </row>
    <row r="1116" spans="1:14" x14ac:dyDescent="0.2">
      <c r="A1116" s="16">
        <v>45768</v>
      </c>
      <c r="B1116">
        <v>4.42</v>
      </c>
      <c r="D1116" s="17">
        <v>45768</v>
      </c>
      <c r="E1116">
        <v>235.47589111328119</v>
      </c>
      <c r="F1116" s="20">
        <f t="shared" si="102"/>
        <v>-4.4487615732170269</v>
      </c>
      <c r="G1116" s="20">
        <f t="shared" si="103"/>
        <v>-8.8687615732170269</v>
      </c>
      <c r="H1116">
        <f t="shared" si="104"/>
        <v>-4.0332727847172088E-2</v>
      </c>
      <c r="J1116" s="17">
        <v>45768</v>
      </c>
      <c r="K1116">
        <v>5158.2001953125</v>
      </c>
      <c r="L1116">
        <f t="shared" si="105"/>
        <v>-2.356749302382759</v>
      </c>
      <c r="M1116">
        <f t="shared" si="106"/>
        <v>-6.7767493023827594</v>
      </c>
      <c r="N1116">
        <f t="shared" si="107"/>
        <v>-3.0475757277460637E-2</v>
      </c>
    </row>
    <row r="1117" spans="1:14" x14ac:dyDescent="0.2">
      <c r="A1117" s="16">
        <v>45769</v>
      </c>
      <c r="B1117">
        <v>4.41</v>
      </c>
      <c r="D1117" s="17">
        <v>45769</v>
      </c>
      <c r="E1117">
        <v>242.58222961425781</v>
      </c>
      <c r="F1117" s="20">
        <f t="shared" si="102"/>
        <v>3.0178624518116584</v>
      </c>
      <c r="G1117" s="20">
        <f t="shared" si="103"/>
        <v>-1.3921375481883418</v>
      </c>
      <c r="H1117">
        <f t="shared" si="104"/>
        <v>-6.0884554107069212E-3</v>
      </c>
      <c r="J1117" s="17">
        <v>45769</v>
      </c>
      <c r="K1117">
        <v>5287.759765625</v>
      </c>
      <c r="L1117">
        <f t="shared" si="105"/>
        <v>2.511720472389515</v>
      </c>
      <c r="M1117">
        <f t="shared" si="106"/>
        <v>-1.8982795276104851</v>
      </c>
      <c r="N1117">
        <f t="shared" si="107"/>
        <v>-8.3233760541696466E-3</v>
      </c>
    </row>
    <row r="1118" spans="1:14" x14ac:dyDescent="0.2">
      <c r="A1118" s="16">
        <v>45770</v>
      </c>
      <c r="B1118">
        <v>4.4000000000000004</v>
      </c>
      <c r="D1118" s="17">
        <v>45770</v>
      </c>
      <c r="E1118">
        <v>249.6487121582031</v>
      </c>
      <c r="F1118" s="20">
        <f t="shared" si="102"/>
        <v>2.9130256388450437</v>
      </c>
      <c r="G1118" s="20">
        <f t="shared" si="103"/>
        <v>-1.4869743611549566</v>
      </c>
      <c r="H1118">
        <f t="shared" si="104"/>
        <v>-6.5063422022027546E-3</v>
      </c>
      <c r="J1118" s="17">
        <v>45770</v>
      </c>
      <c r="K1118">
        <v>5375.85986328125</v>
      </c>
      <c r="L1118">
        <f t="shared" si="105"/>
        <v>1.6661138470960166</v>
      </c>
      <c r="M1118">
        <f t="shared" si="106"/>
        <v>-2.7338861529039837</v>
      </c>
      <c r="N1118">
        <f t="shared" si="107"/>
        <v>-1.2038435501893402E-2</v>
      </c>
    </row>
    <row r="1119" spans="1:14" x14ac:dyDescent="0.2">
      <c r="A1119" s="16">
        <v>45771</v>
      </c>
      <c r="B1119">
        <v>4.32</v>
      </c>
      <c r="D1119" s="17">
        <v>45771</v>
      </c>
      <c r="E1119">
        <v>263.821533203125</v>
      </c>
      <c r="F1119" s="20">
        <f t="shared" si="102"/>
        <v>5.6771056106792752</v>
      </c>
      <c r="G1119" s="20">
        <f t="shared" si="103"/>
        <v>1.3571056106792749</v>
      </c>
      <c r="H1119">
        <f t="shared" si="104"/>
        <v>5.8542001857813924E-3</v>
      </c>
      <c r="J1119" s="17">
        <v>45771</v>
      </c>
      <c r="K1119">
        <v>5484.77001953125</v>
      </c>
      <c r="L1119">
        <f t="shared" si="105"/>
        <v>2.0259113708281222</v>
      </c>
      <c r="M1119">
        <f t="shared" si="106"/>
        <v>-2.2940886291718781</v>
      </c>
      <c r="N1119">
        <f t="shared" si="107"/>
        <v>-1.0079159944816108E-2</v>
      </c>
    </row>
    <row r="1120" spans="1:14" x14ac:dyDescent="0.2">
      <c r="A1120" s="16">
        <v>45772</v>
      </c>
      <c r="B1120">
        <v>4.29</v>
      </c>
      <c r="D1120" s="17">
        <v>45772</v>
      </c>
      <c r="E1120">
        <v>266.9610595703125</v>
      </c>
      <c r="F1120" s="20">
        <f t="shared" si="102"/>
        <v>1.1900189984758651</v>
      </c>
      <c r="G1120" s="20">
        <f t="shared" si="103"/>
        <v>-3.0999810015241351</v>
      </c>
      <c r="H1120">
        <f t="shared" si="104"/>
        <v>-1.3676137800293238E-2</v>
      </c>
      <c r="J1120" s="17">
        <v>45772</v>
      </c>
      <c r="K1120">
        <v>5525.2099609375</v>
      </c>
      <c r="L1120">
        <f t="shared" si="105"/>
        <v>0.73731334699984663</v>
      </c>
      <c r="M1120">
        <f t="shared" si="106"/>
        <v>-3.5526866530001535</v>
      </c>
      <c r="N1120">
        <f t="shared" si="107"/>
        <v>-1.570986563361533E-2</v>
      </c>
    </row>
    <row r="1121" spans="1:14" x14ac:dyDescent="0.2">
      <c r="A1121" s="16">
        <v>45775</v>
      </c>
      <c r="B1121">
        <v>4.2300000000000004</v>
      </c>
      <c r="D1121" s="17">
        <v>45775</v>
      </c>
      <c r="E1121">
        <v>264.7584228515625</v>
      </c>
      <c r="F1121" s="20">
        <f t="shared" si="102"/>
        <v>-0.8250779054800188</v>
      </c>
      <c r="G1121" s="20">
        <f t="shared" si="103"/>
        <v>-5.0550779054800188</v>
      </c>
      <c r="H1121">
        <f t="shared" si="104"/>
        <v>-2.2528257523081137E-2</v>
      </c>
      <c r="J1121" s="17">
        <v>45775</v>
      </c>
      <c r="K1121">
        <v>5528.75</v>
      </c>
      <c r="L1121">
        <f t="shared" si="105"/>
        <v>6.4070670391308315E-2</v>
      </c>
      <c r="M1121">
        <f t="shared" si="106"/>
        <v>-4.1659293296086926</v>
      </c>
      <c r="N1121">
        <f t="shared" si="107"/>
        <v>-1.8480064266009306E-2</v>
      </c>
    </row>
    <row r="1122" spans="1:14" x14ac:dyDescent="0.2">
      <c r="A1122" s="16">
        <v>45776</v>
      </c>
      <c r="B1122">
        <v>4.1900000000000004</v>
      </c>
      <c r="D1122" s="17">
        <v>45776</v>
      </c>
      <c r="E1122">
        <v>266.87136840820312</v>
      </c>
      <c r="F1122" s="20">
        <f t="shared" si="102"/>
        <v>0.79806547186801047</v>
      </c>
      <c r="G1122" s="20">
        <f t="shared" si="103"/>
        <v>-3.3919345281319897</v>
      </c>
      <c r="H1122">
        <f t="shared" si="104"/>
        <v>-1.4986614332909655E-2</v>
      </c>
      <c r="J1122" s="17">
        <v>45776</v>
      </c>
      <c r="K1122">
        <v>5560.830078125</v>
      </c>
      <c r="L1122">
        <f t="shared" si="105"/>
        <v>0.58024106940990272</v>
      </c>
      <c r="M1122">
        <f t="shared" si="106"/>
        <v>-3.6097589305900977</v>
      </c>
      <c r="N1122">
        <f t="shared" si="107"/>
        <v>-1.596693356860002E-2</v>
      </c>
    </row>
    <row r="1123" spans="1:14" x14ac:dyDescent="0.2">
      <c r="A1123" s="16">
        <v>45777</v>
      </c>
      <c r="B1123">
        <v>4.17</v>
      </c>
      <c r="D1123" s="17">
        <v>45777</v>
      </c>
      <c r="E1123">
        <v>267.81820678710938</v>
      </c>
      <c r="F1123" s="20">
        <f t="shared" si="102"/>
        <v>0.3547920425311335</v>
      </c>
      <c r="G1123" s="20">
        <f t="shared" si="103"/>
        <v>-3.8152079574688664</v>
      </c>
      <c r="H1123">
        <f t="shared" si="104"/>
        <v>-1.6893589647483311E-2</v>
      </c>
      <c r="J1123" s="17">
        <v>45777</v>
      </c>
      <c r="K1123">
        <v>5569.06005859375</v>
      </c>
      <c r="L1123">
        <f t="shared" si="105"/>
        <v>0.147999135976566</v>
      </c>
      <c r="M1123">
        <f t="shared" si="106"/>
        <v>-4.0220008640234344</v>
      </c>
      <c r="N1123">
        <f t="shared" si="107"/>
        <v>-1.7828308094596054E-2</v>
      </c>
    </row>
    <row r="1124" spans="1:14" x14ac:dyDescent="0.2">
      <c r="A1124" s="16">
        <v>45778</v>
      </c>
      <c r="B1124">
        <v>4.25</v>
      </c>
      <c r="D1124" s="17">
        <v>45778</v>
      </c>
      <c r="E1124">
        <v>268.43612670898438</v>
      </c>
      <c r="F1124" s="20">
        <f t="shared" si="102"/>
        <v>0.23072364246176474</v>
      </c>
      <c r="G1124" s="20">
        <f t="shared" si="103"/>
        <v>-4.0192763575382351</v>
      </c>
      <c r="H1124">
        <f t="shared" si="104"/>
        <v>-1.7815980047030583E-2</v>
      </c>
      <c r="J1124" s="17">
        <v>45778</v>
      </c>
      <c r="K1124">
        <v>5604.14013671875</v>
      </c>
      <c r="L1124">
        <f t="shared" si="105"/>
        <v>0.62991021385856827</v>
      </c>
      <c r="M1124">
        <f t="shared" si="106"/>
        <v>-3.6200897861414316</v>
      </c>
      <c r="N1124">
        <f t="shared" si="107"/>
        <v>-1.6013482617129694E-2</v>
      </c>
    </row>
    <row r="1125" spans="1:14" x14ac:dyDescent="0.2">
      <c r="A1125" s="16">
        <v>45779</v>
      </c>
      <c r="B1125">
        <v>4.33</v>
      </c>
      <c r="D1125" s="17">
        <v>45779</v>
      </c>
      <c r="E1125">
        <v>274.16705322265619</v>
      </c>
      <c r="F1125" s="20">
        <f t="shared" si="102"/>
        <v>2.1349311599495704</v>
      </c>
      <c r="G1125" s="20">
        <f t="shared" si="103"/>
        <v>-2.1950688400504297</v>
      </c>
      <c r="H1125">
        <f t="shared" si="104"/>
        <v>-9.6392482638581016E-3</v>
      </c>
      <c r="J1125" s="17">
        <v>45779</v>
      </c>
      <c r="K1125">
        <v>5686.669921875</v>
      </c>
      <c r="L1125">
        <f t="shared" si="105"/>
        <v>1.4726574129634733</v>
      </c>
      <c r="M1125">
        <f t="shared" si="106"/>
        <v>-2.857342587036527</v>
      </c>
      <c r="N1125">
        <f t="shared" si="107"/>
        <v>-1.2590020237077936E-2</v>
      </c>
    </row>
    <row r="1126" spans="1:14" x14ac:dyDescent="0.2">
      <c r="A1126" s="16">
        <v>45782</v>
      </c>
      <c r="B1126">
        <v>4.3600000000000003</v>
      </c>
      <c r="D1126" s="17">
        <v>45782</v>
      </c>
      <c r="E1126">
        <v>271.72518920898438</v>
      </c>
      <c r="F1126" s="20">
        <f t="shared" si="102"/>
        <v>-0.89064823251710501</v>
      </c>
      <c r="G1126" s="20">
        <f t="shared" si="103"/>
        <v>-5.2506482325171051</v>
      </c>
      <c r="H1126">
        <f t="shared" si="104"/>
        <v>-2.3423752597549127E-2</v>
      </c>
      <c r="J1126" s="17">
        <v>45782</v>
      </c>
      <c r="K1126">
        <v>5650.3798828125</v>
      </c>
      <c r="L1126">
        <f t="shared" si="105"/>
        <v>-0.6381597588933825</v>
      </c>
      <c r="M1126">
        <f t="shared" si="106"/>
        <v>-4.998159758893383</v>
      </c>
      <c r="N1126">
        <f t="shared" si="107"/>
        <v>-2.2267982092021958E-2</v>
      </c>
    </row>
    <row r="1127" spans="1:14" x14ac:dyDescent="0.2">
      <c r="A1127" s="16">
        <v>45783</v>
      </c>
      <c r="B1127">
        <v>4.3</v>
      </c>
      <c r="D1127" s="17">
        <v>45783</v>
      </c>
      <c r="E1127">
        <v>272.4527587890625</v>
      </c>
      <c r="F1127" s="20">
        <f t="shared" si="102"/>
        <v>0.26775934251665928</v>
      </c>
      <c r="G1127" s="20">
        <f t="shared" si="103"/>
        <v>-4.0322406574833405</v>
      </c>
      <c r="H1127">
        <f t="shared" si="104"/>
        <v>-1.7874644995551175E-2</v>
      </c>
      <c r="J1127" s="17">
        <v>45783</v>
      </c>
      <c r="K1127">
        <v>5606.91015625</v>
      </c>
      <c r="L1127">
        <f t="shared" si="105"/>
        <v>-0.76932396518555424</v>
      </c>
      <c r="M1127">
        <f t="shared" si="106"/>
        <v>-5.0693239651855544</v>
      </c>
      <c r="N1127">
        <f t="shared" si="107"/>
        <v>-2.2593426351424986E-2</v>
      </c>
    </row>
    <row r="1128" spans="1:14" x14ac:dyDescent="0.2">
      <c r="A1128" s="16">
        <v>45784</v>
      </c>
      <c r="B1128">
        <v>4.26</v>
      </c>
      <c r="D1128" s="17">
        <v>45784</v>
      </c>
      <c r="E1128">
        <v>277.306640625</v>
      </c>
      <c r="F1128" s="20">
        <f t="shared" si="102"/>
        <v>1.7815498941948524</v>
      </c>
      <c r="G1128" s="20">
        <f t="shared" si="103"/>
        <v>-2.4784501058051474</v>
      </c>
      <c r="H1128">
        <f t="shared" si="104"/>
        <v>-1.0899405162977301E-2</v>
      </c>
      <c r="J1128" s="17">
        <v>45784</v>
      </c>
      <c r="K1128">
        <v>5631.27978515625</v>
      </c>
      <c r="L1128">
        <f t="shared" si="105"/>
        <v>0.43463562331358702</v>
      </c>
      <c r="M1128">
        <f t="shared" si="106"/>
        <v>-3.8253643766864127</v>
      </c>
      <c r="N1128">
        <f t="shared" si="107"/>
        <v>-1.6939450428830993E-2</v>
      </c>
    </row>
    <row r="1129" spans="1:14" x14ac:dyDescent="0.2">
      <c r="A1129" s="16">
        <v>45785</v>
      </c>
      <c r="B1129">
        <v>4.37</v>
      </c>
      <c r="D1129" s="17">
        <v>45785</v>
      </c>
      <c r="E1129">
        <v>278.81158447265619</v>
      </c>
      <c r="F1129" s="20">
        <f t="shared" si="102"/>
        <v>0.5427002556679914</v>
      </c>
      <c r="G1129" s="20">
        <f t="shared" si="103"/>
        <v>-3.8272997443320085</v>
      </c>
      <c r="H1129">
        <f t="shared" si="104"/>
        <v>-1.694819002987746E-2</v>
      </c>
      <c r="J1129" s="17">
        <v>45785</v>
      </c>
      <c r="K1129">
        <v>5663.93994140625</v>
      </c>
      <c r="L1129">
        <f t="shared" si="105"/>
        <v>0.57997750948355309</v>
      </c>
      <c r="M1129">
        <f t="shared" si="106"/>
        <v>-3.790022490516447</v>
      </c>
      <c r="N1129">
        <f t="shared" si="107"/>
        <v>-1.6779886874694405E-2</v>
      </c>
    </row>
    <row r="1130" spans="1:14" x14ac:dyDescent="0.2">
      <c r="A1130" s="16">
        <v>45786</v>
      </c>
      <c r="B1130">
        <v>4.37</v>
      </c>
      <c r="D1130" s="17">
        <v>45786</v>
      </c>
      <c r="E1130">
        <v>274.5059814453125</v>
      </c>
      <c r="F1130" s="20">
        <f t="shared" si="102"/>
        <v>-1.5442697746893495</v>
      </c>
      <c r="G1130" s="20">
        <f t="shared" si="103"/>
        <v>-5.91426977468935</v>
      </c>
      <c r="H1130">
        <f t="shared" si="104"/>
        <v>-2.6476240062074042E-2</v>
      </c>
      <c r="J1130" s="17">
        <v>45786</v>
      </c>
      <c r="K1130">
        <v>5659.91015625</v>
      </c>
      <c r="L1130">
        <f t="shared" si="105"/>
        <v>-7.1148091221629017E-2</v>
      </c>
      <c r="M1130">
        <f t="shared" si="106"/>
        <v>-4.4411480912216295</v>
      </c>
      <c r="N1130">
        <f t="shared" si="107"/>
        <v>-1.9729076719120092E-2</v>
      </c>
    </row>
    <row r="1131" spans="1:14" x14ac:dyDescent="0.2">
      <c r="A1131" s="16">
        <v>45789</v>
      </c>
      <c r="B1131">
        <v>4.45</v>
      </c>
      <c r="D1131" s="17">
        <v>45789</v>
      </c>
      <c r="E1131">
        <v>287.86148071289062</v>
      </c>
      <c r="F1131" s="20">
        <f t="shared" si="102"/>
        <v>4.8652853381407386</v>
      </c>
      <c r="G1131" s="20">
        <f t="shared" si="103"/>
        <v>0.41528533814073842</v>
      </c>
      <c r="H1131">
        <f t="shared" si="104"/>
        <v>1.799826680862367E-3</v>
      </c>
      <c r="J1131" s="17">
        <v>45789</v>
      </c>
      <c r="K1131">
        <v>5844.18994140625</v>
      </c>
      <c r="L1131">
        <f t="shared" si="105"/>
        <v>3.2558782749008413</v>
      </c>
      <c r="M1131">
        <f t="shared" si="106"/>
        <v>-1.1941217250991589</v>
      </c>
      <c r="N1131">
        <f t="shared" si="107"/>
        <v>-5.2172170883747976E-3</v>
      </c>
    </row>
    <row r="1132" spans="1:14" x14ac:dyDescent="0.2">
      <c r="A1132" s="16">
        <v>45790</v>
      </c>
      <c r="B1132">
        <v>4.49</v>
      </c>
      <c r="D1132" s="17">
        <v>45790</v>
      </c>
      <c r="E1132">
        <v>288.2103271484375</v>
      </c>
      <c r="F1132" s="20">
        <f t="shared" si="102"/>
        <v>0.12118552113431599</v>
      </c>
      <c r="G1132" s="20">
        <f t="shared" si="103"/>
        <v>-4.3688144788656844</v>
      </c>
      <c r="H1132">
        <f t="shared" si="104"/>
        <v>-1.9400460326514754E-2</v>
      </c>
      <c r="J1132" s="17">
        <v>45790</v>
      </c>
      <c r="K1132">
        <v>5886.5498046875</v>
      </c>
      <c r="L1132">
        <f t="shared" si="105"/>
        <v>0.72482009835322392</v>
      </c>
      <c r="M1132">
        <f t="shared" si="106"/>
        <v>-3.7651799016467762</v>
      </c>
      <c r="N1132">
        <f t="shared" si="107"/>
        <v>-1.6667761221454323E-2</v>
      </c>
    </row>
    <row r="1133" spans="1:14" x14ac:dyDescent="0.2">
      <c r="A1133" s="16">
        <v>45791</v>
      </c>
      <c r="B1133">
        <v>4.53</v>
      </c>
      <c r="D1133" s="17">
        <v>45791</v>
      </c>
      <c r="E1133">
        <v>289.77508544921881</v>
      </c>
      <c r="F1133" s="20">
        <f t="shared" si="102"/>
        <v>0.54292235682984613</v>
      </c>
      <c r="G1133" s="20">
        <f t="shared" si="103"/>
        <v>-3.9870776431701542</v>
      </c>
      <c r="H1133">
        <f t="shared" si="104"/>
        <v>-1.7670311433543355E-2</v>
      </c>
      <c r="J1133" s="17">
        <v>45791</v>
      </c>
      <c r="K1133">
        <v>5892.580078125</v>
      </c>
      <c r="L1133">
        <f t="shared" si="105"/>
        <v>0.10244155978597262</v>
      </c>
      <c r="M1133">
        <f t="shared" si="106"/>
        <v>-4.4275584402140273</v>
      </c>
      <c r="N1133">
        <f t="shared" si="107"/>
        <v>-1.9667319061894738E-2</v>
      </c>
    </row>
    <row r="1134" spans="1:14" x14ac:dyDescent="0.2">
      <c r="A1134" s="16">
        <v>45792</v>
      </c>
      <c r="B1134">
        <v>4.45</v>
      </c>
      <c r="D1134" s="17">
        <v>45792</v>
      </c>
      <c r="E1134">
        <v>289.7950439453125</v>
      </c>
      <c r="F1134" s="20">
        <f t="shared" si="102"/>
        <v>6.8875818163431288E-3</v>
      </c>
      <c r="G1134" s="20">
        <f t="shared" si="103"/>
        <v>-4.4431124181836568</v>
      </c>
      <c r="H1134">
        <f t="shared" si="104"/>
        <v>-1.9738004255518391E-2</v>
      </c>
      <c r="J1134" s="17">
        <v>45792</v>
      </c>
      <c r="K1134">
        <v>5916.93017578125</v>
      </c>
      <c r="L1134">
        <f t="shared" si="105"/>
        <v>0.41323320741358716</v>
      </c>
      <c r="M1134">
        <f t="shared" si="106"/>
        <v>-4.0367667925864126</v>
      </c>
      <c r="N1134">
        <f t="shared" si="107"/>
        <v>-1.7895128143935492E-2</v>
      </c>
    </row>
    <row r="1135" spans="1:14" x14ac:dyDescent="0.2">
      <c r="A1135" s="16">
        <v>45793</v>
      </c>
      <c r="B1135">
        <v>4.43</v>
      </c>
      <c r="D1135" s="17">
        <v>45793</v>
      </c>
      <c r="E1135">
        <v>290.1837158203125</v>
      </c>
      <c r="F1135" s="20">
        <f t="shared" si="102"/>
        <v>0.1341195728224209</v>
      </c>
      <c r="G1135" s="20">
        <f t="shared" si="103"/>
        <v>-4.295880427177579</v>
      </c>
      <c r="H1135">
        <f t="shared" si="104"/>
        <v>-1.9069367664765052E-2</v>
      </c>
      <c r="J1135" s="17">
        <v>45793</v>
      </c>
      <c r="K1135">
        <v>5958.3798828125</v>
      </c>
      <c r="L1135">
        <f t="shared" si="105"/>
        <v>0.70052722948986179</v>
      </c>
      <c r="M1135">
        <f t="shared" si="106"/>
        <v>-3.7294727705101378</v>
      </c>
      <c r="N1135">
        <f t="shared" si="107"/>
        <v>-1.6506649746782658E-2</v>
      </c>
    </row>
    <row r="1136" spans="1:14" x14ac:dyDescent="0.2">
      <c r="A1136" s="16">
        <v>45796</v>
      </c>
      <c r="B1136">
        <v>4.46</v>
      </c>
      <c r="D1136" s="17">
        <v>45796</v>
      </c>
      <c r="E1136">
        <v>286.6754150390625</v>
      </c>
      <c r="F1136" s="20">
        <f t="shared" si="102"/>
        <v>-1.2089929896074558</v>
      </c>
      <c r="G1136" s="20">
        <f t="shared" si="103"/>
        <v>-5.6689929896074558</v>
      </c>
      <c r="H1136">
        <f t="shared" si="104"/>
        <v>-2.5345529319124479E-2</v>
      </c>
      <c r="J1136" s="17">
        <v>45796</v>
      </c>
      <c r="K1136">
        <v>5963.60009765625</v>
      </c>
      <c r="L1136">
        <f t="shared" si="105"/>
        <v>8.7611312914240236E-2</v>
      </c>
      <c r="M1136">
        <f t="shared" si="106"/>
        <v>-4.3723886870857598</v>
      </c>
      <c r="N1136">
        <f t="shared" si="107"/>
        <v>-1.9416692352785231E-2</v>
      </c>
    </row>
    <row r="1137" spans="1:14" x14ac:dyDescent="0.2">
      <c r="A1137" s="16">
        <v>45797</v>
      </c>
      <c r="B1137">
        <v>4.4800000000000004</v>
      </c>
      <c r="D1137" s="17">
        <v>45797</v>
      </c>
      <c r="E1137">
        <v>287.10400390625</v>
      </c>
      <c r="F1137" s="20">
        <f t="shared" si="102"/>
        <v>0.14950318189269921</v>
      </c>
      <c r="G1137" s="20">
        <f t="shared" si="103"/>
        <v>-4.3304968181073011</v>
      </c>
      <c r="H1137">
        <f t="shared" si="104"/>
        <v>-1.9226481351716725E-2</v>
      </c>
      <c r="J1137" s="17">
        <v>45797</v>
      </c>
      <c r="K1137">
        <v>5940.4599609375</v>
      </c>
      <c r="L1137">
        <f t="shared" si="105"/>
        <v>-0.38802294486252165</v>
      </c>
      <c r="M1137">
        <f t="shared" si="106"/>
        <v>-4.8680229448625223</v>
      </c>
      <c r="N1137">
        <f t="shared" si="107"/>
        <v>-2.1673477549322685E-2</v>
      </c>
    </row>
    <row r="1138" spans="1:14" x14ac:dyDescent="0.2">
      <c r="A1138" s="16">
        <v>45798</v>
      </c>
      <c r="B1138">
        <v>4.58</v>
      </c>
      <c r="D1138" s="17">
        <v>45798</v>
      </c>
      <c r="E1138">
        <v>281.34320068359381</v>
      </c>
      <c r="F1138" s="20">
        <f t="shared" si="102"/>
        <v>-2.0065213805019964</v>
      </c>
      <c r="G1138" s="20">
        <f t="shared" si="103"/>
        <v>-6.5865213805019964</v>
      </c>
      <c r="H1138">
        <f t="shared" si="104"/>
        <v>-2.9590454950450241E-2</v>
      </c>
      <c r="J1138" s="17">
        <v>45798</v>
      </c>
      <c r="K1138">
        <v>5844.60986328125</v>
      </c>
      <c r="L1138">
        <f t="shared" si="105"/>
        <v>-1.6135130661014221</v>
      </c>
      <c r="M1138">
        <f t="shared" si="106"/>
        <v>-6.1935130661014224</v>
      </c>
      <c r="N1138">
        <f t="shared" si="107"/>
        <v>-2.7767128122160627E-2</v>
      </c>
    </row>
    <row r="1139" spans="1:14" x14ac:dyDescent="0.2">
      <c r="A1139" s="16">
        <v>45799</v>
      </c>
      <c r="B1139">
        <v>4.54</v>
      </c>
      <c r="D1139" s="17">
        <v>45799</v>
      </c>
      <c r="E1139">
        <v>282.47940063476562</v>
      </c>
      <c r="F1139" s="20">
        <f t="shared" si="102"/>
        <v>0.40384837750161928</v>
      </c>
      <c r="G1139" s="20">
        <f t="shared" si="103"/>
        <v>-4.1361516224983808</v>
      </c>
      <c r="H1139">
        <f t="shared" si="104"/>
        <v>-1.8345140589737942E-2</v>
      </c>
      <c r="J1139" s="17">
        <v>45799</v>
      </c>
      <c r="K1139">
        <v>5842.009765625</v>
      </c>
      <c r="L1139">
        <f t="shared" si="105"/>
        <v>-4.4487103794302998E-2</v>
      </c>
      <c r="M1139">
        <f t="shared" si="106"/>
        <v>-4.5844871037943031</v>
      </c>
      <c r="N1139">
        <f t="shared" si="107"/>
        <v>-2.0381010856511991E-2</v>
      </c>
    </row>
    <row r="1140" spans="1:14" x14ac:dyDescent="0.2">
      <c r="A1140" s="16">
        <v>45800</v>
      </c>
      <c r="B1140">
        <v>4.51</v>
      </c>
      <c r="D1140" s="17">
        <v>45800</v>
      </c>
      <c r="E1140">
        <v>272.22354125976562</v>
      </c>
      <c r="F1140" s="20">
        <f t="shared" si="102"/>
        <v>-3.6306574397828069</v>
      </c>
      <c r="G1140" s="20">
        <f t="shared" si="103"/>
        <v>-8.1406574397828066</v>
      </c>
      <c r="H1140">
        <f t="shared" si="104"/>
        <v>-3.6876667164248179E-2</v>
      </c>
      <c r="J1140" s="17">
        <v>45800</v>
      </c>
      <c r="K1140">
        <v>5802.81982421875</v>
      </c>
      <c r="L1140">
        <f t="shared" si="105"/>
        <v>-0.67082978253216441</v>
      </c>
      <c r="M1140">
        <f t="shared" si="106"/>
        <v>-5.1808297825321645</v>
      </c>
      <c r="N1140">
        <f t="shared" si="107"/>
        <v>-2.3103849602927263E-2</v>
      </c>
    </row>
    <row r="1141" spans="1:14" x14ac:dyDescent="0.2">
      <c r="A1141" s="16">
        <v>45804</v>
      </c>
      <c r="B1141">
        <v>4.43</v>
      </c>
      <c r="D1141" s="17">
        <v>45804</v>
      </c>
      <c r="E1141">
        <v>276.27008056640619</v>
      </c>
      <c r="F1141" s="20">
        <f t="shared" si="102"/>
        <v>1.486476624289893</v>
      </c>
      <c r="G1141" s="20">
        <f t="shared" si="103"/>
        <v>-2.9435233757101065</v>
      </c>
      <c r="H1141">
        <f t="shared" si="104"/>
        <v>-1.2975478633785292E-2</v>
      </c>
      <c r="J1141" s="17">
        <v>45804</v>
      </c>
      <c r="K1141">
        <v>5921.5400390625</v>
      </c>
      <c r="L1141">
        <f t="shared" si="105"/>
        <v>2.0459055845273229</v>
      </c>
      <c r="M1141">
        <f t="shared" si="106"/>
        <v>-2.3840944154726769</v>
      </c>
      <c r="N1141">
        <f t="shared" si="107"/>
        <v>-1.0479412407197276E-2</v>
      </c>
    </row>
    <row r="1142" spans="1:14" x14ac:dyDescent="0.2">
      <c r="A1142" s="16">
        <v>45805</v>
      </c>
      <c r="B1142">
        <v>4.47</v>
      </c>
      <c r="D1142" s="17">
        <v>45805</v>
      </c>
      <c r="E1142">
        <v>275.11392211914062</v>
      </c>
      <c r="F1142" s="20">
        <f t="shared" si="102"/>
        <v>-0.41848847508033571</v>
      </c>
      <c r="G1142" s="20">
        <f t="shared" si="103"/>
        <v>-4.8884884750803357</v>
      </c>
      <c r="H1142">
        <f t="shared" si="104"/>
        <v>-2.1766916404375669E-2</v>
      </c>
      <c r="J1142" s="17">
        <v>45805</v>
      </c>
      <c r="K1142">
        <v>5888.5498046875</v>
      </c>
      <c r="L1142">
        <f t="shared" si="105"/>
        <v>-0.55712254172688203</v>
      </c>
      <c r="M1142">
        <f t="shared" si="106"/>
        <v>-5.0271225417268814</v>
      </c>
      <c r="N1142">
        <f t="shared" si="107"/>
        <v>-2.240040367964086E-2</v>
      </c>
    </row>
    <row r="1143" spans="1:14" x14ac:dyDescent="0.2">
      <c r="A1143" s="16">
        <v>45806</v>
      </c>
      <c r="B1143">
        <v>4.43</v>
      </c>
      <c r="D1143" s="17">
        <v>45806</v>
      </c>
      <c r="E1143">
        <v>266.03414916992188</v>
      </c>
      <c r="F1143" s="20">
        <f t="shared" si="102"/>
        <v>-3.3003683998538866</v>
      </c>
      <c r="G1143" s="20">
        <f t="shared" si="103"/>
        <v>-7.7303683998538864</v>
      </c>
      <c r="H1143">
        <f t="shared" si="104"/>
        <v>-3.4941213368893283E-2</v>
      </c>
      <c r="J1143" s="17">
        <v>45806</v>
      </c>
      <c r="K1143">
        <v>5912.169921875</v>
      </c>
      <c r="L1143">
        <f t="shared" si="105"/>
        <v>0.40111942619042684</v>
      </c>
      <c r="M1143">
        <f t="shared" si="106"/>
        <v>-4.0288805738095732</v>
      </c>
      <c r="N1143">
        <f t="shared" si="107"/>
        <v>-1.7859439469627876E-2</v>
      </c>
    </row>
    <row r="1144" spans="1:14" x14ac:dyDescent="0.2">
      <c r="A1144" s="16">
        <v>45807</v>
      </c>
      <c r="B1144">
        <v>4.41</v>
      </c>
      <c r="D1144" s="17">
        <v>45807</v>
      </c>
      <c r="E1144">
        <v>264.48928833007812</v>
      </c>
      <c r="F1144" s="20">
        <f t="shared" si="102"/>
        <v>-0.58070020133280453</v>
      </c>
      <c r="G1144" s="20">
        <f t="shared" si="103"/>
        <v>-4.990700201332805</v>
      </c>
      <c r="H1144">
        <f t="shared" si="104"/>
        <v>-2.2233882568309996E-2</v>
      </c>
      <c r="J1144" s="17">
        <v>45807</v>
      </c>
      <c r="K1144">
        <v>5911.68994140625</v>
      </c>
      <c r="L1144">
        <f t="shared" si="105"/>
        <v>-8.1185161301618649E-3</v>
      </c>
      <c r="M1144">
        <f t="shared" si="106"/>
        <v>-4.4181185161301624</v>
      </c>
      <c r="N1144">
        <f t="shared" si="107"/>
        <v>-1.9624424850795942E-2</v>
      </c>
    </row>
    <row r="1145" spans="1:14" x14ac:dyDescent="0.2">
      <c r="A1145" s="16">
        <v>45810</v>
      </c>
      <c r="B1145">
        <v>4.46</v>
      </c>
      <c r="D1145" s="17">
        <v>45810</v>
      </c>
      <c r="E1145">
        <v>260.751708984375</v>
      </c>
      <c r="F1145" s="20">
        <f t="shared" si="102"/>
        <v>-1.4131307053307542</v>
      </c>
      <c r="G1145" s="20">
        <f t="shared" si="103"/>
        <v>-5.8731307053307544</v>
      </c>
      <c r="H1145">
        <f t="shared" si="104"/>
        <v>-2.6286385916887464E-2</v>
      </c>
      <c r="J1145" s="17">
        <v>45810</v>
      </c>
      <c r="K1145">
        <v>5935.93994140625</v>
      </c>
      <c r="L1145">
        <f t="shared" si="105"/>
        <v>0.41020419271568737</v>
      </c>
      <c r="M1145">
        <f t="shared" si="106"/>
        <v>-4.0497958072843128</v>
      </c>
      <c r="N1145">
        <f t="shared" si="107"/>
        <v>-1.7954096700523153E-2</v>
      </c>
    </row>
    <row r="1146" spans="1:14" x14ac:dyDescent="0.2">
      <c r="A1146" s="16">
        <v>45811</v>
      </c>
      <c r="B1146">
        <v>4.46</v>
      </c>
      <c r="D1146" s="17">
        <v>45811</v>
      </c>
      <c r="E1146">
        <v>263.59228515625</v>
      </c>
      <c r="F1146" s="20">
        <f t="shared" si="102"/>
        <v>1.0893796949362335</v>
      </c>
      <c r="G1146" s="20">
        <f t="shared" si="103"/>
        <v>-3.3706203050637664</v>
      </c>
      <c r="H1146">
        <f t="shared" si="104"/>
        <v>-1.4890808372588308E-2</v>
      </c>
      <c r="J1146" s="17">
        <v>45811</v>
      </c>
      <c r="K1146">
        <v>5970.3701171875</v>
      </c>
      <c r="L1146">
        <f t="shared" si="105"/>
        <v>0.58002904546054657</v>
      </c>
      <c r="M1146">
        <f t="shared" si="106"/>
        <v>-3.8799709545394534</v>
      </c>
      <c r="N1146">
        <f t="shared" si="107"/>
        <v>-1.7186106633417041E-2</v>
      </c>
    </row>
    <row r="1147" spans="1:14" x14ac:dyDescent="0.2">
      <c r="A1147" s="16">
        <v>45812</v>
      </c>
      <c r="B1147">
        <v>4.37</v>
      </c>
      <c r="D1147" s="17">
        <v>45812</v>
      </c>
      <c r="E1147">
        <v>262.29660034179688</v>
      </c>
      <c r="F1147" s="20">
        <f t="shared" si="102"/>
        <v>-0.49154883788995568</v>
      </c>
      <c r="G1147" s="20">
        <f t="shared" si="103"/>
        <v>-4.8615488378899556</v>
      </c>
      <c r="H1147">
        <f t="shared" si="104"/>
        <v>-2.1643923099260526E-2</v>
      </c>
      <c r="J1147" s="17">
        <v>45812</v>
      </c>
      <c r="K1147">
        <v>5970.81005859375</v>
      </c>
      <c r="L1147">
        <f t="shared" si="105"/>
        <v>7.368745950665551E-3</v>
      </c>
      <c r="M1147">
        <f t="shared" si="106"/>
        <v>-4.3626312540493348</v>
      </c>
      <c r="N1147">
        <f t="shared" si="107"/>
        <v>-1.9372381059336391E-2</v>
      </c>
    </row>
    <row r="1148" spans="1:14" x14ac:dyDescent="0.2">
      <c r="A1148" s="16">
        <v>45813</v>
      </c>
      <c r="B1148">
        <v>4.4000000000000004</v>
      </c>
      <c r="D1148" s="17">
        <v>45813</v>
      </c>
      <c r="E1148">
        <v>266.25344848632812</v>
      </c>
      <c r="F1148" s="20">
        <f t="shared" si="102"/>
        <v>1.5085396224636953</v>
      </c>
      <c r="G1148" s="20">
        <f t="shared" si="103"/>
        <v>-2.8914603775363048</v>
      </c>
      <c r="H1148">
        <f t="shared" si="104"/>
        <v>-1.2742577014356838E-2</v>
      </c>
      <c r="J1148" s="17">
        <v>45813</v>
      </c>
      <c r="K1148">
        <v>5939.2998046875</v>
      </c>
      <c r="L1148">
        <f t="shared" si="105"/>
        <v>-0.52773834030941058</v>
      </c>
      <c r="M1148">
        <f t="shared" si="106"/>
        <v>-4.9277383403094106</v>
      </c>
      <c r="N1148">
        <f t="shared" si="107"/>
        <v>-2.1946174601234505E-2</v>
      </c>
    </row>
    <row r="1149" spans="1:14" x14ac:dyDescent="0.2">
      <c r="A1149" s="16">
        <v>45814</v>
      </c>
      <c r="B1149">
        <v>4.51</v>
      </c>
      <c r="D1149" s="17">
        <v>45814</v>
      </c>
      <c r="E1149">
        <v>273.59896850585938</v>
      </c>
      <c r="F1149" s="20">
        <f t="shared" si="102"/>
        <v>2.7588450257794261</v>
      </c>
      <c r="G1149" s="20">
        <f t="shared" si="103"/>
        <v>-1.7511549742205736</v>
      </c>
      <c r="H1149">
        <f t="shared" si="104"/>
        <v>-7.6725463151720383E-3</v>
      </c>
      <c r="J1149" s="17">
        <v>45814</v>
      </c>
      <c r="K1149">
        <v>6000.35986328125</v>
      </c>
      <c r="L1149">
        <f t="shared" si="105"/>
        <v>1.0280683010067837</v>
      </c>
      <c r="M1149">
        <f t="shared" si="106"/>
        <v>-3.4819316989932161</v>
      </c>
      <c r="N1149">
        <f t="shared" si="107"/>
        <v>-1.5391378584723702E-2</v>
      </c>
    </row>
    <row r="1150" spans="1:14" x14ac:dyDescent="0.2">
      <c r="A1150" s="16">
        <v>45817</v>
      </c>
      <c r="B1150">
        <v>4.49</v>
      </c>
      <c r="D1150" s="17">
        <v>45817</v>
      </c>
      <c r="E1150">
        <v>271.34646606445312</v>
      </c>
      <c r="F1150" s="20">
        <f t="shared" si="102"/>
        <v>-0.82328615992498178</v>
      </c>
      <c r="G1150" s="20">
        <f t="shared" si="103"/>
        <v>-5.3132861599249823</v>
      </c>
      <c r="H1150">
        <f t="shared" si="104"/>
        <v>-2.3710955640277566E-2</v>
      </c>
      <c r="J1150" s="17">
        <v>45817</v>
      </c>
      <c r="K1150">
        <v>6005.8798828125</v>
      </c>
      <c r="L1150">
        <f t="shared" si="105"/>
        <v>9.1994807928593478E-2</v>
      </c>
      <c r="M1150">
        <f t="shared" si="106"/>
        <v>-4.3980051920714072</v>
      </c>
      <c r="N1150">
        <f t="shared" si="107"/>
        <v>-1.9533045746521017E-2</v>
      </c>
    </row>
    <row r="1151" spans="1:14" x14ac:dyDescent="0.2">
      <c r="A1151" s="16">
        <v>45818</v>
      </c>
      <c r="B1151">
        <v>4.47</v>
      </c>
      <c r="D1151" s="17">
        <v>45818</v>
      </c>
      <c r="E1151">
        <v>267.329833984375</v>
      </c>
      <c r="F1151" s="20">
        <f t="shared" si="102"/>
        <v>-1.4802595878009523</v>
      </c>
      <c r="G1151" s="20">
        <f t="shared" si="103"/>
        <v>-5.9502595878009519</v>
      </c>
      <c r="H1151">
        <f t="shared" si="104"/>
        <v>-2.6642398813284486E-2</v>
      </c>
      <c r="J1151" s="17">
        <v>45818</v>
      </c>
      <c r="K1151">
        <v>6038.81005859375</v>
      </c>
      <c r="L1151">
        <f t="shared" si="105"/>
        <v>0.54829894076784458</v>
      </c>
      <c r="M1151">
        <f t="shared" si="106"/>
        <v>-3.9217010592321553</v>
      </c>
      <c r="N1151">
        <f t="shared" si="107"/>
        <v>-1.7374694689015136E-2</v>
      </c>
    </row>
    <row r="1152" spans="1:14" x14ac:dyDescent="0.2">
      <c r="A1152" s="16">
        <v>45819</v>
      </c>
      <c r="B1152">
        <v>4.41</v>
      </c>
      <c r="D1152" s="17">
        <v>45819</v>
      </c>
      <c r="E1152">
        <v>265.02749633789062</v>
      </c>
      <c r="F1152" s="20">
        <f t="shared" si="102"/>
        <v>-0.86123483195629513</v>
      </c>
      <c r="G1152" s="20">
        <f t="shared" si="103"/>
        <v>-5.2712348319562956</v>
      </c>
      <c r="H1152">
        <f t="shared" si="104"/>
        <v>-2.3518123881340322E-2</v>
      </c>
      <c r="J1152" s="17">
        <v>45819</v>
      </c>
      <c r="K1152">
        <v>6022.240234375</v>
      </c>
      <c r="L1152">
        <f t="shared" si="105"/>
        <v>-0.2743888954607821</v>
      </c>
      <c r="M1152">
        <f t="shared" si="106"/>
        <v>-4.6843888954607822</v>
      </c>
      <c r="N1152">
        <f t="shared" si="107"/>
        <v>-2.0835963356247062E-2</v>
      </c>
    </row>
    <row r="1153" spans="1:14" x14ac:dyDescent="0.2">
      <c r="A1153" s="16">
        <v>45820</v>
      </c>
      <c r="B1153">
        <v>4.3600000000000003</v>
      </c>
      <c r="D1153" s="17">
        <v>45820</v>
      </c>
      <c r="E1153">
        <v>266.02420043945312</v>
      </c>
      <c r="F1153" s="20">
        <f t="shared" si="102"/>
        <v>0.37607573377660986</v>
      </c>
      <c r="G1153" s="20">
        <f t="shared" si="103"/>
        <v>-3.9839242662233905</v>
      </c>
      <c r="H1153">
        <f t="shared" si="104"/>
        <v>-1.765604802310972E-2</v>
      </c>
      <c r="J1153" s="17">
        <v>45820</v>
      </c>
      <c r="K1153">
        <v>6045.259765625</v>
      </c>
      <c r="L1153">
        <f t="shared" si="105"/>
        <v>0.38224199557175276</v>
      </c>
      <c r="M1153">
        <f t="shared" si="106"/>
        <v>-3.9777580044282477</v>
      </c>
      <c r="N1153">
        <f t="shared" si="107"/>
        <v>-1.7628158032151783E-2</v>
      </c>
    </row>
    <row r="1154" spans="1:14" x14ac:dyDescent="0.2">
      <c r="A1154" s="16">
        <v>45821</v>
      </c>
      <c r="B1154">
        <v>4.41</v>
      </c>
      <c r="D1154" s="17">
        <v>45821</v>
      </c>
      <c r="E1154">
        <v>257.54241943359381</v>
      </c>
      <c r="F1154" s="20">
        <f t="shared" si="102"/>
        <v>-3.1883494027415615</v>
      </c>
      <c r="G1154" s="20">
        <f t="shared" si="103"/>
        <v>-7.5983494027415617</v>
      </c>
      <c r="H1154">
        <f t="shared" si="104"/>
        <v>-3.4320270783372284E-2</v>
      </c>
      <c r="J1154" s="17">
        <v>45821</v>
      </c>
      <c r="K1154">
        <v>5976.97021484375</v>
      </c>
      <c r="L1154">
        <f t="shared" si="105"/>
        <v>-1.1296379879250691</v>
      </c>
      <c r="M1154">
        <f t="shared" si="106"/>
        <v>-5.5396379879250688</v>
      </c>
      <c r="N1154">
        <f t="shared" si="107"/>
        <v>-2.4750394355917887E-2</v>
      </c>
    </row>
    <row r="1155" spans="1:14" x14ac:dyDescent="0.2">
      <c r="A1155" s="16">
        <v>45824</v>
      </c>
      <c r="B1155">
        <v>4.46</v>
      </c>
      <c r="D1155" s="17">
        <v>45824</v>
      </c>
      <c r="E1155">
        <v>263.00424194335938</v>
      </c>
      <c r="F1155" s="20">
        <f t="shared" si="102"/>
        <v>2.1207467576710699</v>
      </c>
      <c r="G1155" s="20">
        <f t="shared" si="103"/>
        <v>-2.3392532423289301</v>
      </c>
      <c r="H1155">
        <f t="shared" si="104"/>
        <v>-1.0279959229696444E-2</v>
      </c>
      <c r="J1155" s="17">
        <v>45824</v>
      </c>
      <c r="K1155">
        <v>6033.10986328125</v>
      </c>
      <c r="L1155">
        <f t="shared" si="105"/>
        <v>0.93926598961590435</v>
      </c>
      <c r="M1155">
        <f t="shared" si="106"/>
        <v>-3.5207340103840954</v>
      </c>
      <c r="N1155">
        <f t="shared" si="107"/>
        <v>-1.5566009286346069E-2</v>
      </c>
    </row>
    <row r="1156" spans="1:14" x14ac:dyDescent="0.2">
      <c r="A1156" s="16">
        <v>45825</v>
      </c>
      <c r="B1156">
        <v>4.3899999999999997</v>
      </c>
      <c r="D1156" s="17">
        <v>45825</v>
      </c>
      <c r="E1156">
        <v>261.88796997070312</v>
      </c>
      <c r="F1156" s="20">
        <f t="shared" si="102"/>
        <v>-0.42443116674013587</v>
      </c>
      <c r="G1156" s="20">
        <f t="shared" si="103"/>
        <v>-4.8144311667401354</v>
      </c>
      <c r="H1156">
        <f t="shared" si="104"/>
        <v>-2.1428890388212898E-2</v>
      </c>
      <c r="J1156" s="17">
        <v>45825</v>
      </c>
      <c r="K1156">
        <v>5982.72021484375</v>
      </c>
      <c r="L1156">
        <f t="shared" si="105"/>
        <v>-0.83521847901663093</v>
      </c>
      <c r="M1156">
        <f t="shared" si="106"/>
        <v>-5.2252184790166307</v>
      </c>
      <c r="N1156">
        <f t="shared" si="107"/>
        <v>-2.3307208055214964E-2</v>
      </c>
    </row>
    <row r="1157" spans="1:14" x14ac:dyDescent="0.2">
      <c r="A1157" s="16">
        <v>45826</v>
      </c>
      <c r="B1157">
        <v>4.38</v>
      </c>
      <c r="D1157" s="17">
        <v>45826</v>
      </c>
      <c r="E1157">
        <v>259.04891967773438</v>
      </c>
      <c r="F1157" s="20">
        <f t="shared" ref="F1157:F1220" si="108">+(E1157-E1156)/E1156*100</f>
        <v>-1.0840705257619694</v>
      </c>
      <c r="G1157" s="20">
        <f t="shared" ref="G1157:G1220" si="109">+F1157-B1157</f>
        <v>-5.4640705257619695</v>
      </c>
      <c r="H1157">
        <f t="shared" ref="H1157:H1220" si="110">+LOG(1+G1157/100)</f>
        <v>-2.4403101471812478E-2</v>
      </c>
      <c r="J1157" s="17">
        <v>45826</v>
      </c>
      <c r="K1157">
        <v>5980.8701171875</v>
      </c>
      <c r="L1157">
        <f t="shared" ref="L1157:L1220" si="111">+(K1157-K1156)/K1156*100</f>
        <v>-3.0924021010705391E-2</v>
      </c>
      <c r="M1157">
        <f t="shared" ref="M1157:M1220" si="112">+L1157-B1157</f>
        <v>-4.4109240210107057</v>
      </c>
      <c r="N1157">
        <f t="shared" ref="N1157:N1220" si="113">+LOG(1+M1157/100)</f>
        <v>-1.9591736522261087E-2</v>
      </c>
    </row>
    <row r="1158" spans="1:14" x14ac:dyDescent="0.2">
      <c r="A1158" s="16">
        <v>45828</v>
      </c>
      <c r="B1158">
        <v>4.38</v>
      </c>
      <c r="D1158" s="17">
        <v>45828</v>
      </c>
      <c r="E1158">
        <v>260.17694091796881</v>
      </c>
      <c r="F1158" s="20">
        <f t="shared" si="108"/>
        <v>0.43544718952610517</v>
      </c>
      <c r="G1158" s="20">
        <f t="shared" si="109"/>
        <v>-3.9445528104738949</v>
      </c>
      <c r="H1158">
        <f t="shared" si="110"/>
        <v>-1.7478001783295009E-2</v>
      </c>
      <c r="J1158" s="17">
        <v>45828</v>
      </c>
      <c r="K1158">
        <v>5967.83984375</v>
      </c>
      <c r="L1158">
        <f t="shared" si="111"/>
        <v>-0.21786584865058858</v>
      </c>
      <c r="M1158">
        <f t="shared" si="112"/>
        <v>-4.5978658486505886</v>
      </c>
      <c r="N1158">
        <f t="shared" si="113"/>
        <v>-2.0441909994147293E-2</v>
      </c>
    </row>
    <row r="1159" spans="1:14" x14ac:dyDescent="0.2">
      <c r="A1159" s="16">
        <v>45831</v>
      </c>
      <c r="B1159">
        <v>4.34</v>
      </c>
      <c r="D1159" s="17">
        <v>45831</v>
      </c>
      <c r="E1159">
        <v>262.95211791992188</v>
      </c>
      <c r="F1159" s="20">
        <f t="shared" si="108"/>
        <v>1.0666498699544837</v>
      </c>
      <c r="G1159" s="20">
        <f t="shared" si="109"/>
        <v>-3.2733501300455163</v>
      </c>
      <c r="H1159">
        <f t="shared" si="110"/>
        <v>-1.445385376690228E-2</v>
      </c>
      <c r="J1159" s="17">
        <v>45831</v>
      </c>
      <c r="K1159">
        <v>6025.169921875</v>
      </c>
      <c r="L1159">
        <f t="shared" si="111"/>
        <v>0.96065041331564305</v>
      </c>
      <c r="M1159">
        <f t="shared" si="112"/>
        <v>-3.3793495866843566</v>
      </c>
      <c r="N1159">
        <f t="shared" si="113"/>
        <v>-1.4930043335079713E-2</v>
      </c>
    </row>
    <row r="1160" spans="1:14" x14ac:dyDescent="0.2">
      <c r="A1160" s="16">
        <v>45832</v>
      </c>
      <c r="B1160">
        <v>4.3</v>
      </c>
      <c r="D1160" s="17">
        <v>45832</v>
      </c>
      <c r="E1160">
        <v>270.69863891601562</v>
      </c>
      <c r="F1160" s="20">
        <f t="shared" si="108"/>
        <v>2.9459815944334156</v>
      </c>
      <c r="G1160" s="20">
        <f t="shared" si="109"/>
        <v>-1.3540184055665843</v>
      </c>
      <c r="H1160">
        <f t="shared" si="110"/>
        <v>-5.9206013079730275E-3</v>
      </c>
      <c r="J1160" s="17">
        <v>45832</v>
      </c>
      <c r="K1160">
        <v>6092.18017578125</v>
      </c>
      <c r="L1160">
        <f t="shared" si="111"/>
        <v>1.1121720179701882</v>
      </c>
      <c r="M1160">
        <f t="shared" si="112"/>
        <v>-3.1878279820298117</v>
      </c>
      <c r="N1160">
        <f t="shared" si="113"/>
        <v>-1.4070036204938192E-2</v>
      </c>
    </row>
    <row r="1161" spans="1:14" x14ac:dyDescent="0.2">
      <c r="A1161" s="16">
        <v>45833</v>
      </c>
      <c r="B1161">
        <v>4.29</v>
      </c>
      <c r="D1161" s="17">
        <v>45833</v>
      </c>
      <c r="E1161">
        <v>267.2945556640625</v>
      </c>
      <c r="F1161" s="20">
        <f t="shared" si="108"/>
        <v>-1.2575176829792791</v>
      </c>
      <c r="G1161" s="20">
        <f t="shared" si="109"/>
        <v>-5.5475176829792794</v>
      </c>
      <c r="H1161">
        <f t="shared" si="110"/>
        <v>-2.4786623846773929E-2</v>
      </c>
      <c r="J1161" s="17">
        <v>45833</v>
      </c>
      <c r="K1161">
        <v>6092.16015625</v>
      </c>
      <c r="L1161">
        <f t="shared" si="111"/>
        <v>-3.2861029503994822E-4</v>
      </c>
      <c r="M1161">
        <f t="shared" si="112"/>
        <v>-4.29032861029504</v>
      </c>
      <c r="N1161">
        <f t="shared" si="113"/>
        <v>-1.9044174877712695E-2</v>
      </c>
    </row>
    <row r="1162" spans="1:14" x14ac:dyDescent="0.2">
      <c r="A1162" s="16">
        <v>45834</v>
      </c>
      <c r="B1162">
        <v>4.26</v>
      </c>
      <c r="D1162" s="17">
        <v>45834</v>
      </c>
      <c r="E1162">
        <v>270.26934814453119</v>
      </c>
      <c r="F1162" s="20">
        <f t="shared" si="108"/>
        <v>1.1129267010613682</v>
      </c>
      <c r="G1162" s="20">
        <f t="shared" si="109"/>
        <v>-3.1470732989386319</v>
      </c>
      <c r="H1162">
        <f t="shared" si="110"/>
        <v>-1.3887251238967979E-2</v>
      </c>
      <c r="J1162" s="17">
        <v>45834</v>
      </c>
      <c r="K1162">
        <v>6141.02001953125</v>
      </c>
      <c r="L1162">
        <f t="shared" si="111"/>
        <v>0.8020121275230141</v>
      </c>
      <c r="M1162">
        <f t="shared" si="112"/>
        <v>-3.4579878724769859</v>
      </c>
      <c r="N1162">
        <f t="shared" si="113"/>
        <v>-1.5283653862327646E-2</v>
      </c>
    </row>
    <row r="1163" spans="1:14" x14ac:dyDescent="0.2">
      <c r="A1163" s="16">
        <v>45835</v>
      </c>
      <c r="B1163">
        <v>4.29</v>
      </c>
      <c r="D1163" s="17">
        <v>45835</v>
      </c>
      <c r="E1163">
        <v>272.94473266601562</v>
      </c>
      <c r="F1163" s="20">
        <f t="shared" si="108"/>
        <v>0.9898956503397951</v>
      </c>
      <c r="G1163" s="20">
        <f t="shared" si="109"/>
        <v>-3.3001043496602049</v>
      </c>
      <c r="H1163">
        <f t="shared" si="110"/>
        <v>-1.4573994567526425E-2</v>
      </c>
      <c r="J1163" s="17">
        <v>45835</v>
      </c>
      <c r="K1163">
        <v>6173.06982421875</v>
      </c>
      <c r="L1163">
        <f t="shared" si="111"/>
        <v>0.52189708852221572</v>
      </c>
      <c r="M1163">
        <f t="shared" si="112"/>
        <v>-3.7681029114777842</v>
      </c>
      <c r="N1163">
        <f t="shared" si="113"/>
        <v>-1.6680952562365726E-2</v>
      </c>
    </row>
    <row r="1164" spans="1:14" x14ac:dyDescent="0.2">
      <c r="A1164" s="16">
        <v>45838</v>
      </c>
      <c r="B1164">
        <v>4.24</v>
      </c>
      <c r="D1164" s="17">
        <v>45838</v>
      </c>
      <c r="E1164">
        <v>272.21597290039062</v>
      </c>
      <c r="F1164" s="20">
        <f t="shared" si="108"/>
        <v>-0.26699902156263078</v>
      </c>
      <c r="G1164" s="20">
        <f t="shared" si="109"/>
        <v>-4.5069990215626312</v>
      </c>
      <c r="H1164">
        <f t="shared" si="110"/>
        <v>-2.0028458236500065E-2</v>
      </c>
      <c r="J1164" s="17">
        <v>45838</v>
      </c>
      <c r="K1164">
        <v>6204.9501953125</v>
      </c>
      <c r="L1164">
        <f t="shared" si="111"/>
        <v>0.51644274245326083</v>
      </c>
      <c r="M1164">
        <f t="shared" si="112"/>
        <v>-3.7235572575467395</v>
      </c>
      <c r="N1164">
        <f t="shared" si="113"/>
        <v>-1.6479964573405875E-2</v>
      </c>
    </row>
    <row r="1165" spans="1:14" x14ac:dyDescent="0.2">
      <c r="A1165" s="16">
        <v>45839</v>
      </c>
      <c r="B1165">
        <v>4.26</v>
      </c>
      <c r="D1165" s="17">
        <v>45839</v>
      </c>
      <c r="E1165">
        <v>271.43734741210938</v>
      </c>
      <c r="F1165" s="20">
        <f t="shared" si="108"/>
        <v>-0.28603225592723203</v>
      </c>
      <c r="G1165" s="20">
        <f t="shared" si="109"/>
        <v>-4.5460322559272317</v>
      </c>
      <c r="H1165">
        <f t="shared" si="110"/>
        <v>-2.0206014535454921E-2</v>
      </c>
      <c r="J1165" s="17">
        <v>45839</v>
      </c>
      <c r="K1165">
        <v>6198.009765625</v>
      </c>
      <c r="L1165">
        <f t="shared" si="111"/>
        <v>-0.11185310871218779</v>
      </c>
      <c r="M1165">
        <f t="shared" si="112"/>
        <v>-4.3718531087121875</v>
      </c>
      <c r="N1165">
        <f t="shared" si="113"/>
        <v>-1.9414260020975158E-2</v>
      </c>
    </row>
    <row r="1166" spans="1:14" x14ac:dyDescent="0.2">
      <c r="A1166" s="16">
        <v>45840</v>
      </c>
      <c r="B1166">
        <v>4.3</v>
      </c>
      <c r="D1166" s="17">
        <v>45840</v>
      </c>
      <c r="E1166">
        <v>268.74203491210938</v>
      </c>
      <c r="F1166" s="20">
        <f t="shared" si="108"/>
        <v>-0.99297776289710249</v>
      </c>
      <c r="G1166" s="20">
        <f t="shared" si="109"/>
        <v>-5.2929777628971024</v>
      </c>
      <c r="H1166">
        <f t="shared" si="110"/>
        <v>-2.3617818190412615E-2</v>
      </c>
      <c r="J1166" s="17">
        <v>45840</v>
      </c>
      <c r="K1166">
        <v>6227.419921875</v>
      </c>
      <c r="L1166">
        <f t="shared" si="111"/>
        <v>0.4745096791088117</v>
      </c>
      <c r="M1166">
        <f t="shared" si="112"/>
        <v>-3.8254903208911881</v>
      </c>
      <c r="N1166">
        <f t="shared" si="113"/>
        <v>-1.6940019153720058E-2</v>
      </c>
    </row>
    <row r="1167" spans="1:14" x14ac:dyDescent="0.2">
      <c r="A1167" s="16">
        <v>45841</v>
      </c>
      <c r="B1167">
        <v>4.3499999999999996</v>
      </c>
      <c r="D1167" s="17">
        <v>45841</v>
      </c>
      <c r="E1167">
        <v>271.67691040039062</v>
      </c>
      <c r="F1167" s="20">
        <f t="shared" si="108"/>
        <v>1.0920790598467729</v>
      </c>
      <c r="G1167" s="20">
        <f t="shared" si="109"/>
        <v>-3.2579209401532268</v>
      </c>
      <c r="H1167">
        <f t="shared" si="110"/>
        <v>-1.4384583533084838E-2</v>
      </c>
      <c r="J1167" s="17">
        <v>45841</v>
      </c>
      <c r="K1167">
        <v>6279.35009765625</v>
      </c>
      <c r="L1167">
        <f t="shared" si="111"/>
        <v>0.83389552066073702</v>
      </c>
      <c r="M1167">
        <f t="shared" si="112"/>
        <v>-3.5161044793392628</v>
      </c>
      <c r="N1167">
        <f t="shared" si="113"/>
        <v>-1.5545170285044273E-2</v>
      </c>
    </row>
    <row r="1168" spans="1:14" x14ac:dyDescent="0.2">
      <c r="A1168" s="16">
        <v>45845</v>
      </c>
      <c r="B1168">
        <v>4.4000000000000004</v>
      </c>
      <c r="D1168" s="17">
        <v>45845</v>
      </c>
      <c r="E1168">
        <v>269.33099365234381</v>
      </c>
      <c r="F1168" s="20">
        <f t="shared" si="108"/>
        <v>-0.86349507751301535</v>
      </c>
      <c r="G1168" s="20">
        <f t="shared" si="109"/>
        <v>-5.2634950775130154</v>
      </c>
      <c r="H1168">
        <f t="shared" si="110"/>
        <v>-2.3482641572141735E-2</v>
      </c>
      <c r="J1168" s="17">
        <v>45845</v>
      </c>
      <c r="K1168">
        <v>6229.97998046875</v>
      </c>
      <c r="L1168">
        <f t="shared" si="111"/>
        <v>-0.78622972791288159</v>
      </c>
      <c r="M1168">
        <f t="shared" si="112"/>
        <v>-5.1862297279128819</v>
      </c>
      <c r="N1168">
        <f t="shared" si="113"/>
        <v>-2.3128583348826122E-2</v>
      </c>
    </row>
    <row r="1169" spans="1:14" x14ac:dyDescent="0.2">
      <c r="A1169" s="16">
        <v>45846</v>
      </c>
      <c r="B1169">
        <v>4.42</v>
      </c>
      <c r="D1169" s="17">
        <v>45846</v>
      </c>
      <c r="E1169">
        <v>273.17431640625</v>
      </c>
      <c r="F1169" s="20">
        <f t="shared" si="108"/>
        <v>1.4269886661715612</v>
      </c>
      <c r="G1169" s="20">
        <f t="shared" si="109"/>
        <v>-2.9930113338284388</v>
      </c>
      <c r="H1169">
        <f t="shared" si="110"/>
        <v>-1.3196976766524114E-2</v>
      </c>
      <c r="J1169" s="17">
        <v>45846</v>
      </c>
      <c r="K1169">
        <v>6225.52001953125</v>
      </c>
      <c r="L1169">
        <f t="shared" si="111"/>
        <v>-7.1588688109466891E-2</v>
      </c>
      <c r="M1169">
        <f t="shared" si="112"/>
        <v>-4.4915886881094664</v>
      </c>
      <c r="N1169">
        <f t="shared" si="113"/>
        <v>-1.9958378934810454E-2</v>
      </c>
    </row>
    <row r="1170" spans="1:14" x14ac:dyDescent="0.2">
      <c r="A1170" s="16">
        <v>45847</v>
      </c>
      <c r="B1170">
        <v>4.34</v>
      </c>
      <c r="D1170" s="17">
        <v>45847</v>
      </c>
      <c r="E1170">
        <v>270.44906616210938</v>
      </c>
      <c r="F1170" s="20">
        <f t="shared" si="108"/>
        <v>-0.99762315871883833</v>
      </c>
      <c r="G1170" s="20">
        <f t="shared" si="109"/>
        <v>-5.3376231587188379</v>
      </c>
      <c r="H1170">
        <f t="shared" si="110"/>
        <v>-2.382259519769428E-2</v>
      </c>
      <c r="J1170" s="17">
        <v>45847</v>
      </c>
      <c r="K1170">
        <v>6263.259765625</v>
      </c>
      <c r="L1170">
        <f t="shared" si="111"/>
        <v>0.6062103402663479</v>
      </c>
      <c r="M1170">
        <f t="shared" si="112"/>
        <v>-3.733789659733652</v>
      </c>
      <c r="N1170">
        <f t="shared" si="113"/>
        <v>-1.6526124483840544E-2</v>
      </c>
    </row>
    <row r="1171" spans="1:14" x14ac:dyDescent="0.2">
      <c r="A1171" s="16">
        <v>45848</v>
      </c>
      <c r="B1171">
        <v>4.3499999999999996</v>
      </c>
      <c r="D1171" s="17">
        <v>45848</v>
      </c>
      <c r="E1171">
        <v>263.51113891601562</v>
      </c>
      <c r="F1171" s="20">
        <f t="shared" si="108"/>
        <v>-2.5653359963665396</v>
      </c>
      <c r="G1171" s="20">
        <f t="shared" si="109"/>
        <v>-6.9153359963665393</v>
      </c>
      <c r="H1171">
        <f t="shared" si="110"/>
        <v>-3.1121864531250262E-2</v>
      </c>
      <c r="J1171" s="17">
        <v>45848</v>
      </c>
      <c r="K1171">
        <v>6280.4599609375</v>
      </c>
      <c r="L1171">
        <f t="shared" si="111"/>
        <v>0.27462050044452563</v>
      </c>
      <c r="M1171">
        <f t="shared" si="112"/>
        <v>-4.0753794995554742</v>
      </c>
      <c r="N1171">
        <f t="shared" si="113"/>
        <v>-1.8069910293720563E-2</v>
      </c>
    </row>
    <row r="1172" spans="1:14" x14ac:dyDescent="0.2">
      <c r="A1172" s="16">
        <v>45849</v>
      </c>
      <c r="B1172">
        <v>4.43</v>
      </c>
      <c r="D1172" s="17">
        <v>45849</v>
      </c>
      <c r="E1172">
        <v>257.62139892578119</v>
      </c>
      <c r="F1172" s="20">
        <f t="shared" si="108"/>
        <v>-2.2351009579566834</v>
      </c>
      <c r="G1172" s="20">
        <f t="shared" si="109"/>
        <v>-6.6651009579566836</v>
      </c>
      <c r="H1172">
        <f t="shared" si="110"/>
        <v>-2.9955937952983177E-2</v>
      </c>
      <c r="J1172" s="17">
        <v>45849</v>
      </c>
      <c r="K1172">
        <v>6259.75</v>
      </c>
      <c r="L1172">
        <f t="shared" si="111"/>
        <v>-0.32975229626985109</v>
      </c>
      <c r="M1172">
        <f t="shared" si="112"/>
        <v>-4.7597522962698511</v>
      </c>
      <c r="N1172">
        <f t="shared" si="113"/>
        <v>-2.1179483739404092E-2</v>
      </c>
    </row>
    <row r="1173" spans="1:14" x14ac:dyDescent="0.2">
      <c r="A1173" s="16">
        <v>45852</v>
      </c>
      <c r="B1173">
        <v>4.43</v>
      </c>
      <c r="D1173" s="17">
        <v>45852</v>
      </c>
      <c r="E1173">
        <v>259.22857666015619</v>
      </c>
      <c r="F1173" s="20">
        <f t="shared" si="108"/>
        <v>0.62385257632966118</v>
      </c>
      <c r="G1173" s="20">
        <f t="shared" si="109"/>
        <v>-3.8061474236703385</v>
      </c>
      <c r="H1173">
        <f t="shared" si="110"/>
        <v>-1.685268136639519E-2</v>
      </c>
      <c r="J1173" s="17">
        <v>45852</v>
      </c>
      <c r="K1173">
        <v>6268.56005859375</v>
      </c>
      <c r="L1173">
        <f t="shared" si="111"/>
        <v>0.14074138094572466</v>
      </c>
      <c r="M1173">
        <f t="shared" si="112"/>
        <v>-4.2892586190542747</v>
      </c>
      <c r="N1173">
        <f t="shared" si="113"/>
        <v>-1.9039319687142075E-2</v>
      </c>
    </row>
    <row r="1174" spans="1:14" x14ac:dyDescent="0.2">
      <c r="A1174" s="16">
        <v>45853</v>
      </c>
      <c r="B1174">
        <v>4.5</v>
      </c>
      <c r="D1174" s="17">
        <v>45853</v>
      </c>
      <c r="E1174">
        <v>257.13223266601562</v>
      </c>
      <c r="F1174" s="20">
        <f t="shared" si="108"/>
        <v>-0.80868553195384618</v>
      </c>
      <c r="G1174" s="20">
        <f t="shared" si="109"/>
        <v>-5.308685531953846</v>
      </c>
      <c r="H1174">
        <f t="shared" si="110"/>
        <v>-2.3689854698849516E-2</v>
      </c>
      <c r="J1174" s="17">
        <v>45853</v>
      </c>
      <c r="K1174">
        <v>6243.759765625</v>
      </c>
      <c r="L1174">
        <f t="shared" si="111"/>
        <v>-0.39562982147312387</v>
      </c>
      <c r="M1174">
        <f t="shared" si="112"/>
        <v>-4.8956298214731238</v>
      </c>
      <c r="N1174">
        <f t="shared" si="113"/>
        <v>-2.1799526166562E-2</v>
      </c>
    </row>
    <row r="1175" spans="1:14" x14ac:dyDescent="0.2">
      <c r="A1175" s="16">
        <v>45854</v>
      </c>
      <c r="B1175">
        <v>4.46</v>
      </c>
      <c r="D1175" s="17">
        <v>45854</v>
      </c>
      <c r="E1175">
        <v>257.50161743164062</v>
      </c>
      <c r="F1175" s="20">
        <f t="shared" si="108"/>
        <v>0.14365556655232217</v>
      </c>
      <c r="G1175" s="20">
        <f t="shared" si="109"/>
        <v>-4.3163444334476777</v>
      </c>
      <c r="H1175">
        <f t="shared" si="110"/>
        <v>-1.9162240942884694E-2</v>
      </c>
      <c r="J1175" s="17">
        <v>45854</v>
      </c>
      <c r="K1175">
        <v>6263.7001953125</v>
      </c>
      <c r="L1175">
        <f t="shared" si="111"/>
        <v>0.31936574173276128</v>
      </c>
      <c r="M1175">
        <f t="shared" si="112"/>
        <v>-4.1406342582672391</v>
      </c>
      <c r="N1175">
        <f t="shared" si="113"/>
        <v>-1.8365448865791976E-2</v>
      </c>
    </row>
    <row r="1176" spans="1:14" x14ac:dyDescent="0.2">
      <c r="A1176" s="16">
        <v>45855</v>
      </c>
      <c r="B1176">
        <v>4.47</v>
      </c>
      <c r="D1176" s="17">
        <v>45855</v>
      </c>
      <c r="E1176">
        <v>259.42825317382812</v>
      </c>
      <c r="F1176" s="20">
        <f t="shared" si="108"/>
        <v>0.7482033555377442</v>
      </c>
      <c r="G1176" s="20">
        <f t="shared" si="109"/>
        <v>-3.7217966444622554</v>
      </c>
      <c r="H1176">
        <f t="shared" si="110"/>
        <v>-1.6472022676776825E-2</v>
      </c>
      <c r="J1176" s="17">
        <v>45855</v>
      </c>
      <c r="K1176">
        <v>6297.35986328125</v>
      </c>
      <c r="L1176">
        <f t="shared" si="111"/>
        <v>0.53737674089094389</v>
      </c>
      <c r="M1176">
        <f t="shared" si="112"/>
        <v>-3.932623259109056</v>
      </c>
      <c r="N1176">
        <f t="shared" si="113"/>
        <v>-1.7424068177386037E-2</v>
      </c>
    </row>
    <row r="1177" spans="1:14" x14ac:dyDescent="0.2">
      <c r="A1177" s="16">
        <v>45856</v>
      </c>
      <c r="B1177">
        <v>4.4400000000000004</v>
      </c>
      <c r="D1177" s="17">
        <v>45856</v>
      </c>
      <c r="E1177">
        <v>261.92391967773438</v>
      </c>
      <c r="F1177" s="20">
        <f t="shared" si="108"/>
        <v>0.96198716730904621</v>
      </c>
      <c r="G1177" s="20">
        <f t="shared" si="109"/>
        <v>-3.4780128326909541</v>
      </c>
      <c r="H1177">
        <f t="shared" si="110"/>
        <v>-1.5373745539535327E-2</v>
      </c>
      <c r="J1177" s="17">
        <v>45856</v>
      </c>
      <c r="K1177">
        <v>6296.7900390625</v>
      </c>
      <c r="L1177">
        <f t="shared" si="111"/>
        <v>-9.0486208684458468E-3</v>
      </c>
      <c r="M1177">
        <f t="shared" si="112"/>
        <v>-4.4490486208684459</v>
      </c>
      <c r="N1177">
        <f t="shared" si="113"/>
        <v>-1.9764984415875056E-2</v>
      </c>
    </row>
    <row r="1178" spans="1:14" x14ac:dyDescent="0.2">
      <c r="A1178" s="16">
        <v>45859</v>
      </c>
      <c r="B1178">
        <v>4.38</v>
      </c>
      <c r="D1178" s="17">
        <v>45859</v>
      </c>
      <c r="E1178">
        <v>261.82406616210938</v>
      </c>
      <c r="F1178" s="20">
        <f t="shared" si="108"/>
        <v>-3.8123099160953931E-2</v>
      </c>
      <c r="G1178" s="20">
        <f t="shared" si="109"/>
        <v>-4.4181230991609537</v>
      </c>
      <c r="H1178">
        <f t="shared" si="110"/>
        <v>-1.9624445674669658E-2</v>
      </c>
      <c r="J1178" s="17">
        <v>45859</v>
      </c>
      <c r="K1178">
        <v>6305.60009765625</v>
      </c>
      <c r="L1178">
        <f t="shared" si="111"/>
        <v>0.13991348828683017</v>
      </c>
      <c r="M1178">
        <f t="shared" si="112"/>
        <v>-4.2400865117131694</v>
      </c>
      <c r="N1178">
        <f t="shared" si="113"/>
        <v>-1.8816254953114224E-2</v>
      </c>
    </row>
    <row r="1179" spans="1:14" x14ac:dyDescent="0.2">
      <c r="A1179" s="16">
        <v>45860</v>
      </c>
      <c r="B1179">
        <v>4.3499999999999996</v>
      </c>
      <c r="D1179" s="17">
        <v>45860</v>
      </c>
      <c r="E1179">
        <v>263.13180541992188</v>
      </c>
      <c r="F1179" s="20">
        <f t="shared" si="108"/>
        <v>0.49947251869612636</v>
      </c>
      <c r="G1179" s="20">
        <f t="shared" si="109"/>
        <v>-3.8505274813038732</v>
      </c>
      <c r="H1179">
        <f t="shared" si="110"/>
        <v>-1.7053093982422388E-2</v>
      </c>
      <c r="J1179" s="17">
        <v>45860</v>
      </c>
      <c r="K1179">
        <v>6309.6201171875</v>
      </c>
      <c r="L1179">
        <f t="shared" si="111"/>
        <v>6.3753163362583284E-2</v>
      </c>
      <c r="M1179">
        <f t="shared" si="112"/>
        <v>-4.2862468366374165</v>
      </c>
      <c r="N1179">
        <f t="shared" si="113"/>
        <v>-1.9025653719392722E-2</v>
      </c>
    </row>
    <row r="1180" spans="1:14" x14ac:dyDescent="0.2">
      <c r="A1180" s="16">
        <v>45861</v>
      </c>
      <c r="B1180">
        <v>4.4000000000000004</v>
      </c>
      <c r="D1180" s="17">
        <v>45861</v>
      </c>
      <c r="E1180">
        <v>266.7554931640625</v>
      </c>
      <c r="F1180" s="20">
        <f t="shared" si="108"/>
        <v>1.3771378714016431</v>
      </c>
      <c r="G1180" s="20">
        <f t="shared" si="109"/>
        <v>-3.0228621285983572</v>
      </c>
      <c r="H1180">
        <f t="shared" si="110"/>
        <v>-1.3330637553957855E-2</v>
      </c>
      <c r="J1180" s="17">
        <v>45861</v>
      </c>
      <c r="K1180">
        <v>6358.91015625</v>
      </c>
      <c r="L1180">
        <f t="shared" si="111"/>
        <v>0.7811886951519188</v>
      </c>
      <c r="M1180">
        <f t="shared" si="112"/>
        <v>-3.6188113048480814</v>
      </c>
      <c r="N1180">
        <f t="shared" si="113"/>
        <v>-1.6007721730995812E-2</v>
      </c>
    </row>
    <row r="1181" spans="1:14" x14ac:dyDescent="0.2">
      <c r="A1181" s="16">
        <v>45862</v>
      </c>
      <c r="B1181">
        <v>4.43</v>
      </c>
      <c r="D1181" s="17">
        <v>45862</v>
      </c>
      <c r="E1181">
        <v>267.23468017578119</v>
      </c>
      <c r="F1181" s="20">
        <f t="shared" si="108"/>
        <v>0.17963529299244047</v>
      </c>
      <c r="G1181" s="20">
        <f t="shared" si="109"/>
        <v>-4.2503647070075594</v>
      </c>
      <c r="H1181">
        <f t="shared" si="110"/>
        <v>-1.8862871568661274E-2</v>
      </c>
      <c r="J1181" s="17">
        <v>45862</v>
      </c>
      <c r="K1181">
        <v>6363.35009765625</v>
      </c>
      <c r="L1181">
        <f t="shared" si="111"/>
        <v>6.9822364165439618E-2</v>
      </c>
      <c r="M1181">
        <f t="shared" si="112"/>
        <v>-4.3601776358345603</v>
      </c>
      <c r="N1181">
        <f t="shared" si="113"/>
        <v>-1.9361239188784591E-2</v>
      </c>
    </row>
    <row r="1182" spans="1:14" x14ac:dyDescent="0.2">
      <c r="A1182" s="16">
        <v>45863</v>
      </c>
      <c r="B1182">
        <v>4.4000000000000004</v>
      </c>
      <c r="D1182" s="17">
        <v>45863</v>
      </c>
      <c r="E1182">
        <v>268.64218139648438</v>
      </c>
      <c r="F1182" s="20">
        <f t="shared" si="108"/>
        <v>0.52669107908350743</v>
      </c>
      <c r="G1182" s="20">
        <f t="shared" si="109"/>
        <v>-3.873308920916493</v>
      </c>
      <c r="H1182">
        <f t="shared" si="110"/>
        <v>-1.7156006931950196E-2</v>
      </c>
      <c r="J1182" s="17">
        <v>45863</v>
      </c>
      <c r="K1182">
        <v>6388.64013671875</v>
      </c>
      <c r="L1182">
        <f t="shared" si="111"/>
        <v>0.39743277792958193</v>
      </c>
      <c r="M1182">
        <f t="shared" si="112"/>
        <v>-4.002567222070418</v>
      </c>
      <c r="N1182">
        <f t="shared" si="113"/>
        <v>-1.7740380973837268E-2</v>
      </c>
    </row>
    <row r="1183" spans="1:14" x14ac:dyDescent="0.2">
      <c r="A1183" s="16">
        <v>45866</v>
      </c>
      <c r="B1183">
        <v>4.42</v>
      </c>
      <c r="D1183" s="17">
        <v>45866</v>
      </c>
      <c r="E1183">
        <v>269.78021240234381</v>
      </c>
      <c r="F1183" s="20">
        <f t="shared" si="108"/>
        <v>0.42362334907481691</v>
      </c>
      <c r="G1183" s="20">
        <f t="shared" si="109"/>
        <v>-3.9963766509251828</v>
      </c>
      <c r="H1183">
        <f t="shared" si="110"/>
        <v>-1.7712375597790177E-2</v>
      </c>
      <c r="J1183" s="17">
        <v>45866</v>
      </c>
      <c r="K1183">
        <v>6389.77001953125</v>
      </c>
      <c r="L1183">
        <f t="shared" si="111"/>
        <v>1.7685810881818045E-2</v>
      </c>
      <c r="M1183">
        <f t="shared" si="112"/>
        <v>-4.4023141891181821</v>
      </c>
      <c r="N1183">
        <f t="shared" si="113"/>
        <v>-1.9552620817297413E-2</v>
      </c>
    </row>
    <row r="1184" spans="1:14" x14ac:dyDescent="0.2">
      <c r="A1184" s="16">
        <v>45867</v>
      </c>
      <c r="B1184">
        <v>4.34</v>
      </c>
      <c r="D1184" s="17">
        <v>45867</v>
      </c>
      <c r="E1184">
        <v>266.92520141601562</v>
      </c>
      <c r="F1184" s="20">
        <f t="shared" si="108"/>
        <v>-1.0582729403705435</v>
      </c>
      <c r="G1184" s="20">
        <f t="shared" si="109"/>
        <v>-5.3982729403705436</v>
      </c>
      <c r="H1184">
        <f t="shared" si="110"/>
        <v>-2.4100934997568445E-2</v>
      </c>
      <c r="J1184" s="17">
        <v>45867</v>
      </c>
      <c r="K1184">
        <v>6370.85986328125</v>
      </c>
      <c r="L1184">
        <f t="shared" si="111"/>
        <v>-0.29594423887242249</v>
      </c>
      <c r="M1184">
        <f t="shared" si="112"/>
        <v>-4.6359442388724226</v>
      </c>
      <c r="N1184">
        <f t="shared" si="113"/>
        <v>-2.0615286995389743E-2</v>
      </c>
    </row>
    <row r="1185" spans="1:14" x14ac:dyDescent="0.2">
      <c r="A1185" s="16">
        <v>45868</v>
      </c>
      <c r="B1185">
        <v>4.38</v>
      </c>
      <c r="D1185" s="17">
        <v>45868</v>
      </c>
      <c r="E1185">
        <v>264.34967041015619</v>
      </c>
      <c r="F1185" s="20">
        <f t="shared" si="108"/>
        <v>-0.96488866251536287</v>
      </c>
      <c r="G1185" s="20">
        <f t="shared" si="109"/>
        <v>-5.3448886625153627</v>
      </c>
      <c r="H1185">
        <f t="shared" si="110"/>
        <v>-2.3855929341718509E-2</v>
      </c>
      <c r="J1185" s="17">
        <v>45868</v>
      </c>
      <c r="K1185">
        <v>6362.89990234375</v>
      </c>
      <c r="L1185">
        <f t="shared" si="111"/>
        <v>-0.12494327466497275</v>
      </c>
      <c r="M1185">
        <f t="shared" si="112"/>
        <v>-4.5049432746649725</v>
      </c>
      <c r="N1185">
        <f t="shared" si="113"/>
        <v>-2.0019108965717271E-2</v>
      </c>
    </row>
    <row r="1186" spans="1:14" x14ac:dyDescent="0.2">
      <c r="A1186" s="16">
        <v>45869</v>
      </c>
      <c r="B1186">
        <v>4.37</v>
      </c>
      <c r="D1186" s="17">
        <v>45869</v>
      </c>
      <c r="E1186">
        <v>257.88092041015619</v>
      </c>
      <c r="F1186" s="20">
        <f t="shared" si="108"/>
        <v>-2.4470429601683641</v>
      </c>
      <c r="G1186" s="20">
        <f t="shared" si="109"/>
        <v>-6.8170429601683642</v>
      </c>
      <c r="H1186">
        <f t="shared" si="110"/>
        <v>-3.0663511899122038E-2</v>
      </c>
      <c r="J1186" s="17">
        <v>45869</v>
      </c>
      <c r="K1186">
        <v>6339.39013671875</v>
      </c>
      <c r="L1186">
        <f t="shared" si="111"/>
        <v>-0.36948193411529651</v>
      </c>
      <c r="M1186">
        <f t="shared" si="112"/>
        <v>-4.7394819341152967</v>
      </c>
      <c r="N1186">
        <f t="shared" si="113"/>
        <v>-2.1087060945956929E-2</v>
      </c>
    </row>
    <row r="1187" spans="1:14" x14ac:dyDescent="0.2">
      <c r="A1187" s="16">
        <v>45870</v>
      </c>
      <c r="B1187">
        <v>4.2300000000000004</v>
      </c>
      <c r="D1187" s="17">
        <v>45870</v>
      </c>
      <c r="E1187">
        <v>250.30413818359381</v>
      </c>
      <c r="F1187" s="20">
        <f t="shared" si="108"/>
        <v>-2.9380933705803494</v>
      </c>
      <c r="G1187" s="20">
        <f t="shared" si="109"/>
        <v>-7.1680933705803493</v>
      </c>
      <c r="H1187">
        <f t="shared" si="110"/>
        <v>-3.2302729691763461E-2</v>
      </c>
      <c r="J1187" s="17">
        <v>45870</v>
      </c>
      <c r="K1187">
        <v>6238.009765625</v>
      </c>
      <c r="L1187">
        <f t="shared" si="111"/>
        <v>-1.599213314014843</v>
      </c>
      <c r="M1187">
        <f t="shared" si="112"/>
        <v>-5.8292133140148437</v>
      </c>
      <c r="N1187">
        <f t="shared" si="113"/>
        <v>-2.6083801546364131E-2</v>
      </c>
    </row>
    <row r="1188" spans="1:14" x14ac:dyDescent="0.2">
      <c r="A1188" s="16">
        <v>45873</v>
      </c>
      <c r="B1188">
        <v>4.22</v>
      </c>
      <c r="D1188" s="17">
        <v>45873</v>
      </c>
      <c r="E1188">
        <v>251.88139343261719</v>
      </c>
      <c r="F1188" s="20">
        <f t="shared" si="108"/>
        <v>0.63013550653584915</v>
      </c>
      <c r="G1188" s="20">
        <f t="shared" si="109"/>
        <v>-3.5898644934641508</v>
      </c>
      <c r="H1188">
        <f t="shared" si="110"/>
        <v>-1.5877306728149992E-2</v>
      </c>
      <c r="J1188" s="17">
        <v>45873</v>
      </c>
      <c r="K1188">
        <v>6329.93994140625</v>
      </c>
      <c r="L1188">
        <f t="shared" si="111"/>
        <v>1.4737100330916093</v>
      </c>
      <c r="M1188">
        <f t="shared" si="112"/>
        <v>-2.7462899669083907</v>
      </c>
      <c r="N1188">
        <f t="shared" si="113"/>
        <v>-1.2093822226768145E-2</v>
      </c>
    </row>
    <row r="1189" spans="1:14" x14ac:dyDescent="0.2">
      <c r="A1189" s="16">
        <v>45874</v>
      </c>
      <c r="B1189">
        <v>4.22</v>
      </c>
      <c r="D1189" s="17">
        <v>45874</v>
      </c>
      <c r="E1189">
        <v>247.0597839355469</v>
      </c>
      <c r="F1189" s="20">
        <f t="shared" si="108"/>
        <v>-1.9142380591761143</v>
      </c>
      <c r="G1189" s="20">
        <f t="shared" si="109"/>
        <v>-6.1342380591761145</v>
      </c>
      <c r="H1189">
        <f t="shared" si="110"/>
        <v>-2.7492790180000299E-2</v>
      </c>
      <c r="J1189" s="17">
        <v>45874</v>
      </c>
      <c r="K1189">
        <v>6299.18994140625</v>
      </c>
      <c r="L1189">
        <f t="shared" si="111"/>
        <v>-0.48578659963033749</v>
      </c>
      <c r="M1189">
        <f t="shared" si="112"/>
        <v>-4.7057865996303372</v>
      </c>
      <c r="N1189">
        <f t="shared" si="113"/>
        <v>-2.0933470448648104E-2</v>
      </c>
    </row>
    <row r="1190" spans="1:14" x14ac:dyDescent="0.2">
      <c r="A1190" s="16">
        <v>45875</v>
      </c>
      <c r="B1190">
        <v>4.22</v>
      </c>
      <c r="D1190" s="17">
        <v>45875</v>
      </c>
      <c r="E1190">
        <v>248.73686218261719</v>
      </c>
      <c r="F1190" s="20">
        <f t="shared" si="108"/>
        <v>0.6788147469228748</v>
      </c>
      <c r="G1190" s="20">
        <f t="shared" si="109"/>
        <v>-3.5411852530771251</v>
      </c>
      <c r="H1190">
        <f t="shared" si="110"/>
        <v>-1.565807884409233E-2</v>
      </c>
      <c r="J1190" s="17">
        <v>45875</v>
      </c>
      <c r="K1190">
        <v>6345.06005859375</v>
      </c>
      <c r="L1190">
        <f t="shared" si="111"/>
        <v>0.72819072950925834</v>
      </c>
      <c r="M1190">
        <f t="shared" si="112"/>
        <v>-3.4918092704907413</v>
      </c>
      <c r="N1190">
        <f t="shared" si="113"/>
        <v>-1.5435826162180491E-2</v>
      </c>
    </row>
    <row r="1191" spans="1:14" x14ac:dyDescent="0.2">
      <c r="A1191" s="16">
        <v>45876</v>
      </c>
      <c r="B1191">
        <v>4.2300000000000004</v>
      </c>
      <c r="D1191" s="17">
        <v>45876</v>
      </c>
      <c r="E1191">
        <v>240.4612731933594</v>
      </c>
      <c r="F1191" s="20">
        <f t="shared" si="108"/>
        <v>-3.3270456644990669</v>
      </c>
      <c r="G1191" s="20">
        <f t="shared" si="109"/>
        <v>-7.5570456644990678</v>
      </c>
      <c r="H1191">
        <f t="shared" si="110"/>
        <v>-3.4126183583415681E-2</v>
      </c>
      <c r="J1191" s="17">
        <v>45876</v>
      </c>
      <c r="K1191">
        <v>6340</v>
      </c>
      <c r="L1191">
        <f t="shared" si="111"/>
        <v>-7.9748001548017755E-2</v>
      </c>
      <c r="M1191">
        <f t="shared" si="112"/>
        <v>-4.3097480015480185</v>
      </c>
      <c r="N1191">
        <f t="shared" si="113"/>
        <v>-1.9132301710187198E-2</v>
      </c>
    </row>
    <row r="1192" spans="1:14" x14ac:dyDescent="0.2">
      <c r="A1192" s="16">
        <v>45877</v>
      </c>
      <c r="B1192">
        <v>4.2699999999999996</v>
      </c>
      <c r="D1192" s="17">
        <v>45877</v>
      </c>
      <c r="E1192">
        <v>240.0919189453125</v>
      </c>
      <c r="F1192" s="20">
        <f t="shared" si="108"/>
        <v>-0.15360238392728576</v>
      </c>
      <c r="G1192" s="20">
        <f t="shared" si="109"/>
        <v>-4.4236023839272853</v>
      </c>
      <c r="H1192">
        <f t="shared" si="110"/>
        <v>-1.9649342563339101E-2</v>
      </c>
      <c r="J1192" s="17">
        <v>45877</v>
      </c>
      <c r="K1192">
        <v>6389.4501953125</v>
      </c>
      <c r="L1192">
        <f t="shared" si="111"/>
        <v>0.77997153489747639</v>
      </c>
      <c r="M1192">
        <f t="shared" si="112"/>
        <v>-3.4900284651025233</v>
      </c>
      <c r="N1192">
        <f t="shared" si="113"/>
        <v>-1.542781247119519E-2</v>
      </c>
    </row>
    <row r="1193" spans="1:14" x14ac:dyDescent="0.2">
      <c r="A1193" s="16">
        <v>45880</v>
      </c>
      <c r="B1193">
        <v>4.2699999999999996</v>
      </c>
      <c r="D1193" s="17">
        <v>45880</v>
      </c>
      <c r="E1193">
        <v>232.27552795410159</v>
      </c>
      <c r="F1193" s="20">
        <f t="shared" si="108"/>
        <v>-3.2555827058016495</v>
      </c>
      <c r="G1193" s="20">
        <f t="shared" si="109"/>
        <v>-7.5255827058016491</v>
      </c>
      <c r="H1193">
        <f t="shared" si="110"/>
        <v>-3.3978396608529866E-2</v>
      </c>
      <c r="J1193" s="17">
        <v>45880</v>
      </c>
      <c r="K1193">
        <v>6373.4501953125</v>
      </c>
      <c r="L1193">
        <f t="shared" si="111"/>
        <v>-0.25041278217863094</v>
      </c>
      <c r="M1193">
        <f t="shared" si="112"/>
        <v>-4.5204127821786306</v>
      </c>
      <c r="N1193">
        <f t="shared" si="113"/>
        <v>-2.0089467225085304E-2</v>
      </c>
    </row>
    <row r="1194" spans="1:14" x14ac:dyDescent="0.2">
      <c r="A1194" s="16">
        <v>45881</v>
      </c>
      <c r="B1194">
        <v>4.29</v>
      </c>
      <c r="D1194" s="17">
        <v>45881</v>
      </c>
      <c r="E1194">
        <v>231.25730895996091</v>
      </c>
      <c r="F1194" s="20">
        <f t="shared" si="108"/>
        <v>-0.438366883980083</v>
      </c>
      <c r="G1194" s="20">
        <f t="shared" si="109"/>
        <v>-4.7283668839800832</v>
      </c>
      <c r="H1194">
        <f t="shared" si="110"/>
        <v>-2.1036390180783356E-2</v>
      </c>
      <c r="J1194" s="17">
        <v>45881</v>
      </c>
      <c r="K1194">
        <v>6445.759765625</v>
      </c>
      <c r="L1194">
        <f t="shared" si="111"/>
        <v>1.1345435846612832</v>
      </c>
      <c r="M1194">
        <f t="shared" si="112"/>
        <v>-3.1554564153387168</v>
      </c>
      <c r="N1194">
        <f t="shared" si="113"/>
        <v>-1.3924843275566232E-2</v>
      </c>
    </row>
    <row r="1195" spans="1:14" x14ac:dyDescent="0.2">
      <c r="A1195" s="16">
        <v>45882</v>
      </c>
      <c r="B1195">
        <v>4.24</v>
      </c>
      <c r="D1195" s="17">
        <v>45882</v>
      </c>
      <c r="E1195">
        <v>236.61796569824219</v>
      </c>
      <c r="F1195" s="20">
        <f t="shared" si="108"/>
        <v>2.3180485678009011</v>
      </c>
      <c r="G1195" s="20">
        <f t="shared" si="109"/>
        <v>-1.9219514321990991</v>
      </c>
      <c r="H1195">
        <f t="shared" si="110"/>
        <v>-8.428183778627368E-3</v>
      </c>
      <c r="J1195" s="17">
        <v>45882</v>
      </c>
      <c r="K1195">
        <v>6466.580078125</v>
      </c>
      <c r="L1195">
        <f t="shared" si="111"/>
        <v>0.32300788824048271</v>
      </c>
      <c r="M1195">
        <f t="shared" si="112"/>
        <v>-3.9169921117595177</v>
      </c>
      <c r="N1195">
        <f t="shared" si="113"/>
        <v>-1.7353409759836701E-2</v>
      </c>
    </row>
    <row r="1196" spans="1:14" x14ac:dyDescent="0.2">
      <c r="A1196" s="16">
        <v>45883</v>
      </c>
      <c r="B1196">
        <v>4.29</v>
      </c>
      <c r="D1196" s="17">
        <v>45883</v>
      </c>
      <c r="E1196">
        <v>232.9643249511719</v>
      </c>
      <c r="F1196" s="20">
        <f t="shared" si="108"/>
        <v>-1.5441096098889444</v>
      </c>
      <c r="G1196" s="20">
        <f t="shared" si="109"/>
        <v>-5.8341096098889444</v>
      </c>
      <c r="H1196">
        <f t="shared" si="110"/>
        <v>-2.6106382748426093E-2</v>
      </c>
      <c r="J1196" s="17">
        <v>45883</v>
      </c>
      <c r="K1196">
        <v>6468.5400390625</v>
      </c>
      <c r="L1196">
        <f t="shared" si="111"/>
        <v>3.0309080129234174E-2</v>
      </c>
      <c r="M1196">
        <f t="shared" si="112"/>
        <v>-4.2596909198707662</v>
      </c>
      <c r="N1196">
        <f t="shared" si="113"/>
        <v>-1.8905174811267626E-2</v>
      </c>
    </row>
    <row r="1197" spans="1:14" x14ac:dyDescent="0.2">
      <c r="A1197" s="16">
        <v>45884</v>
      </c>
      <c r="B1197">
        <v>4.33</v>
      </c>
      <c r="D1197" s="17">
        <v>45884</v>
      </c>
      <c r="E1197">
        <v>242.01856994628909</v>
      </c>
      <c r="F1197" s="20">
        <f t="shared" si="108"/>
        <v>3.8865371326768203</v>
      </c>
      <c r="G1197" s="20">
        <f t="shared" si="109"/>
        <v>-0.44346286732317974</v>
      </c>
      <c r="H1197">
        <f t="shared" si="110"/>
        <v>-1.9302178320744158E-3</v>
      </c>
      <c r="J1197" s="17">
        <v>45884</v>
      </c>
      <c r="K1197">
        <v>6449.7998046875</v>
      </c>
      <c r="L1197">
        <f t="shared" si="111"/>
        <v>-0.28971350972291521</v>
      </c>
      <c r="M1197">
        <f t="shared" si="112"/>
        <v>-4.6197135097229154</v>
      </c>
      <c r="N1197">
        <f t="shared" si="113"/>
        <v>-2.0541377425745761E-2</v>
      </c>
    </row>
    <row r="1198" spans="1:14" x14ac:dyDescent="0.2">
      <c r="A1198" s="16">
        <v>45887</v>
      </c>
      <c r="B1198">
        <v>4.34</v>
      </c>
      <c r="D1198" s="17">
        <v>45887</v>
      </c>
      <c r="E1198">
        <v>243.5458984375</v>
      </c>
      <c r="F1198" s="20">
        <f t="shared" si="108"/>
        <v>0.63107904965716777</v>
      </c>
      <c r="G1198" s="20">
        <f t="shared" si="109"/>
        <v>-3.708920950342832</v>
      </c>
      <c r="H1198">
        <f t="shared" si="110"/>
        <v>-1.6413946509641203E-2</v>
      </c>
      <c r="J1198" s="17">
        <v>45887</v>
      </c>
      <c r="K1198">
        <v>6449.14990234375</v>
      </c>
      <c r="L1198">
        <f t="shared" si="111"/>
        <v>-1.0076318078549858E-2</v>
      </c>
      <c r="M1198">
        <f t="shared" si="112"/>
        <v>-4.3500763180785498</v>
      </c>
      <c r="N1198">
        <f t="shared" si="113"/>
        <v>-1.9315372155593952E-2</v>
      </c>
    </row>
    <row r="1199" spans="1:14" x14ac:dyDescent="0.2">
      <c r="A1199" s="16">
        <v>45888</v>
      </c>
      <c r="B1199">
        <v>4.3</v>
      </c>
      <c r="D1199" s="17">
        <v>45888</v>
      </c>
      <c r="E1199">
        <v>245.57237243652341</v>
      </c>
      <c r="F1199" s="20">
        <f t="shared" si="108"/>
        <v>0.83207067416224756</v>
      </c>
      <c r="G1199" s="20">
        <f t="shared" si="109"/>
        <v>-3.4679293258377522</v>
      </c>
      <c r="H1199">
        <f t="shared" si="110"/>
        <v>-1.5328377817794293E-2</v>
      </c>
      <c r="J1199" s="17">
        <v>45888</v>
      </c>
      <c r="K1199">
        <v>6411.3701171875</v>
      </c>
      <c r="L1199">
        <f t="shared" si="111"/>
        <v>-0.58581031187567956</v>
      </c>
      <c r="M1199">
        <f t="shared" si="112"/>
        <v>-4.8858103118756793</v>
      </c>
      <c r="N1199">
        <f t="shared" si="113"/>
        <v>-2.1754687651961292E-2</v>
      </c>
    </row>
    <row r="1200" spans="1:14" x14ac:dyDescent="0.2">
      <c r="A1200" s="16">
        <v>45889</v>
      </c>
      <c r="B1200">
        <v>4.29</v>
      </c>
      <c r="D1200" s="17">
        <v>45889</v>
      </c>
      <c r="E1200">
        <v>246.02159118652341</v>
      </c>
      <c r="F1200" s="20">
        <f t="shared" si="108"/>
        <v>0.18292723466525779</v>
      </c>
      <c r="G1200" s="20">
        <f t="shared" si="109"/>
        <v>-4.1070727653347419</v>
      </c>
      <c r="H1200">
        <f t="shared" si="110"/>
        <v>-1.8213423864081583E-2</v>
      </c>
      <c r="J1200" s="17">
        <v>45889</v>
      </c>
      <c r="K1200">
        <v>6395.77978515625</v>
      </c>
      <c r="L1200">
        <f t="shared" si="111"/>
        <v>-0.2431669322826284</v>
      </c>
      <c r="M1200">
        <f t="shared" si="112"/>
        <v>-4.5331669322826285</v>
      </c>
      <c r="N1200">
        <f t="shared" si="113"/>
        <v>-2.0147484097163736E-2</v>
      </c>
    </row>
    <row r="1201" spans="1:14" x14ac:dyDescent="0.2">
      <c r="A1201" s="16">
        <v>45890</v>
      </c>
      <c r="B1201">
        <v>4.33</v>
      </c>
      <c r="D1201" s="17">
        <v>45890</v>
      </c>
      <c r="E1201">
        <v>245.4026794433594</v>
      </c>
      <c r="F1201" s="20">
        <f t="shared" si="108"/>
        <v>-0.25156805960773271</v>
      </c>
      <c r="G1201" s="20">
        <f t="shared" si="109"/>
        <v>-4.5815680596077328</v>
      </c>
      <c r="H1201">
        <f t="shared" si="110"/>
        <v>-2.0367724700489361E-2</v>
      </c>
      <c r="J1201" s="17">
        <v>45890</v>
      </c>
      <c r="K1201">
        <v>6370.169921875</v>
      </c>
      <c r="L1201">
        <f t="shared" si="111"/>
        <v>-0.4004181529308915</v>
      </c>
      <c r="M1201">
        <f t="shared" si="112"/>
        <v>-4.7304181529308913</v>
      </c>
      <c r="N1201">
        <f t="shared" si="113"/>
        <v>-2.104574096388236E-2</v>
      </c>
    </row>
    <row r="1202" spans="1:14" x14ac:dyDescent="0.2">
      <c r="A1202" s="16">
        <v>45891</v>
      </c>
      <c r="B1202">
        <v>4.26</v>
      </c>
      <c r="D1202" s="17">
        <v>45891</v>
      </c>
      <c r="E1202">
        <v>247.85838317871091</v>
      </c>
      <c r="F1202" s="20">
        <f t="shared" si="108"/>
        <v>1.0006833425461024</v>
      </c>
      <c r="G1202" s="20">
        <f t="shared" si="109"/>
        <v>-3.2593166574538976</v>
      </c>
      <c r="H1202">
        <f t="shared" si="110"/>
        <v>-1.4390849231532193E-2</v>
      </c>
      <c r="J1202" s="17">
        <v>45891</v>
      </c>
      <c r="K1202">
        <v>6466.91015625</v>
      </c>
      <c r="L1202">
        <f t="shared" si="111"/>
        <v>1.5186444876893552</v>
      </c>
      <c r="M1202">
        <f t="shared" si="112"/>
        <v>-2.7413555123106446</v>
      </c>
      <c r="N1202">
        <f t="shared" si="113"/>
        <v>-1.2071787570833367E-2</v>
      </c>
    </row>
    <row r="1203" spans="1:14" x14ac:dyDescent="0.2">
      <c r="A1203" s="16">
        <v>45894</v>
      </c>
      <c r="B1203">
        <v>4.28</v>
      </c>
      <c r="D1203" s="17">
        <v>45894</v>
      </c>
      <c r="E1203">
        <v>247.4391174316406</v>
      </c>
      <c r="F1203" s="20">
        <f t="shared" si="108"/>
        <v>-0.16915536270887938</v>
      </c>
      <c r="G1203" s="20">
        <f t="shared" si="109"/>
        <v>-4.44915536270888</v>
      </c>
      <c r="H1203">
        <f t="shared" si="110"/>
        <v>-1.9765469575023266E-2</v>
      </c>
      <c r="J1203" s="17">
        <v>45894</v>
      </c>
      <c r="K1203">
        <v>6439.31982421875</v>
      </c>
      <c r="L1203">
        <f t="shared" si="111"/>
        <v>-0.42663855480634888</v>
      </c>
      <c r="M1203">
        <f t="shared" si="112"/>
        <v>-4.7066385548063492</v>
      </c>
      <c r="N1203">
        <f t="shared" si="113"/>
        <v>-2.0937353172189508E-2</v>
      </c>
    </row>
    <row r="1204" spans="1:14" x14ac:dyDescent="0.2">
      <c r="A1204" s="16">
        <v>45895</v>
      </c>
      <c r="B1204">
        <v>4.26</v>
      </c>
      <c r="D1204" s="17">
        <v>45895</v>
      </c>
      <c r="E1204">
        <v>243.3163146972656</v>
      </c>
      <c r="F1204" s="20">
        <f t="shared" si="108"/>
        <v>-1.6661887486379339</v>
      </c>
      <c r="G1204" s="20">
        <f t="shared" si="109"/>
        <v>-5.9261887486379337</v>
      </c>
      <c r="H1204">
        <f t="shared" si="110"/>
        <v>-2.653126086603769E-2</v>
      </c>
      <c r="J1204" s="17">
        <v>45895</v>
      </c>
      <c r="K1204">
        <v>6465.93994140625</v>
      </c>
      <c r="L1204">
        <f t="shared" si="111"/>
        <v>0.41339951911349088</v>
      </c>
      <c r="M1204">
        <f t="shared" si="112"/>
        <v>-3.8466004808865089</v>
      </c>
      <c r="N1204">
        <f t="shared" si="113"/>
        <v>-1.7035356601863689E-2</v>
      </c>
    </row>
    <row r="1205" spans="1:14" x14ac:dyDescent="0.2">
      <c r="A1205" s="16">
        <v>45896</v>
      </c>
      <c r="B1205">
        <v>4.24</v>
      </c>
      <c r="D1205" s="17">
        <v>45896</v>
      </c>
      <c r="E1205">
        <v>249.72514343261719</v>
      </c>
      <c r="F1205" s="20">
        <f t="shared" si="108"/>
        <v>2.6339494510778954</v>
      </c>
      <c r="G1205" s="20">
        <f t="shared" si="109"/>
        <v>-1.6060505489221049</v>
      </c>
      <c r="H1205">
        <f t="shared" si="110"/>
        <v>-7.0316068613517921E-3</v>
      </c>
      <c r="J1205" s="17">
        <v>45896</v>
      </c>
      <c r="K1205">
        <v>6481.39990234375</v>
      </c>
      <c r="L1205">
        <f t="shared" si="111"/>
        <v>0.23909843081743315</v>
      </c>
      <c r="M1205">
        <f t="shared" si="112"/>
        <v>-4.0009015691825667</v>
      </c>
      <c r="N1205">
        <f t="shared" si="113"/>
        <v>-1.7732845589177728E-2</v>
      </c>
    </row>
    <row r="1206" spans="1:14" x14ac:dyDescent="0.2">
      <c r="A1206" s="16">
        <v>45897</v>
      </c>
      <c r="B1206">
        <v>4.22</v>
      </c>
      <c r="D1206" s="17">
        <v>45897</v>
      </c>
      <c r="E1206">
        <v>254.08753967285159</v>
      </c>
      <c r="F1206" s="20">
        <f t="shared" si="108"/>
        <v>1.7468790608229243</v>
      </c>
      <c r="G1206" s="20">
        <f t="shared" si="109"/>
        <v>-2.4731209391770754</v>
      </c>
      <c r="H1206">
        <f t="shared" si="110"/>
        <v>-1.0875673337269274E-2</v>
      </c>
      <c r="J1206" s="17">
        <v>45897</v>
      </c>
      <c r="K1206">
        <v>6501.85986328125</v>
      </c>
      <c r="L1206">
        <f t="shared" si="111"/>
        <v>0.31567194195348813</v>
      </c>
      <c r="M1206">
        <f t="shared" si="112"/>
        <v>-3.9043280580465116</v>
      </c>
      <c r="N1206">
        <f t="shared" si="113"/>
        <v>-1.7296172103100728E-2</v>
      </c>
    </row>
    <row r="1207" spans="1:14" x14ac:dyDescent="0.2">
      <c r="A1207" s="16">
        <v>45898</v>
      </c>
      <c r="B1207">
        <v>4.2300000000000004</v>
      </c>
      <c r="D1207" s="17">
        <v>45898</v>
      </c>
      <c r="E1207">
        <v>255.8045654296875</v>
      </c>
      <c r="F1207" s="20">
        <f t="shared" si="108"/>
        <v>0.67576149505270988</v>
      </c>
      <c r="G1207" s="20">
        <f t="shared" si="109"/>
        <v>-3.5542385049472904</v>
      </c>
      <c r="H1207">
        <f t="shared" si="110"/>
        <v>-1.5716853554129766E-2</v>
      </c>
      <c r="J1207" s="17">
        <v>45898</v>
      </c>
      <c r="K1207">
        <v>6460.259765625</v>
      </c>
      <c r="L1207">
        <f t="shared" si="111"/>
        <v>-0.63981842935716482</v>
      </c>
      <c r="M1207">
        <f t="shared" si="112"/>
        <v>-4.8698184293571654</v>
      </c>
      <c r="N1207">
        <f t="shared" si="113"/>
        <v>-2.1681674334369374E-2</v>
      </c>
    </row>
    <row r="1208" spans="1:14" x14ac:dyDescent="0.2">
      <c r="A1208" s="16">
        <v>45902</v>
      </c>
      <c r="B1208">
        <v>4.28</v>
      </c>
      <c r="D1208" s="17">
        <v>45902</v>
      </c>
      <c r="E1208">
        <v>252.42045593261719</v>
      </c>
      <c r="F1208" s="20">
        <f t="shared" si="108"/>
        <v>-1.3229277168630114</v>
      </c>
      <c r="G1208" s="20">
        <f t="shared" si="109"/>
        <v>-5.6029277168630118</v>
      </c>
      <c r="H1208">
        <f t="shared" si="110"/>
        <v>-2.504147509807058E-2</v>
      </c>
      <c r="J1208" s="17">
        <v>45902</v>
      </c>
      <c r="K1208">
        <v>6415.5400390625</v>
      </c>
      <c r="L1208">
        <f t="shared" si="111"/>
        <v>-0.69222799368615751</v>
      </c>
      <c r="M1208">
        <f t="shared" si="112"/>
        <v>-4.9722279936861575</v>
      </c>
      <c r="N1208">
        <f t="shared" si="113"/>
        <v>-2.2149452958880857E-2</v>
      </c>
    </row>
    <row r="1209" spans="1:14" x14ac:dyDescent="0.2">
      <c r="A1209" s="16">
        <v>45903</v>
      </c>
      <c r="B1209">
        <v>4.22</v>
      </c>
      <c r="D1209" s="17">
        <v>45903</v>
      </c>
      <c r="E1209">
        <v>256.00421142578119</v>
      </c>
      <c r="F1209" s="20">
        <f t="shared" si="108"/>
        <v>1.4197563663860417</v>
      </c>
      <c r="G1209" s="20">
        <f t="shared" si="109"/>
        <v>-2.8002436336139578</v>
      </c>
      <c r="H1209">
        <f t="shared" si="110"/>
        <v>-1.2334823642313404E-2</v>
      </c>
      <c r="J1209" s="17">
        <v>45903</v>
      </c>
      <c r="K1209">
        <v>6448.259765625</v>
      </c>
      <c r="L1209">
        <f t="shared" si="111"/>
        <v>0.51000736279842962</v>
      </c>
      <c r="M1209">
        <f t="shared" si="112"/>
        <v>-3.7099926372015704</v>
      </c>
      <c r="N1209">
        <f t="shared" si="113"/>
        <v>-1.6418780085957093E-2</v>
      </c>
    </row>
    <row r="1210" spans="1:14" x14ac:dyDescent="0.2">
      <c r="A1210" s="16">
        <v>45904</v>
      </c>
      <c r="B1210">
        <v>4.17</v>
      </c>
      <c r="D1210" s="17">
        <v>45904</v>
      </c>
      <c r="E1210">
        <v>243.58583068847659</v>
      </c>
      <c r="F1210" s="20">
        <f t="shared" si="108"/>
        <v>-4.8508501747459913</v>
      </c>
      <c r="G1210" s="20">
        <f t="shared" si="109"/>
        <v>-9.0208501747459913</v>
      </c>
      <c r="H1210">
        <f t="shared" si="110"/>
        <v>-4.1058125847742981E-2</v>
      </c>
      <c r="J1210" s="17">
        <v>45904</v>
      </c>
      <c r="K1210">
        <v>6502.080078125</v>
      </c>
      <c r="L1210">
        <f t="shared" si="111"/>
        <v>0.83464864096993219</v>
      </c>
      <c r="M1210">
        <f t="shared" si="112"/>
        <v>-3.3353513590300676</v>
      </c>
      <c r="N1210">
        <f t="shared" si="113"/>
        <v>-1.4732323302492488E-2</v>
      </c>
    </row>
    <row r="1211" spans="1:14" x14ac:dyDescent="0.2">
      <c r="A1211" s="16">
        <v>45905</v>
      </c>
      <c r="B1211">
        <v>4.0999999999999996</v>
      </c>
      <c r="D1211" s="17">
        <v>45905</v>
      </c>
      <c r="E1211">
        <v>250.3240966796875</v>
      </c>
      <c r="F1211" s="20">
        <f t="shared" si="108"/>
        <v>2.7662799482899803</v>
      </c>
      <c r="G1211" s="20">
        <f t="shared" si="109"/>
        <v>-1.3337200517100194</v>
      </c>
      <c r="H1211">
        <f t="shared" si="110"/>
        <v>-5.8312458565297392E-3</v>
      </c>
      <c r="J1211" s="17">
        <v>45905</v>
      </c>
      <c r="K1211">
        <v>6481.5</v>
      </c>
      <c r="L1211">
        <f t="shared" si="111"/>
        <v>-0.31651529783888271</v>
      </c>
      <c r="M1211">
        <f t="shared" si="112"/>
        <v>-4.416515297838882</v>
      </c>
      <c r="N1211">
        <f t="shared" si="113"/>
        <v>-1.9617140384251646E-2</v>
      </c>
    </row>
    <row r="1212" spans="1:14" x14ac:dyDescent="0.2">
      <c r="A1212" s="16">
        <v>45908</v>
      </c>
      <c r="B1212">
        <v>4.05</v>
      </c>
      <c r="D1212" s="17">
        <v>45908</v>
      </c>
      <c r="E1212">
        <v>251.83148193359381</v>
      </c>
      <c r="F1212" s="20">
        <f t="shared" si="108"/>
        <v>0.60217345189709948</v>
      </c>
      <c r="G1212" s="20">
        <f t="shared" si="109"/>
        <v>-3.4478265481029005</v>
      </c>
      <c r="H1212">
        <f t="shared" si="110"/>
        <v>-1.5237945524758304E-2</v>
      </c>
      <c r="J1212" s="17">
        <v>45908</v>
      </c>
      <c r="K1212">
        <v>6495.14990234375</v>
      </c>
      <c r="L1212">
        <f t="shared" si="111"/>
        <v>0.21059789159530973</v>
      </c>
      <c r="M1212">
        <f t="shared" si="112"/>
        <v>-3.8394021084046903</v>
      </c>
      <c r="N1212">
        <f t="shared" si="113"/>
        <v>-1.7002845047935325E-2</v>
      </c>
    </row>
    <row r="1213" spans="1:14" x14ac:dyDescent="0.2">
      <c r="A1213" s="16">
        <v>45909</v>
      </c>
      <c r="B1213">
        <v>4.08</v>
      </c>
      <c r="D1213" s="17">
        <v>45909</v>
      </c>
      <c r="E1213">
        <v>251.62184143066409</v>
      </c>
      <c r="F1213" s="20">
        <f t="shared" si="108"/>
        <v>-8.3246344468161718E-2</v>
      </c>
      <c r="G1213" s="20">
        <f t="shared" si="109"/>
        <v>-4.1632463444681616</v>
      </c>
      <c r="H1213">
        <f t="shared" si="110"/>
        <v>-1.8467905862186124E-2</v>
      </c>
      <c r="J1213" s="17">
        <v>45909</v>
      </c>
      <c r="K1213">
        <v>6512.60986328125</v>
      </c>
      <c r="L1213">
        <f t="shared" si="111"/>
        <v>0.26881536531127082</v>
      </c>
      <c r="M1213">
        <f t="shared" si="112"/>
        <v>-3.811184634688729</v>
      </c>
      <c r="N1213">
        <f t="shared" si="113"/>
        <v>-1.687542388237518E-2</v>
      </c>
    </row>
    <row r="1214" spans="1:14" x14ac:dyDescent="0.2">
      <c r="A1214" s="16">
        <v>45910</v>
      </c>
      <c r="B1214">
        <v>4.04</v>
      </c>
      <c r="D1214" s="17">
        <v>45910</v>
      </c>
      <c r="E1214">
        <v>242.1483459472656</v>
      </c>
      <c r="F1214" s="20">
        <f t="shared" si="108"/>
        <v>-3.7649734337585206</v>
      </c>
      <c r="G1214" s="20">
        <f t="shared" si="109"/>
        <v>-7.804973433758521</v>
      </c>
      <c r="H1214">
        <f t="shared" si="110"/>
        <v>-3.5292506203365416E-2</v>
      </c>
      <c r="J1214" s="17">
        <v>45910</v>
      </c>
      <c r="K1214">
        <v>6532.0400390625</v>
      </c>
      <c r="L1214">
        <f t="shared" si="111"/>
        <v>0.29834699435627621</v>
      </c>
      <c r="M1214">
        <f t="shared" si="112"/>
        <v>-3.7416530056437241</v>
      </c>
      <c r="N1214">
        <f t="shared" si="113"/>
        <v>-1.6561600558033001E-2</v>
      </c>
    </row>
    <row r="1215" spans="1:14" x14ac:dyDescent="0.2">
      <c r="A1215" s="16">
        <v>45911</v>
      </c>
      <c r="B1215">
        <v>4.01</v>
      </c>
      <c r="D1215" s="17">
        <v>45911</v>
      </c>
      <c r="E1215">
        <v>245.85188293457031</v>
      </c>
      <c r="F1215" s="20">
        <f t="shared" si="108"/>
        <v>1.5294496325451929</v>
      </c>
      <c r="G1215" s="20">
        <f t="shared" si="109"/>
        <v>-2.4805503674548071</v>
      </c>
      <c r="H1215">
        <f t="shared" si="110"/>
        <v>-1.0908758396884479E-2</v>
      </c>
      <c r="J1215" s="17">
        <v>45911</v>
      </c>
      <c r="K1215">
        <v>6587.47021484375</v>
      </c>
      <c r="L1215">
        <f t="shared" si="111"/>
        <v>0.84858903879599501</v>
      </c>
      <c r="M1215">
        <f t="shared" si="112"/>
        <v>-3.1614109612040049</v>
      </c>
      <c r="N1215">
        <f t="shared" si="113"/>
        <v>-1.3951546957784907E-2</v>
      </c>
    </row>
    <row r="1216" spans="1:14" x14ac:dyDescent="0.2">
      <c r="A1216" s="16">
        <v>45912</v>
      </c>
      <c r="B1216">
        <v>4.0599999999999996</v>
      </c>
      <c r="D1216" s="17">
        <v>45912</v>
      </c>
      <c r="E1216">
        <v>242.33799743652341</v>
      </c>
      <c r="F1216" s="20">
        <f t="shared" si="108"/>
        <v>-1.4292693047960385</v>
      </c>
      <c r="G1216" s="20">
        <f t="shared" si="109"/>
        <v>-5.4892693047960384</v>
      </c>
      <c r="H1216">
        <f t="shared" si="110"/>
        <v>-2.4518879140036844E-2</v>
      </c>
      <c r="J1216" s="17">
        <v>45912</v>
      </c>
      <c r="K1216">
        <v>6584.2900390625</v>
      </c>
      <c r="L1216">
        <f t="shared" si="111"/>
        <v>-4.8276131466735317E-2</v>
      </c>
      <c r="M1216">
        <f t="shared" si="112"/>
        <v>-4.1082761314667353</v>
      </c>
      <c r="N1216">
        <f t="shared" si="113"/>
        <v>-1.8218873885945543E-2</v>
      </c>
    </row>
    <row r="1217" spans="1:14" x14ac:dyDescent="0.2">
      <c r="A1217" s="16">
        <v>45915</v>
      </c>
      <c r="B1217">
        <v>4.05</v>
      </c>
      <c r="D1217" s="17">
        <v>45915</v>
      </c>
      <c r="E1217">
        <v>242.09843444824219</v>
      </c>
      <c r="F1217" s="20">
        <f t="shared" si="108"/>
        <v>-9.8854901342481927E-2</v>
      </c>
      <c r="G1217" s="20">
        <f t="shared" si="109"/>
        <v>-4.1488549013424816</v>
      </c>
      <c r="H1217">
        <f t="shared" si="110"/>
        <v>-1.8402694397211313E-2</v>
      </c>
      <c r="J1217" s="17">
        <v>45915</v>
      </c>
      <c r="K1217">
        <v>6615.27978515625</v>
      </c>
      <c r="L1217">
        <f t="shared" si="111"/>
        <v>0.47066192269626167</v>
      </c>
      <c r="M1217">
        <f t="shared" si="112"/>
        <v>-3.579338077303738</v>
      </c>
      <c r="N1217">
        <f t="shared" si="113"/>
        <v>-1.5829891434346627E-2</v>
      </c>
    </row>
    <row r="1218" spans="1:14" x14ac:dyDescent="0.2">
      <c r="A1218" s="16">
        <v>45916</v>
      </c>
      <c r="B1218">
        <v>4.04</v>
      </c>
      <c r="D1218" s="17">
        <v>45916</v>
      </c>
      <c r="E1218">
        <v>238.89399719238281</v>
      </c>
      <c r="F1218" s="20">
        <f t="shared" si="108"/>
        <v>-1.3236092431421509</v>
      </c>
      <c r="G1218" s="20">
        <f t="shared" si="109"/>
        <v>-5.3636092431421512</v>
      </c>
      <c r="H1218">
        <f t="shared" si="110"/>
        <v>-2.3941831189406237E-2</v>
      </c>
      <c r="J1218" s="17">
        <v>45916</v>
      </c>
      <c r="K1218">
        <v>6606.759765625</v>
      </c>
      <c r="L1218">
        <f t="shared" si="111"/>
        <v>-0.12879303382402232</v>
      </c>
      <c r="M1218">
        <f t="shared" si="112"/>
        <v>-4.1687930338240227</v>
      </c>
      <c r="N1218">
        <f t="shared" si="113"/>
        <v>-1.8493042004637278E-2</v>
      </c>
    </row>
    <row r="1219" spans="1:14" x14ac:dyDescent="0.2">
      <c r="A1219" s="16">
        <v>45917</v>
      </c>
      <c r="B1219">
        <v>4.0599999999999996</v>
      </c>
      <c r="D1219" s="17">
        <v>45917</v>
      </c>
      <c r="E1219">
        <v>242.21000671386719</v>
      </c>
      <c r="F1219" s="20">
        <f t="shared" si="108"/>
        <v>1.3880673271224859</v>
      </c>
      <c r="G1219" s="20">
        <f t="shared" si="109"/>
        <v>-2.6719326728775137</v>
      </c>
      <c r="H1219">
        <f t="shared" si="110"/>
        <v>-1.176190045591286E-2</v>
      </c>
      <c r="J1219" s="17">
        <v>45917</v>
      </c>
      <c r="K1219">
        <v>6600.35009765625</v>
      </c>
      <c r="L1219">
        <f t="shared" si="111"/>
        <v>-9.7016816051032004E-2</v>
      </c>
      <c r="M1219">
        <f t="shared" si="112"/>
        <v>-4.1570168160510317</v>
      </c>
      <c r="N1219">
        <f t="shared" si="113"/>
        <v>-1.8439677006471041E-2</v>
      </c>
    </row>
    <row r="1220" spans="1:14" x14ac:dyDescent="0.2">
      <c r="A1220" s="16">
        <v>45918</v>
      </c>
      <c r="B1220">
        <v>4.1100000000000003</v>
      </c>
      <c r="D1220" s="17">
        <v>45918</v>
      </c>
      <c r="E1220">
        <v>244.2799987792969</v>
      </c>
      <c r="F1220" s="20">
        <f t="shared" si="108"/>
        <v>0.85462697991461767</v>
      </c>
      <c r="G1220" s="20">
        <f t="shared" si="109"/>
        <v>-3.2553730200853828</v>
      </c>
      <c r="H1220">
        <f t="shared" si="110"/>
        <v>-1.4373145562502708E-2</v>
      </c>
      <c r="J1220" s="17">
        <v>45918</v>
      </c>
      <c r="K1220">
        <v>6631.9599609375</v>
      </c>
      <c r="L1220">
        <f t="shared" si="111"/>
        <v>0.4789119185128452</v>
      </c>
      <c r="M1220">
        <f t="shared" si="112"/>
        <v>-3.6310880814871549</v>
      </c>
      <c r="N1220">
        <f t="shared" si="113"/>
        <v>-1.6063044517755913E-2</v>
      </c>
    </row>
    <row r="1221" spans="1:14" x14ac:dyDescent="0.2">
      <c r="A1221" s="16">
        <v>45919</v>
      </c>
      <c r="B1221">
        <v>4.1399999999999997</v>
      </c>
      <c r="D1221" s="17">
        <v>45919</v>
      </c>
      <c r="E1221">
        <v>247.0899963378906</v>
      </c>
      <c r="F1221" s="20">
        <f t="shared" ref="F1221:F1259" si="114">+(E1221-E1220)/E1220*100</f>
        <v>1.1503183120335945</v>
      </c>
      <c r="G1221" s="20">
        <f t="shared" ref="G1221:G1259" si="115">+F1221-B1221</f>
        <v>-2.9896816879664052</v>
      </c>
      <c r="H1221">
        <f t="shared" ref="H1221:H1259" si="116">+LOG(1+G1221/100)</f>
        <v>-1.3182070397115745E-2</v>
      </c>
      <c r="J1221" s="17">
        <v>45919</v>
      </c>
      <c r="K1221">
        <v>6664.35986328125</v>
      </c>
      <c r="L1221">
        <f t="shared" ref="L1221:L1259" si="117">+(K1221-K1220)/K1220*100</f>
        <v>0.48854188708295393</v>
      </c>
      <c r="M1221">
        <f t="shared" ref="M1221:M1259" si="118">+L1221-B1221</f>
        <v>-3.6514581129170458</v>
      </c>
      <c r="N1221">
        <f t="shared" ref="N1221:N1259" si="119">+LOG(1+M1221/100)</f>
        <v>-1.6154853454667967E-2</v>
      </c>
    </row>
    <row r="1222" spans="1:14" x14ac:dyDescent="0.2">
      <c r="A1222" s="16">
        <v>45922</v>
      </c>
      <c r="B1222">
        <v>4.1500000000000004</v>
      </c>
      <c r="D1222" s="17">
        <v>45922</v>
      </c>
      <c r="E1222">
        <v>249.69000244140619</v>
      </c>
      <c r="F1222" s="20">
        <f t="shared" si="114"/>
        <v>1.0522506544377217</v>
      </c>
      <c r="G1222" s="20">
        <f t="shared" si="115"/>
        <v>-3.0977493455622787</v>
      </c>
      <c r="H1222">
        <f t="shared" si="116"/>
        <v>-1.3666135896068732E-2</v>
      </c>
      <c r="J1222" s="17">
        <v>45922</v>
      </c>
      <c r="K1222">
        <v>6693.75</v>
      </c>
      <c r="L1222">
        <f t="shared" si="117"/>
        <v>0.44100464743330248</v>
      </c>
      <c r="M1222">
        <f t="shared" si="118"/>
        <v>-3.7089953525666979</v>
      </c>
      <c r="N1222">
        <f t="shared" si="119"/>
        <v>-1.6414282080579559E-2</v>
      </c>
    </row>
    <row r="1223" spans="1:14" x14ac:dyDescent="0.2">
      <c r="A1223" s="16">
        <v>45923</v>
      </c>
      <c r="B1223">
        <v>4.12</v>
      </c>
      <c r="D1223" s="17">
        <v>45923</v>
      </c>
      <c r="E1223">
        <v>244.55999755859381</v>
      </c>
      <c r="F1223" s="20">
        <f t="shared" si="114"/>
        <v>-2.0545495745334157</v>
      </c>
      <c r="G1223" s="20">
        <f t="shared" si="115"/>
        <v>-6.1745495745334154</v>
      </c>
      <c r="H1223">
        <f t="shared" si="116"/>
        <v>-2.7679342003341521E-2</v>
      </c>
      <c r="J1223" s="17">
        <v>45923</v>
      </c>
      <c r="K1223">
        <v>6656.919921875</v>
      </c>
      <c r="L1223">
        <f t="shared" si="117"/>
        <v>-0.55021591970121375</v>
      </c>
      <c r="M1223">
        <f t="shared" si="118"/>
        <v>-4.6702159197012136</v>
      </c>
      <c r="N1223">
        <f t="shared" si="119"/>
        <v>-2.0771390643437516E-2</v>
      </c>
    </row>
    <row r="1224" spans="1:14" x14ac:dyDescent="0.2">
      <c r="A1224" s="16">
        <v>45924</v>
      </c>
      <c r="B1224">
        <v>4.16</v>
      </c>
      <c r="D1224" s="17">
        <v>45924</v>
      </c>
      <c r="E1224">
        <v>245.88999938964841</v>
      </c>
      <c r="F1224" s="20">
        <f t="shared" si="114"/>
        <v>0.54383457815334202</v>
      </c>
      <c r="G1224" s="20">
        <f t="shared" si="115"/>
        <v>-3.6161654218466581</v>
      </c>
      <c r="H1224">
        <f t="shared" si="116"/>
        <v>-1.5995799522621732E-2</v>
      </c>
      <c r="J1224" s="17">
        <v>45924</v>
      </c>
      <c r="K1224">
        <v>6637.97021484375</v>
      </c>
      <c r="L1224">
        <f t="shared" si="117"/>
        <v>-0.28466178433332562</v>
      </c>
      <c r="M1224">
        <f t="shared" si="118"/>
        <v>-4.4446617843333254</v>
      </c>
      <c r="N1224">
        <f t="shared" si="119"/>
        <v>-1.9745045994124646E-2</v>
      </c>
    </row>
    <row r="1225" spans="1:14" x14ac:dyDescent="0.2">
      <c r="A1225" s="16">
        <v>45925</v>
      </c>
      <c r="B1225">
        <v>4.18</v>
      </c>
      <c r="D1225" s="17">
        <v>45925</v>
      </c>
      <c r="E1225">
        <v>240.94999694824219</v>
      </c>
      <c r="F1225" s="20">
        <f t="shared" si="114"/>
        <v>-2.0090294252179284</v>
      </c>
      <c r="G1225" s="20">
        <f t="shared" si="115"/>
        <v>-6.1890294252179281</v>
      </c>
      <c r="H1225">
        <f t="shared" si="116"/>
        <v>-2.7746370773449446E-2</v>
      </c>
      <c r="J1225" s="17">
        <v>45925</v>
      </c>
      <c r="K1225">
        <v>6604.72021484375</v>
      </c>
      <c r="L1225">
        <f t="shared" si="117"/>
        <v>-0.50090613431266606</v>
      </c>
      <c r="M1225">
        <f t="shared" si="118"/>
        <v>-4.6809061343126661</v>
      </c>
      <c r="N1225">
        <f t="shared" si="119"/>
        <v>-2.082009485057475E-2</v>
      </c>
    </row>
    <row r="1226" spans="1:14" x14ac:dyDescent="0.2">
      <c r="A1226" s="16">
        <v>45926</v>
      </c>
      <c r="B1226">
        <v>4.2</v>
      </c>
      <c r="D1226" s="17">
        <v>45926</v>
      </c>
      <c r="E1226">
        <v>243.42999267578119</v>
      </c>
      <c r="F1226" s="20">
        <f t="shared" si="114"/>
        <v>1.0292574222658017</v>
      </c>
      <c r="G1226" s="20">
        <f t="shared" si="115"/>
        <v>-3.1707425777341984</v>
      </c>
      <c r="H1226">
        <f t="shared" si="116"/>
        <v>-1.3993398712151908E-2</v>
      </c>
      <c r="J1226" s="17">
        <v>45926</v>
      </c>
      <c r="K1226">
        <v>6643.7001953125</v>
      </c>
      <c r="L1226">
        <f t="shared" si="117"/>
        <v>0.59018367471713051</v>
      </c>
      <c r="M1226">
        <f t="shared" si="118"/>
        <v>-3.6098163252828694</v>
      </c>
      <c r="N1226">
        <f t="shared" si="119"/>
        <v>-1.5967192165378105E-2</v>
      </c>
    </row>
    <row r="1227" spans="1:14" x14ac:dyDescent="0.2">
      <c r="A1227" s="16">
        <v>45929</v>
      </c>
      <c r="B1227">
        <v>4.1500000000000004</v>
      </c>
      <c r="D1227" s="17">
        <v>45929</v>
      </c>
      <c r="E1227">
        <v>245.1000061035156</v>
      </c>
      <c r="F1227" s="20">
        <f t="shared" si="114"/>
        <v>0.68603437455575</v>
      </c>
      <c r="G1227" s="20">
        <f t="shared" si="115"/>
        <v>-3.4639656254442501</v>
      </c>
      <c r="H1227">
        <f t="shared" si="116"/>
        <v>-1.5310545631492782E-2</v>
      </c>
      <c r="J1227" s="17">
        <v>45929</v>
      </c>
      <c r="K1227">
        <v>6661.2099609375</v>
      </c>
      <c r="L1227">
        <f t="shared" si="117"/>
        <v>0.26355442163621584</v>
      </c>
      <c r="M1227">
        <f t="shared" si="118"/>
        <v>-3.8864455783637846</v>
      </c>
      <c r="N1227">
        <f t="shared" si="119"/>
        <v>-1.7215361598648948E-2</v>
      </c>
    </row>
    <row r="1228" spans="1:14" x14ac:dyDescent="0.2">
      <c r="A1228" s="16">
        <v>45930</v>
      </c>
      <c r="B1228">
        <v>4.16</v>
      </c>
      <c r="D1228" s="17">
        <v>45930</v>
      </c>
      <c r="E1228">
        <v>237</v>
      </c>
      <c r="F1228" s="20">
        <f t="shared" si="114"/>
        <v>-3.3047759697299388</v>
      </c>
      <c r="G1228" s="20">
        <f t="shared" si="115"/>
        <v>-7.4647759697299385</v>
      </c>
      <c r="H1228">
        <f t="shared" si="116"/>
        <v>-3.3692919260427091E-2</v>
      </c>
      <c r="J1228" s="17">
        <v>45930</v>
      </c>
      <c r="K1228">
        <v>6688.4599609375</v>
      </c>
      <c r="L1228">
        <f t="shared" si="117"/>
        <v>0.40908483833716047</v>
      </c>
      <c r="M1228">
        <f t="shared" si="118"/>
        <v>-3.7509151616628396</v>
      </c>
      <c r="N1228">
        <f t="shared" si="119"/>
        <v>-1.660339118621228E-2</v>
      </c>
    </row>
    <row r="1229" spans="1:14" x14ac:dyDescent="0.2">
      <c r="A1229" s="16">
        <v>45931</v>
      </c>
      <c r="B1229">
        <v>4.12</v>
      </c>
      <c r="D1229" s="17">
        <v>45931</v>
      </c>
      <c r="E1229">
        <v>235.69000244140619</v>
      </c>
      <c r="F1229" s="20">
        <f t="shared" si="114"/>
        <v>-0.5527415859045598</v>
      </c>
      <c r="G1229" s="20">
        <f t="shared" si="115"/>
        <v>-4.6727415859045598</v>
      </c>
      <c r="H1229">
        <f t="shared" si="116"/>
        <v>-2.0782896988872819E-2</v>
      </c>
      <c r="J1229" s="17">
        <v>45931</v>
      </c>
      <c r="K1229">
        <v>6711.2001953125</v>
      </c>
      <c r="L1229">
        <f t="shared" si="117"/>
        <v>0.33999208349619209</v>
      </c>
      <c r="M1229">
        <f t="shared" si="118"/>
        <v>-3.7800079165038079</v>
      </c>
      <c r="N1229">
        <f t="shared" si="119"/>
        <v>-1.6734683165049564E-2</v>
      </c>
    </row>
    <row r="1230" spans="1:14" x14ac:dyDescent="0.2">
      <c r="A1230" s="16">
        <v>45932</v>
      </c>
      <c r="B1230">
        <v>4.0999999999999996</v>
      </c>
      <c r="D1230" s="17">
        <v>45932</v>
      </c>
      <c r="E1230">
        <v>238.8800048828125</v>
      </c>
      <c r="F1230" s="20">
        <f t="shared" si="114"/>
        <v>1.3534738038790417</v>
      </c>
      <c r="G1230" s="20">
        <f t="shared" si="115"/>
        <v>-2.7465261961209579</v>
      </c>
      <c r="H1230">
        <f t="shared" si="116"/>
        <v>-1.20948771291266E-2</v>
      </c>
      <c r="J1230" s="17">
        <v>45932</v>
      </c>
      <c r="K1230">
        <v>6715.35009765625</v>
      </c>
      <c r="L1230">
        <f t="shared" si="117"/>
        <v>6.1835472389104668E-2</v>
      </c>
      <c r="M1230">
        <f t="shared" si="118"/>
        <v>-4.0381645276108946</v>
      </c>
      <c r="N1230">
        <f t="shared" si="119"/>
        <v>-1.7901453827312706E-2</v>
      </c>
    </row>
    <row r="1231" spans="1:14" x14ac:dyDescent="0.2">
      <c r="A1231" s="16">
        <v>45933</v>
      </c>
      <c r="B1231">
        <v>4.13</v>
      </c>
      <c r="D1231" s="17">
        <v>45933</v>
      </c>
      <c r="E1231">
        <v>240.36000061035159</v>
      </c>
      <c r="F1231" s="20">
        <f t="shared" si="114"/>
        <v>0.61955613583695857</v>
      </c>
      <c r="G1231" s="20">
        <f t="shared" si="115"/>
        <v>-3.5104438641630411</v>
      </c>
      <c r="H1231">
        <f t="shared" si="116"/>
        <v>-1.5519691402692156E-2</v>
      </c>
      <c r="J1231" s="17">
        <v>45933</v>
      </c>
      <c r="K1231">
        <v>6715.7900390625</v>
      </c>
      <c r="L1231">
        <f t="shared" si="117"/>
        <v>6.5512802735861169E-3</v>
      </c>
      <c r="M1231">
        <f t="shared" si="118"/>
        <v>-4.1234487197264134</v>
      </c>
      <c r="N1231">
        <f t="shared" si="119"/>
        <v>-1.8287596111934191E-2</v>
      </c>
    </row>
    <row r="1232" spans="1:14" x14ac:dyDescent="0.2">
      <c r="A1232" s="16">
        <v>45936</v>
      </c>
      <c r="B1232">
        <v>4.18</v>
      </c>
      <c r="D1232" s="17">
        <v>45936</v>
      </c>
      <c r="E1232">
        <v>245.7799987792969</v>
      </c>
      <c r="F1232" s="20">
        <f t="shared" si="114"/>
        <v>2.2549501394500702</v>
      </c>
      <c r="G1232" s="20">
        <f t="shared" si="115"/>
        <v>-1.9250498605499295</v>
      </c>
      <c r="H1232">
        <f t="shared" si="116"/>
        <v>-8.4419039903429159E-3</v>
      </c>
      <c r="J1232" s="17">
        <v>45936</v>
      </c>
      <c r="K1232">
        <v>6740.27978515625</v>
      </c>
      <c r="L1232">
        <f t="shared" si="117"/>
        <v>0.36465919796933799</v>
      </c>
      <c r="M1232">
        <f t="shared" si="118"/>
        <v>-3.8153408020306618</v>
      </c>
      <c r="N1232">
        <f t="shared" si="119"/>
        <v>-1.6894189468918228E-2</v>
      </c>
    </row>
    <row r="1233" spans="1:14" x14ac:dyDescent="0.2">
      <c r="A1233" s="16">
        <v>45937</v>
      </c>
      <c r="B1233">
        <v>4.1399999999999997</v>
      </c>
      <c r="D1233" s="17">
        <v>45937</v>
      </c>
      <c r="E1233">
        <v>239.74000549316409</v>
      </c>
      <c r="F1233" s="20">
        <f t="shared" si="114"/>
        <v>-2.4574795817932058</v>
      </c>
      <c r="G1233" s="20">
        <f t="shared" si="115"/>
        <v>-6.5974795817932055</v>
      </c>
      <c r="H1233">
        <f t="shared" si="116"/>
        <v>-2.9641404402128157E-2</v>
      </c>
      <c r="J1233" s="17">
        <v>45937</v>
      </c>
      <c r="K1233">
        <v>6714.58984375</v>
      </c>
      <c r="L1233">
        <f t="shared" si="117"/>
        <v>-0.38114057910215471</v>
      </c>
      <c r="M1233">
        <f t="shared" si="118"/>
        <v>-4.5211405791021546</v>
      </c>
      <c r="N1233">
        <f t="shared" si="119"/>
        <v>-2.0092777664538486E-2</v>
      </c>
    </row>
    <row r="1234" spans="1:14" x14ac:dyDescent="0.2">
      <c r="A1234" s="16">
        <v>45938</v>
      </c>
      <c r="B1234">
        <v>4.13</v>
      </c>
      <c r="D1234" s="17">
        <v>45938</v>
      </c>
      <c r="E1234">
        <v>240.42999267578119</v>
      </c>
      <c r="F1234" s="20">
        <f t="shared" si="114"/>
        <v>0.28780644314983816</v>
      </c>
      <c r="G1234" s="20">
        <f t="shared" si="115"/>
        <v>-3.8421935568501615</v>
      </c>
      <c r="H1234">
        <f t="shared" si="116"/>
        <v>-1.7015452376502392E-2</v>
      </c>
      <c r="J1234" s="17">
        <v>45938</v>
      </c>
      <c r="K1234">
        <v>6753.72021484375</v>
      </c>
      <c r="L1234">
        <f t="shared" si="117"/>
        <v>0.58276636405681426</v>
      </c>
      <c r="M1234">
        <f t="shared" si="118"/>
        <v>-3.5472336359431855</v>
      </c>
      <c r="N1234">
        <f t="shared" si="119"/>
        <v>-1.5685311831234915E-2</v>
      </c>
    </row>
    <row r="1235" spans="1:14" x14ac:dyDescent="0.2">
      <c r="A1235" s="16">
        <v>45939</v>
      </c>
      <c r="B1235">
        <v>4.1399999999999997</v>
      </c>
      <c r="D1235" s="17">
        <v>45939</v>
      </c>
      <c r="E1235">
        <v>245.33000183105469</v>
      </c>
      <c r="F1235" s="20">
        <f t="shared" si="114"/>
        <v>2.0380190926849693</v>
      </c>
      <c r="G1235" s="20">
        <f t="shared" si="115"/>
        <v>-2.1019809073150304</v>
      </c>
      <c r="H1235">
        <f t="shared" si="116"/>
        <v>-9.2260957946130977E-3</v>
      </c>
      <c r="J1235" s="17">
        <v>45939</v>
      </c>
      <c r="K1235">
        <v>6735.10986328125</v>
      </c>
      <c r="L1235">
        <f t="shared" si="117"/>
        <v>-0.27555704071952819</v>
      </c>
      <c r="M1235">
        <f t="shared" si="118"/>
        <v>-4.4155570407195279</v>
      </c>
      <c r="N1235">
        <f t="shared" si="119"/>
        <v>-1.9612786455386333E-2</v>
      </c>
    </row>
    <row r="1236" spans="1:14" x14ac:dyDescent="0.2">
      <c r="A1236" s="16">
        <v>45940</v>
      </c>
      <c r="B1236">
        <v>4.05</v>
      </c>
      <c r="D1236" s="17">
        <v>45940</v>
      </c>
      <c r="E1236">
        <v>241.67999267578119</v>
      </c>
      <c r="F1236" s="20">
        <f t="shared" si="114"/>
        <v>-1.4877956744104439</v>
      </c>
      <c r="G1236" s="20">
        <f t="shared" si="115"/>
        <v>-5.537795674410444</v>
      </c>
      <c r="H1236">
        <f t="shared" si="116"/>
        <v>-2.4741924149220225E-2</v>
      </c>
      <c r="J1236" s="17">
        <v>45940</v>
      </c>
      <c r="K1236">
        <v>6552.509765625</v>
      </c>
      <c r="L1236">
        <f t="shared" si="117"/>
        <v>-2.7111673211413634</v>
      </c>
      <c r="M1236">
        <f t="shared" si="118"/>
        <v>-6.7611673211413628</v>
      </c>
      <c r="N1236">
        <f t="shared" si="119"/>
        <v>-3.0403172349056207E-2</v>
      </c>
    </row>
    <row r="1237" spans="1:14" x14ac:dyDescent="0.2">
      <c r="A1237" s="16">
        <v>45943</v>
      </c>
      <c r="B1237">
        <v>0</v>
      </c>
      <c r="D1237" s="17">
        <v>45943</v>
      </c>
      <c r="E1237">
        <v>248.75</v>
      </c>
      <c r="F1237" s="20">
        <f t="shared" si="114"/>
        <v>2.9253589616345987</v>
      </c>
      <c r="G1237" s="20">
        <f t="shared" si="115"/>
        <v>2.9253589616345987</v>
      </c>
      <c r="H1237">
        <f t="shared" si="116"/>
        <v>1.25223903140247E-2</v>
      </c>
      <c r="J1237" s="17">
        <v>45943</v>
      </c>
      <c r="K1237">
        <v>6654.72021484375</v>
      </c>
      <c r="L1237">
        <f t="shared" si="117"/>
        <v>1.5598671787557548</v>
      </c>
      <c r="M1237">
        <f t="shared" si="118"/>
        <v>1.5598671787557548</v>
      </c>
      <c r="N1237">
        <f t="shared" si="119"/>
        <v>6.7221242263875184E-3</v>
      </c>
    </row>
    <row r="1238" spans="1:14" x14ac:dyDescent="0.2">
      <c r="A1238" s="16">
        <v>45944</v>
      </c>
      <c r="B1238">
        <v>4.03</v>
      </c>
      <c r="D1238" s="17">
        <v>45944</v>
      </c>
      <c r="E1238">
        <v>239.77000427246091</v>
      </c>
      <c r="F1238" s="20">
        <f t="shared" si="114"/>
        <v>-3.6100485336840564</v>
      </c>
      <c r="G1238" s="20">
        <f t="shared" si="115"/>
        <v>-7.6400485336840571</v>
      </c>
      <c r="H1238">
        <f t="shared" si="116"/>
        <v>-3.4516303969637237E-2</v>
      </c>
      <c r="J1238" s="17">
        <v>45944</v>
      </c>
      <c r="K1238">
        <v>6644.31005859375</v>
      </c>
      <c r="L1238">
        <f t="shared" si="117"/>
        <v>-0.15643266604626782</v>
      </c>
      <c r="M1238">
        <f t="shared" si="118"/>
        <v>-4.1864326660462678</v>
      </c>
      <c r="N1238">
        <f t="shared" si="119"/>
        <v>-1.8572989866367753E-2</v>
      </c>
    </row>
    <row r="1239" spans="1:14" x14ac:dyDescent="0.2">
      <c r="A1239" s="16">
        <v>45945</v>
      </c>
      <c r="B1239">
        <v>4.05</v>
      </c>
      <c r="D1239" s="17">
        <v>45945</v>
      </c>
      <c r="E1239">
        <v>236.58000183105469</v>
      </c>
      <c r="F1239" s="20">
        <f t="shared" si="114"/>
        <v>-1.330442667791458</v>
      </c>
      <c r="G1239" s="20">
        <f t="shared" si="115"/>
        <v>-5.3804426677914581</v>
      </c>
      <c r="H1239">
        <f t="shared" si="116"/>
        <v>-2.4019088084418778E-2</v>
      </c>
      <c r="J1239" s="17">
        <v>45945</v>
      </c>
      <c r="K1239">
        <v>6671.06005859375</v>
      </c>
      <c r="L1239">
        <f t="shared" si="117"/>
        <v>0.40260011595036199</v>
      </c>
      <c r="M1239">
        <f t="shared" si="118"/>
        <v>-3.647399884049638</v>
      </c>
      <c r="N1239">
        <f t="shared" si="119"/>
        <v>-1.6136561228837262E-2</v>
      </c>
    </row>
    <row r="1240" spans="1:14" x14ac:dyDescent="0.2">
      <c r="A1240" s="16">
        <v>45946</v>
      </c>
      <c r="B1240">
        <v>3.99</v>
      </c>
      <c r="D1240" s="17">
        <v>45946</v>
      </c>
      <c r="E1240">
        <v>246</v>
      </c>
      <c r="F1240" s="20">
        <f t="shared" si="114"/>
        <v>3.9817389872506102</v>
      </c>
      <c r="G1240" s="20">
        <f t="shared" si="115"/>
        <v>-8.261012749390062E-3</v>
      </c>
      <c r="H1240">
        <f t="shared" si="116"/>
        <v>-3.5878604508370835E-5</v>
      </c>
      <c r="J1240" s="17">
        <v>45946</v>
      </c>
      <c r="K1240">
        <v>6629.06982421875</v>
      </c>
      <c r="L1240">
        <f t="shared" si="117"/>
        <v>-0.62943870998294504</v>
      </c>
      <c r="M1240">
        <f t="shared" si="118"/>
        <v>-4.619438709982945</v>
      </c>
      <c r="N1240">
        <f t="shared" si="119"/>
        <v>-2.0540126183553421E-2</v>
      </c>
    </row>
    <row r="1241" spans="1:14" x14ac:dyDescent="0.2">
      <c r="A1241" s="16">
        <v>45947</v>
      </c>
      <c r="B1241">
        <v>4.0199999999999996</v>
      </c>
      <c r="D1241" s="17">
        <v>45947</v>
      </c>
      <c r="E1241">
        <v>243.08000183105469</v>
      </c>
      <c r="F1241" s="20">
        <f t="shared" si="114"/>
        <v>-1.1869911255875254</v>
      </c>
      <c r="G1241" s="20">
        <f t="shared" si="115"/>
        <v>-5.2069911255875247</v>
      </c>
      <c r="H1241">
        <f t="shared" si="116"/>
        <v>-2.3223691345737599E-2</v>
      </c>
      <c r="J1241" s="17">
        <v>45947</v>
      </c>
      <c r="K1241">
        <v>6664.009765625</v>
      </c>
      <c r="L1241">
        <f t="shared" si="117"/>
        <v>0.52707155502571201</v>
      </c>
      <c r="M1241">
        <f t="shared" si="118"/>
        <v>-3.4929284449742877</v>
      </c>
      <c r="N1241">
        <f t="shared" si="119"/>
        <v>-1.5440862564967944E-2</v>
      </c>
    </row>
    <row r="1242" spans="1:14" x14ac:dyDescent="0.2">
      <c r="A1242" s="16">
        <v>45950</v>
      </c>
      <c r="B1242">
        <v>4</v>
      </c>
      <c r="D1242" s="17">
        <v>45950</v>
      </c>
      <c r="E1242">
        <v>254.2799987792969</v>
      </c>
      <c r="F1242" s="20">
        <f t="shared" si="114"/>
        <v>4.6075353232992118</v>
      </c>
      <c r="G1242" s="20">
        <f t="shared" si="115"/>
        <v>0.60753532329921178</v>
      </c>
      <c r="H1242">
        <f t="shared" si="116"/>
        <v>2.6305098130608153E-3</v>
      </c>
      <c r="J1242" s="17">
        <v>45950</v>
      </c>
      <c r="K1242">
        <v>6735.1298828125</v>
      </c>
      <c r="L1242">
        <f t="shared" si="117"/>
        <v>1.0672270853257046</v>
      </c>
      <c r="M1242">
        <f t="shared" si="118"/>
        <v>-2.9327729146742954</v>
      </c>
      <c r="N1242">
        <f t="shared" si="119"/>
        <v>-1.2927376667654185E-2</v>
      </c>
    </row>
    <row r="1243" spans="1:14" x14ac:dyDescent="0.2">
      <c r="A1243" s="16">
        <v>45951</v>
      </c>
      <c r="B1243">
        <v>3.98</v>
      </c>
      <c r="D1243" s="17">
        <v>45951</v>
      </c>
      <c r="E1243">
        <v>263.41000366210938</v>
      </c>
      <c r="F1243" s="20">
        <f t="shared" si="114"/>
        <v>3.5905320617595597</v>
      </c>
      <c r="G1243" s="20">
        <f t="shared" si="115"/>
        <v>-0.38946793824044024</v>
      </c>
      <c r="H1243">
        <f t="shared" si="116"/>
        <v>-1.6947401457206317E-3</v>
      </c>
      <c r="J1243" s="17">
        <v>45951</v>
      </c>
      <c r="K1243">
        <v>6735.35009765625</v>
      </c>
      <c r="L1243">
        <f t="shared" si="117"/>
        <v>3.2696450934371771E-3</v>
      </c>
      <c r="M1243">
        <f t="shared" si="118"/>
        <v>-3.9767303549065627</v>
      </c>
      <c r="N1243">
        <f t="shared" si="119"/>
        <v>-1.7623510149337059E-2</v>
      </c>
    </row>
    <row r="1244" spans="1:14" x14ac:dyDescent="0.2">
      <c r="A1244" s="16">
        <v>45952</v>
      </c>
      <c r="B1244">
        <v>3.97</v>
      </c>
      <c r="D1244" s="17">
        <v>45952</v>
      </c>
      <c r="E1244">
        <v>256.6400146484375</v>
      </c>
      <c r="F1244" s="20">
        <f t="shared" si="114"/>
        <v>-2.5701336014391147</v>
      </c>
      <c r="G1244" s="20">
        <f t="shared" si="115"/>
        <v>-6.5401336014391145</v>
      </c>
      <c r="H1244">
        <f t="shared" si="116"/>
        <v>-2.9374844137826324E-2</v>
      </c>
      <c r="J1244" s="17">
        <v>45952</v>
      </c>
      <c r="K1244">
        <v>6699.39990234375</v>
      </c>
      <c r="L1244">
        <f t="shared" si="117"/>
        <v>-0.53375392208654249</v>
      </c>
      <c r="M1244">
        <f t="shared" si="118"/>
        <v>-4.5037539220865428</v>
      </c>
      <c r="N1244">
        <f t="shared" si="119"/>
        <v>-2.0013700036051085E-2</v>
      </c>
    </row>
    <row r="1245" spans="1:14" x14ac:dyDescent="0.2">
      <c r="A1245" s="16">
        <v>45953</v>
      </c>
      <c r="B1245">
        <v>4.01</v>
      </c>
      <c r="D1245" s="17">
        <v>45953</v>
      </c>
      <c r="E1245">
        <v>255.05000305175781</v>
      </c>
      <c r="F1245" s="20">
        <f t="shared" si="114"/>
        <v>-0.61954937107441754</v>
      </c>
      <c r="G1245" s="20">
        <f t="shared" si="115"/>
        <v>-4.6295493710744173</v>
      </c>
      <c r="H1245">
        <f t="shared" si="116"/>
        <v>-2.0586165303140332E-2</v>
      </c>
      <c r="J1245" s="17">
        <v>45953</v>
      </c>
      <c r="K1245">
        <v>6738.43994140625</v>
      </c>
      <c r="L1245">
        <f t="shared" si="117"/>
        <v>0.58273934429324104</v>
      </c>
      <c r="M1245">
        <f t="shared" si="118"/>
        <v>-3.4272606557067586</v>
      </c>
      <c r="N1245">
        <f t="shared" si="119"/>
        <v>-1.5145449393756834E-2</v>
      </c>
    </row>
    <row r="1246" spans="1:14" x14ac:dyDescent="0.2">
      <c r="A1246" s="16">
        <v>45954</v>
      </c>
      <c r="B1246">
        <v>4.0199999999999996</v>
      </c>
      <c r="D1246" s="17">
        <v>45954</v>
      </c>
      <c r="E1246">
        <v>254.83000183105469</v>
      </c>
      <c r="F1246" s="20">
        <f t="shared" si="114"/>
        <v>-8.6258074130851792E-2</v>
      </c>
      <c r="G1246" s="20">
        <f t="shared" si="115"/>
        <v>-4.1062580741308512</v>
      </c>
      <c r="H1246">
        <f t="shared" si="116"/>
        <v>-1.8209734182250678E-2</v>
      </c>
      <c r="J1246" s="17">
        <v>45954</v>
      </c>
      <c r="K1246">
        <v>6791.68994140625</v>
      </c>
      <c r="L1246">
        <f t="shared" si="117"/>
        <v>0.79024225878738352</v>
      </c>
      <c r="M1246">
        <f t="shared" si="118"/>
        <v>-3.2297577412126159</v>
      </c>
      <c r="N1246">
        <f t="shared" si="119"/>
        <v>-1.4258171717075795E-2</v>
      </c>
    </row>
    <row r="1247" spans="1:14" x14ac:dyDescent="0.2">
      <c r="A1247" s="16">
        <v>45957</v>
      </c>
      <c r="B1247">
        <v>4.01</v>
      </c>
      <c r="D1247" s="17">
        <v>45957</v>
      </c>
      <c r="E1247">
        <v>255.4700012207031</v>
      </c>
      <c r="F1247" s="20">
        <f t="shared" si="114"/>
        <v>0.25114758272172016</v>
      </c>
      <c r="G1247" s="20">
        <f t="shared" si="115"/>
        <v>-3.7588524172782796</v>
      </c>
      <c r="H1247">
        <f t="shared" si="116"/>
        <v>-1.663920709514272E-2</v>
      </c>
      <c r="J1247" s="17">
        <v>45957</v>
      </c>
      <c r="K1247">
        <v>6875.16015625</v>
      </c>
      <c r="L1247">
        <f t="shared" si="117"/>
        <v>1.2290050865671163</v>
      </c>
      <c r="M1247">
        <f t="shared" si="118"/>
        <v>-2.7809949134328837</v>
      </c>
      <c r="N1247">
        <f t="shared" si="119"/>
        <v>-1.2248827692918639E-2</v>
      </c>
    </row>
    <row r="1248" spans="1:14" x14ac:dyDescent="0.2">
      <c r="A1248" s="16">
        <v>45958</v>
      </c>
      <c r="B1248">
        <v>3.99</v>
      </c>
      <c r="D1248" s="17">
        <v>45958</v>
      </c>
      <c r="E1248">
        <v>254.25999450683591</v>
      </c>
      <c r="F1248" s="20">
        <f t="shared" si="114"/>
        <v>-0.47363945202389945</v>
      </c>
      <c r="G1248" s="20">
        <f t="shared" si="115"/>
        <v>-4.4636394520238998</v>
      </c>
      <c r="H1248">
        <f t="shared" si="116"/>
        <v>-1.9831307160233198E-2</v>
      </c>
      <c r="J1248" s="17">
        <v>45958</v>
      </c>
      <c r="K1248">
        <v>6890.89013671875</v>
      </c>
      <c r="L1248">
        <f t="shared" si="117"/>
        <v>0.22879438603987065</v>
      </c>
      <c r="M1248">
        <f t="shared" si="118"/>
        <v>-3.7612056139601298</v>
      </c>
      <c r="N1248">
        <f t="shared" si="119"/>
        <v>-1.6649826179119545E-2</v>
      </c>
    </row>
    <row r="1249" spans="1:14" x14ac:dyDescent="0.2">
      <c r="A1249" s="16">
        <v>45959</v>
      </c>
      <c r="B1249">
        <v>4.08</v>
      </c>
      <c r="D1249" s="17">
        <v>45959</v>
      </c>
      <c r="E1249">
        <v>251.46000671386719</v>
      </c>
      <c r="F1249" s="20">
        <f t="shared" si="114"/>
        <v>-1.1012301791320311</v>
      </c>
      <c r="G1249" s="20">
        <f t="shared" si="115"/>
        <v>-5.1812301791320312</v>
      </c>
      <c r="H1249">
        <f t="shared" si="116"/>
        <v>-2.3105683519008231E-2</v>
      </c>
      <c r="J1249" s="17">
        <v>45959</v>
      </c>
      <c r="K1249">
        <v>6890.58984375</v>
      </c>
      <c r="L1249">
        <f t="shared" si="117"/>
        <v>-4.3578255173429767E-3</v>
      </c>
      <c r="M1249">
        <f t="shared" si="118"/>
        <v>-4.0843578255173432</v>
      </c>
      <c r="N1249">
        <f t="shared" si="119"/>
        <v>-1.8110561170345183E-2</v>
      </c>
    </row>
    <row r="1250" spans="1:14" x14ac:dyDescent="0.2">
      <c r="A1250" s="16">
        <v>45960</v>
      </c>
      <c r="B1250">
        <v>4.1100000000000003</v>
      </c>
      <c r="D1250" s="17">
        <v>45960</v>
      </c>
      <c r="E1250">
        <v>256.64999389648438</v>
      </c>
      <c r="F1250" s="20">
        <f t="shared" si="114"/>
        <v>2.063941399843674</v>
      </c>
      <c r="G1250" s="20">
        <f t="shared" si="115"/>
        <v>-2.0460586001563263</v>
      </c>
      <c r="H1250">
        <f t="shared" si="116"/>
        <v>-8.9780844904293455E-3</v>
      </c>
      <c r="J1250" s="17">
        <v>45960</v>
      </c>
      <c r="K1250">
        <v>6822.33984375</v>
      </c>
      <c r="L1250">
        <f t="shared" si="117"/>
        <v>-0.99048124395192494</v>
      </c>
      <c r="M1250">
        <f t="shared" si="118"/>
        <v>-5.1004812439519256</v>
      </c>
      <c r="N1250">
        <f t="shared" si="119"/>
        <v>-2.2735989913304833E-2</v>
      </c>
    </row>
    <row r="1251" spans="1:14" x14ac:dyDescent="0.2">
      <c r="A1251" s="16">
        <v>45961</v>
      </c>
      <c r="B1251">
        <v>4.1100000000000003</v>
      </c>
      <c r="D1251" s="17">
        <v>45961</v>
      </c>
      <c r="E1251">
        <v>260.41000366210938</v>
      </c>
      <c r="F1251" s="20">
        <f t="shared" si="114"/>
        <v>1.4650340366427359</v>
      </c>
      <c r="G1251" s="20">
        <f t="shared" si="115"/>
        <v>-2.6449659633572642</v>
      </c>
      <c r="H1251">
        <f t="shared" si="116"/>
        <v>-1.1641587052925197E-2</v>
      </c>
      <c r="J1251" s="17">
        <v>45961</v>
      </c>
      <c r="K1251">
        <v>6840.2001953125</v>
      </c>
      <c r="L1251">
        <f t="shared" si="117"/>
        <v>0.26179217059762877</v>
      </c>
      <c r="M1251">
        <f t="shared" si="118"/>
        <v>-3.8482078294023716</v>
      </c>
      <c r="N1251">
        <f t="shared" si="119"/>
        <v>-1.7042616547212203E-2</v>
      </c>
    </row>
    <row r="1252" spans="1:14" x14ac:dyDescent="0.2">
      <c r="A1252" s="16">
        <v>45964</v>
      </c>
      <c r="B1252">
        <v>4.13</v>
      </c>
      <c r="D1252" s="17">
        <v>45964</v>
      </c>
      <c r="E1252">
        <v>261.33999633789062</v>
      </c>
      <c r="F1252" s="20">
        <f t="shared" si="114"/>
        <v>0.35712632491182877</v>
      </c>
      <c r="G1252" s="20">
        <f t="shared" si="115"/>
        <v>-3.7728736750881713</v>
      </c>
      <c r="H1252">
        <f t="shared" si="116"/>
        <v>-1.6702483548797352E-2</v>
      </c>
      <c r="J1252" s="17">
        <v>45964</v>
      </c>
      <c r="K1252">
        <v>6851.97021484375</v>
      </c>
      <c r="L1252">
        <f t="shared" si="117"/>
        <v>0.17207127269923828</v>
      </c>
      <c r="M1252">
        <f t="shared" si="118"/>
        <v>-3.9579287273007617</v>
      </c>
      <c r="N1252">
        <f t="shared" si="119"/>
        <v>-1.7538482386315751E-2</v>
      </c>
    </row>
    <row r="1253" spans="1:14" x14ac:dyDescent="0.2">
      <c r="A1253" s="16">
        <v>45965</v>
      </c>
      <c r="B1253">
        <v>4.0999999999999996</v>
      </c>
      <c r="D1253" s="17">
        <v>45965</v>
      </c>
      <c r="E1253">
        <v>254.44000244140619</v>
      </c>
      <c r="F1253" s="20">
        <f t="shared" si="114"/>
        <v>-2.6402364709469577</v>
      </c>
      <c r="G1253" s="20">
        <f t="shared" si="115"/>
        <v>-6.7402364709469573</v>
      </c>
      <c r="H1253">
        <f t="shared" si="116"/>
        <v>-3.0305690084160192E-2</v>
      </c>
      <c r="J1253" s="17">
        <v>45965</v>
      </c>
      <c r="K1253">
        <v>6771.5498046875</v>
      </c>
      <c r="L1253">
        <f t="shared" si="117"/>
        <v>-1.1736830084583765</v>
      </c>
      <c r="M1253">
        <f t="shared" si="118"/>
        <v>-5.2736830084583763</v>
      </c>
      <c r="N1253">
        <f t="shared" si="119"/>
        <v>-2.3529347961829667E-2</v>
      </c>
    </row>
    <row r="1254" spans="1:14" x14ac:dyDescent="0.2">
      <c r="A1254" s="16">
        <v>45966</v>
      </c>
      <c r="B1254">
        <v>4.17</v>
      </c>
      <c r="D1254" s="17">
        <v>45966</v>
      </c>
      <c r="E1254">
        <v>252.67999267578119</v>
      </c>
      <c r="F1254" s="20">
        <f t="shared" si="114"/>
        <v>-0.69171897057747611</v>
      </c>
      <c r="G1254" s="20">
        <f t="shared" si="115"/>
        <v>-4.8617189705774759</v>
      </c>
      <c r="H1254">
        <f t="shared" si="116"/>
        <v>-2.1644699733234983E-2</v>
      </c>
      <c r="J1254" s="17">
        <v>45966</v>
      </c>
      <c r="K1254">
        <v>6796.2900390625</v>
      </c>
      <c r="L1254">
        <f t="shared" si="117"/>
        <v>0.36535556982648132</v>
      </c>
      <c r="M1254">
        <f t="shared" si="118"/>
        <v>-3.8046444301735187</v>
      </c>
      <c r="N1254">
        <f t="shared" si="119"/>
        <v>-1.6845895728174558E-2</v>
      </c>
    </row>
    <row r="1255" spans="1:14" x14ac:dyDescent="0.2">
      <c r="A1255" s="16">
        <v>45967</v>
      </c>
      <c r="B1255">
        <v>4.1100000000000003</v>
      </c>
      <c r="D1255" s="17">
        <v>45967</v>
      </c>
      <c r="E1255">
        <v>239.27000427246091</v>
      </c>
      <c r="F1255" s="20">
        <f t="shared" si="114"/>
        <v>-5.3071033686972244</v>
      </c>
      <c r="G1255" s="20">
        <f t="shared" si="115"/>
        <v>-9.4171033686972248</v>
      </c>
      <c r="H1255">
        <f t="shared" si="116"/>
        <v>-4.2953795699022392E-2</v>
      </c>
      <c r="J1255" s="17">
        <v>45967</v>
      </c>
      <c r="K1255">
        <v>6720.31982421875</v>
      </c>
      <c r="L1255">
        <f t="shared" si="117"/>
        <v>-1.1178189042419024</v>
      </c>
      <c r="M1255">
        <f t="shared" si="118"/>
        <v>-5.2278189042419028</v>
      </c>
      <c r="N1255">
        <f t="shared" si="119"/>
        <v>-2.331912436672335E-2</v>
      </c>
    </row>
    <row r="1256" spans="1:14" x14ac:dyDescent="0.2">
      <c r="A1256" s="16">
        <v>45968</v>
      </c>
      <c r="B1256">
        <v>4.1100000000000003</v>
      </c>
      <c r="D1256" s="17">
        <v>45968</v>
      </c>
      <c r="E1256">
        <v>239.8800048828125</v>
      </c>
      <c r="F1256" s="20">
        <f t="shared" si="114"/>
        <v>0.25494236613837001</v>
      </c>
      <c r="G1256" s="20">
        <f t="shared" si="115"/>
        <v>-3.8550576338616303</v>
      </c>
      <c r="H1256">
        <f t="shared" si="116"/>
        <v>-1.7073556565899411E-2</v>
      </c>
      <c r="J1256" s="17">
        <v>45968</v>
      </c>
      <c r="K1256">
        <v>6728.7998046875</v>
      </c>
      <c r="L1256">
        <f t="shared" si="117"/>
        <v>0.12618418007711132</v>
      </c>
      <c r="M1256">
        <f t="shared" si="118"/>
        <v>-3.983815819922889</v>
      </c>
      <c r="N1256">
        <f t="shared" si="119"/>
        <v>-1.7655557505215341E-2</v>
      </c>
    </row>
    <row r="1257" spans="1:14" x14ac:dyDescent="0.2">
      <c r="A1257" s="16">
        <v>45971</v>
      </c>
      <c r="B1257">
        <v>4.13</v>
      </c>
      <c r="D1257" s="17">
        <v>45971</v>
      </c>
      <c r="E1257">
        <v>241.71000671386719</v>
      </c>
      <c r="F1257" s="20">
        <f t="shared" si="114"/>
        <v>0.76288218851283174</v>
      </c>
      <c r="G1257" s="20">
        <f t="shared" si="115"/>
        <v>-3.367117811487168</v>
      </c>
      <c r="H1257">
        <f t="shared" si="116"/>
        <v>-1.4875066927584384E-2</v>
      </c>
      <c r="J1257" s="17">
        <v>45971</v>
      </c>
      <c r="K1257">
        <v>6832.43017578125</v>
      </c>
      <c r="L1257">
        <f t="shared" si="117"/>
        <v>1.5401018621709883</v>
      </c>
      <c r="M1257">
        <f t="shared" si="118"/>
        <v>-2.5898981378290116</v>
      </c>
      <c r="N1257">
        <f t="shared" si="119"/>
        <v>-1.1396002510453099E-2</v>
      </c>
    </row>
    <row r="1258" spans="1:14" x14ac:dyDescent="0.2">
      <c r="A1258" s="16">
        <v>45972</v>
      </c>
      <c r="D1258" s="17">
        <v>45972</v>
      </c>
      <c r="E1258">
        <v>244.5</v>
      </c>
      <c r="F1258" s="20">
        <f t="shared" si="114"/>
        <v>1.1542729753160639</v>
      </c>
      <c r="G1258" s="20">
        <f t="shared" si="115"/>
        <v>1.1542729753160639</v>
      </c>
      <c r="H1258">
        <f t="shared" si="116"/>
        <v>4.98423303273067E-3</v>
      </c>
      <c r="J1258" s="17">
        <v>45972</v>
      </c>
      <c r="K1258">
        <v>6846.60986328125</v>
      </c>
      <c r="L1258">
        <f t="shared" si="117"/>
        <v>0.20753505173404327</v>
      </c>
      <c r="M1258">
        <f t="shared" si="118"/>
        <v>0.20753505173404327</v>
      </c>
      <c r="N1258">
        <f t="shared" si="119"/>
        <v>9.00379299206068E-4</v>
      </c>
    </row>
    <row r="1259" spans="1:14" x14ac:dyDescent="0.2">
      <c r="A1259" s="16">
        <v>45973</v>
      </c>
      <c r="D1259" s="17">
        <v>45973</v>
      </c>
      <c r="E1259">
        <v>246.35499572753909</v>
      </c>
      <c r="F1259" s="20">
        <f t="shared" si="114"/>
        <v>0.75868945911619257</v>
      </c>
      <c r="G1259" s="20">
        <f t="shared" si="115"/>
        <v>0.75868945911619257</v>
      </c>
      <c r="H1259">
        <f t="shared" si="116"/>
        <v>3.2825101125423767E-3</v>
      </c>
      <c r="J1259" s="17">
        <v>45973</v>
      </c>
      <c r="K1259">
        <v>6855.5</v>
      </c>
      <c r="L1259">
        <f t="shared" si="117"/>
        <v>0.12984728057061201</v>
      </c>
      <c r="M1259">
        <f t="shared" si="118"/>
        <v>0.12984728057061201</v>
      </c>
      <c r="N1259">
        <f t="shared" si="119"/>
        <v>5.6355377392404904E-4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3406-5013-41F9-BE53-E4F6D68ABF30}">
  <dimension ref="A1:G13"/>
  <sheetViews>
    <sheetView zoomScale="125" workbookViewId="0">
      <selection activeCell="B13" sqref="B13"/>
    </sheetView>
  </sheetViews>
  <sheetFormatPr baseColWidth="10" defaultColWidth="11" defaultRowHeight="16" x14ac:dyDescent="0.2"/>
  <cols>
    <col min="1" max="1" width="27.83203125" customWidth="1"/>
    <col min="2" max="2" width="14" customWidth="1"/>
    <col min="3" max="3" width="12.83203125" customWidth="1"/>
    <col min="4" max="4" width="13.33203125" customWidth="1"/>
    <col min="5" max="5" width="8.5" bestFit="1" customWidth="1"/>
    <col min="6" max="6" width="12.83203125" bestFit="1" customWidth="1"/>
    <col min="7" max="8" width="17.6640625" customWidth="1"/>
  </cols>
  <sheetData>
    <row r="1" spans="1:7" x14ac:dyDescent="0.2">
      <c r="A1" s="14" t="s">
        <v>303</v>
      </c>
      <c r="B1" s="14" t="s">
        <v>304</v>
      </c>
      <c r="C1" s="14" t="s">
        <v>305</v>
      </c>
      <c r="D1" s="14" t="s">
        <v>306</v>
      </c>
      <c r="E1" s="14" t="s">
        <v>307</v>
      </c>
      <c r="F1" s="14" t="s">
        <v>308</v>
      </c>
      <c r="G1" s="14" t="s">
        <v>309</v>
      </c>
    </row>
    <row r="2" spans="1:7" x14ac:dyDescent="0.2">
      <c r="A2" t="s">
        <v>310</v>
      </c>
      <c r="B2">
        <v>1.54</v>
      </c>
      <c r="C2" s="77">
        <v>710</v>
      </c>
      <c r="D2" s="77">
        <v>135128.29999999999</v>
      </c>
      <c r="E2" s="219">
        <v>0.21</v>
      </c>
      <c r="F2">
        <f>C2/D2</f>
        <v>5.25426576076218E-3</v>
      </c>
      <c r="G2" s="20">
        <f>B2/(1-(1-E2)*(C2/D2))</f>
        <v>1.5464189840927298</v>
      </c>
    </row>
    <row r="3" spans="1:7" x14ac:dyDescent="0.2">
      <c r="A3" t="s">
        <v>311</v>
      </c>
      <c r="B3">
        <v>1.46</v>
      </c>
      <c r="C3" s="77">
        <v>-1214</v>
      </c>
      <c r="D3" s="77">
        <v>19556.599999999999</v>
      </c>
      <c r="E3" s="219">
        <v>0.21</v>
      </c>
      <c r="F3">
        <f t="shared" ref="F3:F9" si="0">C3/D3</f>
        <v>-6.2076230019533052E-2</v>
      </c>
      <c r="G3" s="20">
        <f t="shared" ref="G3:G8" si="1">B3/(1-(1-E3)*(C3/D3))</f>
        <v>1.3917483522343419</v>
      </c>
    </row>
    <row r="4" spans="1:7" x14ac:dyDescent="0.2">
      <c r="A4" t="s">
        <v>312</v>
      </c>
      <c r="B4">
        <v>0.81</v>
      </c>
      <c r="C4" s="77">
        <v>-943.3</v>
      </c>
      <c r="D4" s="77">
        <v>280847.09999999998</v>
      </c>
      <c r="E4" s="219">
        <v>0.3</v>
      </c>
      <c r="F4">
        <f t="shared" si="0"/>
        <v>-3.3587671013871963E-3</v>
      </c>
      <c r="G4" s="20">
        <f t="shared" si="1"/>
        <v>0.80810004610535835</v>
      </c>
    </row>
    <row r="5" spans="1:7" x14ac:dyDescent="0.2">
      <c r="A5" t="s">
        <v>313</v>
      </c>
      <c r="B5">
        <v>1.1499999999999999</v>
      </c>
      <c r="C5" s="77">
        <v>-3050</v>
      </c>
      <c r="D5" s="77">
        <v>56034.8</v>
      </c>
      <c r="E5" s="219">
        <v>0.21</v>
      </c>
      <c r="F5">
        <f t="shared" si="0"/>
        <v>-5.4430461070620398E-2</v>
      </c>
      <c r="G5" s="20">
        <f t="shared" si="1"/>
        <v>1.1025886185650267</v>
      </c>
    </row>
    <row r="6" spans="1:7" x14ac:dyDescent="0.2">
      <c r="A6" t="s">
        <v>314</v>
      </c>
      <c r="B6">
        <v>1.23</v>
      </c>
      <c r="C6" s="77">
        <v>-2861</v>
      </c>
      <c r="D6" s="77">
        <v>54873</v>
      </c>
      <c r="E6" s="219">
        <v>0.21</v>
      </c>
      <c r="F6">
        <f t="shared" si="0"/>
        <v>-5.2138574526634229E-2</v>
      </c>
      <c r="G6" s="20">
        <f t="shared" si="1"/>
        <v>1.1813411783938548</v>
      </c>
    </row>
    <row r="7" spans="1:7" x14ac:dyDescent="0.2">
      <c r="A7" t="s">
        <v>315</v>
      </c>
      <c r="B7">
        <v>1.27</v>
      </c>
      <c r="C7" s="77">
        <v>3165</v>
      </c>
      <c r="D7" s="77">
        <v>176879.4</v>
      </c>
      <c r="E7" s="219">
        <v>0.21</v>
      </c>
      <c r="F7">
        <f t="shared" si="0"/>
        <v>1.7893547807149957E-2</v>
      </c>
      <c r="G7" s="20">
        <f t="shared" si="1"/>
        <v>1.2882100114664004</v>
      </c>
    </row>
    <row r="8" spans="1:7" x14ac:dyDescent="0.2">
      <c r="A8" t="s">
        <v>316</v>
      </c>
      <c r="B8">
        <v>0.99</v>
      </c>
      <c r="C8" s="77">
        <v>-717.5</v>
      </c>
      <c r="D8" s="77">
        <v>13848</v>
      </c>
      <c r="E8" s="219">
        <v>0.21</v>
      </c>
      <c r="F8">
        <f t="shared" si="0"/>
        <v>-5.1812536106296936E-2</v>
      </c>
      <c r="G8" s="20">
        <f t="shared" si="1"/>
        <v>0.951070859340991</v>
      </c>
    </row>
    <row r="9" spans="1:7" x14ac:dyDescent="0.2">
      <c r="A9" t="s">
        <v>317</v>
      </c>
      <c r="B9">
        <v>0.97</v>
      </c>
      <c r="C9" s="77">
        <v>-7275</v>
      </c>
      <c r="D9" s="77">
        <v>171043.6</v>
      </c>
      <c r="E9" s="219">
        <v>0.21</v>
      </c>
      <c r="F9">
        <f t="shared" si="0"/>
        <v>-4.2533014973959851E-2</v>
      </c>
      <c r="G9" s="20">
        <f>B9/(1-(1-E9)*(C9/D9))</f>
        <v>0.93846651000320425</v>
      </c>
    </row>
    <row r="10" spans="1:7" x14ac:dyDescent="0.2">
      <c r="A10" t="s">
        <v>318</v>
      </c>
      <c r="B10" s="20">
        <f>B12 * (1 + (1 - E10) * F10)</f>
        <v>1.1691896478647388</v>
      </c>
      <c r="C10" s="77">
        <f>'Unlevered Cost of Capital'!D13</f>
        <v>4693.8000000000011</v>
      </c>
      <c r="D10" s="77">
        <v>247910</v>
      </c>
      <c r="E10" s="219">
        <v>0.16500000000000001</v>
      </c>
      <c r="F10">
        <f>C10/D10</f>
        <v>1.8933483925618173E-2</v>
      </c>
      <c r="G10" s="492">
        <f>B13/(1-(1-E10)*(C10/D10))</f>
        <v>1.187970823992375</v>
      </c>
    </row>
    <row r="12" spans="1:7" x14ac:dyDescent="0.2">
      <c r="A12" s="14" t="s">
        <v>319</v>
      </c>
      <c r="B12" s="20">
        <f>AVERAGE(G2:G9)</f>
        <v>1.1509930700252384</v>
      </c>
    </row>
    <row r="13" spans="1:7" x14ac:dyDescent="0.2">
      <c r="A13" s="14" t="s">
        <v>320</v>
      </c>
      <c r="B13" s="20">
        <f xml:space="preserve"> B12 * (1 + (1 - E10) * F10)</f>
        <v>1.1691896478647388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A495-1FED-9349-83F6-CEC4392344B9}">
  <dimension ref="B3:M5"/>
  <sheetViews>
    <sheetView showGridLines="0" workbookViewId="0">
      <selection activeCell="O18" sqref="O18"/>
    </sheetView>
  </sheetViews>
  <sheetFormatPr baseColWidth="10" defaultColWidth="11" defaultRowHeight="16" x14ac:dyDescent="0.2"/>
  <cols>
    <col min="2" max="2" width="20.33203125" bestFit="1" customWidth="1"/>
  </cols>
  <sheetData>
    <row r="3" spans="2:13" x14ac:dyDescent="0.2">
      <c r="C3" s="276">
        <v>2025</v>
      </c>
      <c r="D3" s="276">
        <v>2026</v>
      </c>
      <c r="E3" s="276">
        <v>2027</v>
      </c>
      <c r="F3" s="276">
        <v>2028</v>
      </c>
      <c r="G3" s="276">
        <v>2029</v>
      </c>
      <c r="H3" s="276">
        <v>2030</v>
      </c>
      <c r="I3" s="276">
        <v>2031</v>
      </c>
      <c r="J3" s="276">
        <v>2032</v>
      </c>
      <c r="K3" s="276">
        <v>2033</v>
      </c>
      <c r="L3" s="276">
        <v>2034</v>
      </c>
      <c r="M3" s="276">
        <v>2035</v>
      </c>
    </row>
    <row r="4" spans="2:13" x14ac:dyDescent="0.2">
      <c r="B4" s="274" t="s">
        <v>90</v>
      </c>
      <c r="C4" s="493">
        <f>+'Leverage finale'!C50</f>
        <v>11136.894676966924</v>
      </c>
      <c r="D4" s="493">
        <f>+'Leverage finale'!D50</f>
        <v>11180.054424122238</v>
      </c>
      <c r="E4" s="493">
        <f>+'Leverage finale'!E50</f>
        <v>11248.505891772516</v>
      </c>
      <c r="F4" s="493">
        <f>+'Leverage finale'!F50</f>
        <v>11330.026739292181</v>
      </c>
      <c r="G4" s="493">
        <f>+'Leverage finale'!G50</f>
        <v>11423.828550321348</v>
      </c>
      <c r="H4" s="493">
        <f>+'Leverage finale'!H50</f>
        <v>11529.122299045071</v>
      </c>
      <c r="I4" s="493">
        <f>+'Leverage finale'!I50</f>
        <v>11645.678222207722</v>
      </c>
      <c r="J4" s="493">
        <f>+'Leverage finale'!J50</f>
        <v>11774.985762608412</v>
      </c>
      <c r="K4" s="493">
        <f>+'Leverage finale'!K50</f>
        <v>11916.640578220673</v>
      </c>
      <c r="L4" s="493">
        <f>+'Leverage finale'!L50</f>
        <v>12070.782000861085</v>
      </c>
      <c r="M4" s="493">
        <f>+'Leverage finale'!M50</f>
        <v>12238.64873891386</v>
      </c>
    </row>
    <row r="5" spans="2:13" x14ac:dyDescent="0.2">
      <c r="B5" s="275" t="s">
        <v>91</v>
      </c>
      <c r="C5" s="493">
        <f>+'Leverage finale'!C51</f>
        <v>43855.371509624929</v>
      </c>
      <c r="D5" s="493">
        <f>+'Leverage finale'!D51</f>
        <v>35030.579897517091</v>
      </c>
      <c r="E5" s="493">
        <f>+'Leverage finale'!E51</f>
        <v>27922.654093531481</v>
      </c>
      <c r="F5" s="493">
        <f>+'Leverage finale'!F51</f>
        <v>17874.354704857902</v>
      </c>
      <c r="G5" s="493">
        <f>+'Leverage finale'!G51</f>
        <v>13901.387735567192</v>
      </c>
      <c r="H5" s="493">
        <f>+'Leverage finale'!H51</f>
        <v>11110.279708182796</v>
      </c>
      <c r="I5" s="493">
        <f>+'Leverage finale'!I51</f>
        <v>7685.2424452757068</v>
      </c>
      <c r="J5" s="493">
        <f>+'Leverage finale'!J51</f>
        <v>7974.829690828602</v>
      </c>
      <c r="K5" s="493">
        <f>+'Leverage finale'!K51</f>
        <v>8266.1927872640372</v>
      </c>
      <c r="L5" s="493">
        <f>+'Leverage finale'!L51</f>
        <v>8558.0308567962184</v>
      </c>
      <c r="M5" s="493">
        <f>+'Leverage finale'!M51</f>
        <v>8853.6237281466565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9080-F008-2145-B44B-FD4A62684567}">
  <dimension ref="A1:AO1306"/>
  <sheetViews>
    <sheetView topLeftCell="N1" workbookViewId="0">
      <selection activeCell="K63" sqref="K63"/>
    </sheetView>
  </sheetViews>
  <sheetFormatPr baseColWidth="10" defaultColWidth="11" defaultRowHeight="16" x14ac:dyDescent="0.2"/>
  <cols>
    <col min="1" max="1" width="11" style="16" bestFit="1" customWidth="1"/>
    <col min="2" max="7" width="11" bestFit="1" customWidth="1"/>
    <col min="11" max="11" width="11" style="16" bestFit="1" customWidth="1"/>
    <col min="12" max="17" width="11" bestFit="1" customWidth="1"/>
    <col min="21" max="21" width="11" style="16" bestFit="1" customWidth="1"/>
    <col min="22" max="26" width="11" bestFit="1" customWidth="1"/>
    <col min="27" max="27" width="11.1640625" bestFit="1" customWidth="1"/>
    <col min="31" max="31" width="11" style="16" bestFit="1" customWidth="1"/>
    <col min="32" max="33" width="11" bestFit="1" customWidth="1"/>
    <col min="34" max="36" width="11.1640625" bestFit="1" customWidth="1"/>
    <col min="37" max="37" width="12.33203125" bestFit="1" customWidth="1"/>
    <col min="40" max="40" width="16.5" bestFit="1" customWidth="1"/>
    <col min="41" max="41" width="6.5" style="20" bestFit="1" customWidth="1"/>
  </cols>
  <sheetData>
    <row r="1" spans="1:41" x14ac:dyDescent="0.2">
      <c r="A1" s="17" t="s">
        <v>265</v>
      </c>
      <c r="B1" s="18" t="s">
        <v>266</v>
      </c>
      <c r="C1" s="18" t="s">
        <v>321</v>
      </c>
      <c r="D1" s="18" t="s">
        <v>322</v>
      </c>
      <c r="E1" s="18" t="s">
        <v>323</v>
      </c>
      <c r="F1" s="18" t="s">
        <v>324</v>
      </c>
      <c r="G1" s="18" t="s">
        <v>325</v>
      </c>
      <c r="K1" s="17" t="s">
        <v>265</v>
      </c>
      <c r="L1" s="18" t="s">
        <v>266</v>
      </c>
      <c r="M1" s="18" t="s">
        <v>321</v>
      </c>
      <c r="N1" s="18" t="s">
        <v>322</v>
      </c>
      <c r="O1" s="18" t="s">
        <v>323</v>
      </c>
      <c r="P1" s="18" t="s">
        <v>324</v>
      </c>
      <c r="Q1" s="18" t="s">
        <v>325</v>
      </c>
      <c r="U1" s="17" t="s">
        <v>265</v>
      </c>
      <c r="V1" s="18" t="s">
        <v>266</v>
      </c>
      <c r="W1" s="18" t="s">
        <v>321</v>
      </c>
      <c r="X1" s="18" t="s">
        <v>322</v>
      </c>
      <c r="Y1" s="18" t="s">
        <v>323</v>
      </c>
      <c r="Z1" s="18" t="s">
        <v>324</v>
      </c>
      <c r="AA1" s="18" t="s">
        <v>325</v>
      </c>
      <c r="AE1" s="17" t="s">
        <v>265</v>
      </c>
      <c r="AF1" s="18" t="s">
        <v>266</v>
      </c>
      <c r="AG1" s="18" t="s">
        <v>321</v>
      </c>
      <c r="AH1" s="18" t="s">
        <v>322</v>
      </c>
      <c r="AI1" s="18" t="s">
        <v>323</v>
      </c>
      <c r="AJ1" s="18" t="s">
        <v>324</v>
      </c>
      <c r="AK1" s="18" t="s">
        <v>325</v>
      </c>
      <c r="AN1" s="21" t="s">
        <v>326</v>
      </c>
      <c r="AO1" s="21" t="s">
        <v>327</v>
      </c>
    </row>
    <row r="2" spans="1:41" x14ac:dyDescent="0.2">
      <c r="A2" s="17" t="s">
        <v>270</v>
      </c>
      <c r="B2" s="18" t="s">
        <v>272</v>
      </c>
      <c r="C2" s="18" t="s">
        <v>272</v>
      </c>
      <c r="D2" s="18" t="s">
        <v>272</v>
      </c>
      <c r="E2" s="18" t="s">
        <v>272</v>
      </c>
      <c r="F2" s="18" t="s">
        <v>272</v>
      </c>
      <c r="G2" s="18" t="s">
        <v>272</v>
      </c>
      <c r="K2" s="17" t="s">
        <v>270</v>
      </c>
      <c r="L2" s="18" t="s">
        <v>272</v>
      </c>
      <c r="M2" s="18" t="s">
        <v>272</v>
      </c>
      <c r="N2" s="18" t="s">
        <v>272</v>
      </c>
      <c r="O2" s="18" t="s">
        <v>272</v>
      </c>
      <c r="P2" s="18" t="s">
        <v>272</v>
      </c>
      <c r="Q2" s="18" t="s">
        <v>272</v>
      </c>
      <c r="U2" s="17" t="s">
        <v>270</v>
      </c>
      <c r="V2" s="18" t="s">
        <v>273</v>
      </c>
      <c r="W2" s="18" t="s">
        <v>273</v>
      </c>
      <c r="X2" s="18" t="s">
        <v>273</v>
      </c>
      <c r="Y2" s="18" t="s">
        <v>273</v>
      </c>
      <c r="Z2" s="18" t="s">
        <v>273</v>
      </c>
      <c r="AA2" s="18" t="s">
        <v>273</v>
      </c>
      <c r="AE2" s="17" t="s">
        <v>270</v>
      </c>
      <c r="AF2" s="18" t="s">
        <v>273</v>
      </c>
      <c r="AG2" s="18" t="s">
        <v>273</v>
      </c>
      <c r="AH2" s="18" t="s">
        <v>273</v>
      </c>
      <c r="AI2" s="18" t="s">
        <v>273</v>
      </c>
      <c r="AJ2" s="18" t="s">
        <v>273</v>
      </c>
      <c r="AK2" s="18" t="s">
        <v>273</v>
      </c>
      <c r="AN2" s="22">
        <v>44145</v>
      </c>
      <c r="AO2" s="20">
        <v>0.98</v>
      </c>
    </row>
    <row r="3" spans="1:41" x14ac:dyDescent="0.2">
      <c r="A3" s="17" t="s">
        <v>274</v>
      </c>
      <c r="B3" s="14" t="s">
        <v>275</v>
      </c>
      <c r="K3" s="17" t="s">
        <v>274</v>
      </c>
      <c r="L3" s="19" t="s">
        <v>328</v>
      </c>
      <c r="U3" s="17" t="s">
        <v>274</v>
      </c>
      <c r="V3" s="19" t="s">
        <v>276</v>
      </c>
      <c r="AE3" s="17" t="s">
        <v>274</v>
      </c>
      <c r="AF3" s="19" t="s">
        <v>329</v>
      </c>
      <c r="AN3" s="22">
        <v>44146</v>
      </c>
    </row>
    <row r="4" spans="1:41" x14ac:dyDescent="0.2">
      <c r="A4" s="17">
        <v>44147</v>
      </c>
      <c r="B4">
        <v>246.82362365722659</v>
      </c>
      <c r="C4">
        <v>249.41999816894531</v>
      </c>
      <c r="D4">
        <v>254.9700012207031</v>
      </c>
      <c r="E4">
        <v>246.36000061035159</v>
      </c>
      <c r="F4">
        <v>247.3999938964844</v>
      </c>
      <c r="G4">
        <v>5607000</v>
      </c>
      <c r="K4" s="17">
        <v>44166</v>
      </c>
      <c r="L4" s="20">
        <v>220.21354675292969</v>
      </c>
      <c r="M4">
        <v>222.5299987792969</v>
      </c>
      <c r="N4">
        <v>246.69999694824219</v>
      </c>
      <c r="O4">
        <v>215.6300048828125</v>
      </c>
      <c r="P4">
        <v>245</v>
      </c>
      <c r="Q4">
        <v>277067700</v>
      </c>
      <c r="U4" s="17">
        <v>44147</v>
      </c>
      <c r="V4">
        <v>3537.010009765625</v>
      </c>
      <c r="W4">
        <v>3537.010009765625</v>
      </c>
      <c r="X4">
        <v>3569.02001953125</v>
      </c>
      <c r="Y4">
        <v>3518.580078125</v>
      </c>
      <c r="Z4">
        <v>3562.669921875</v>
      </c>
      <c r="AA4">
        <v>4909660000</v>
      </c>
      <c r="AE4" s="17">
        <v>44166</v>
      </c>
      <c r="AF4" s="20">
        <v>3756.070068359375</v>
      </c>
      <c r="AG4">
        <v>3756.070068359375</v>
      </c>
      <c r="AH4">
        <v>3760.199951171875</v>
      </c>
      <c r="AI4">
        <v>3633.39990234375</v>
      </c>
      <c r="AJ4">
        <v>3645.8701171875</v>
      </c>
      <c r="AK4">
        <v>96375680000</v>
      </c>
      <c r="AN4" s="22">
        <v>44147</v>
      </c>
      <c r="AO4" s="20">
        <v>0.88</v>
      </c>
    </row>
    <row r="5" spans="1:41" x14ac:dyDescent="0.2">
      <c r="A5" s="17">
        <v>44148</v>
      </c>
      <c r="B5">
        <v>246.91267395019531</v>
      </c>
      <c r="C5">
        <v>249.50999450683591</v>
      </c>
      <c r="D5">
        <v>253.78999328613281</v>
      </c>
      <c r="E5">
        <v>247.55999755859381</v>
      </c>
      <c r="F5">
        <v>252.8399963378906</v>
      </c>
      <c r="G5">
        <v>5160000</v>
      </c>
      <c r="K5" s="17">
        <v>44197</v>
      </c>
      <c r="L5" s="20">
        <v>223.21202087402341</v>
      </c>
      <c r="M5">
        <v>225.55999755859381</v>
      </c>
      <c r="N5">
        <v>230.30000305175781</v>
      </c>
      <c r="O5">
        <v>212.99000549316409</v>
      </c>
      <c r="P5">
        <v>222.63999938964841</v>
      </c>
      <c r="Q5">
        <v>153537600</v>
      </c>
      <c r="U5" s="17">
        <v>44148</v>
      </c>
      <c r="V5">
        <v>3585.14990234375</v>
      </c>
      <c r="W5">
        <v>3585.14990234375</v>
      </c>
      <c r="X5">
        <v>3593.659912109375</v>
      </c>
      <c r="Y5">
        <v>3552.570068359375</v>
      </c>
      <c r="Z5">
        <v>3552.570068359375</v>
      </c>
      <c r="AA5">
        <v>4719580000</v>
      </c>
      <c r="AE5" s="17">
        <v>44197</v>
      </c>
      <c r="AF5" s="20">
        <v>3714.239990234375</v>
      </c>
      <c r="AG5">
        <v>3714.239990234375</v>
      </c>
      <c r="AH5">
        <v>3870.89990234375</v>
      </c>
      <c r="AI5">
        <v>3662.7099609375</v>
      </c>
      <c r="AJ5">
        <v>3764.610107421875</v>
      </c>
      <c r="AK5">
        <v>106117800000</v>
      </c>
      <c r="AN5" s="22">
        <v>44148</v>
      </c>
      <c r="AO5" s="20">
        <v>0.89</v>
      </c>
    </row>
    <row r="6" spans="1:41" x14ac:dyDescent="0.2">
      <c r="A6" s="17">
        <v>44151</v>
      </c>
      <c r="B6">
        <v>247.2887268066406</v>
      </c>
      <c r="C6">
        <v>249.88999938964841</v>
      </c>
      <c r="D6">
        <v>253.49000549316409</v>
      </c>
      <c r="E6">
        <v>248.17999267578119</v>
      </c>
      <c r="F6">
        <v>249.52000427246091</v>
      </c>
      <c r="G6">
        <v>5712600</v>
      </c>
      <c r="K6" s="17">
        <v>44228</v>
      </c>
      <c r="L6" s="20">
        <v>214.2463073730469</v>
      </c>
      <c r="M6">
        <v>216.5</v>
      </c>
      <c r="N6">
        <v>251.22999572753909</v>
      </c>
      <c r="O6">
        <v>216.3399963378906</v>
      </c>
      <c r="P6">
        <v>227.21000671386719</v>
      </c>
      <c r="Q6">
        <v>127959100</v>
      </c>
      <c r="U6" s="17">
        <v>44151</v>
      </c>
      <c r="V6">
        <v>3626.909912109375</v>
      </c>
      <c r="W6">
        <v>3626.909912109375</v>
      </c>
      <c r="X6">
        <v>3628.510009765625</v>
      </c>
      <c r="Y6">
        <v>3600.159912109375</v>
      </c>
      <c r="Z6">
        <v>3600.159912109375</v>
      </c>
      <c r="AA6">
        <v>5295510000</v>
      </c>
      <c r="AE6" s="17">
        <v>44228</v>
      </c>
      <c r="AF6" s="20">
        <v>3811.14990234375</v>
      </c>
      <c r="AG6">
        <v>3811.14990234375</v>
      </c>
      <c r="AH6">
        <v>3950.429931640625</v>
      </c>
      <c r="AI6">
        <v>3725.6201171875</v>
      </c>
      <c r="AJ6">
        <v>3731.169921875</v>
      </c>
      <c r="AK6">
        <v>99082320000</v>
      </c>
      <c r="AN6" s="22">
        <v>44151</v>
      </c>
      <c r="AO6" s="20">
        <v>0.91</v>
      </c>
    </row>
    <row r="7" spans="1:41" x14ac:dyDescent="0.2">
      <c r="A7" s="17">
        <v>44152</v>
      </c>
      <c r="B7">
        <v>253.5033874511719</v>
      </c>
      <c r="C7">
        <v>256.17001342773438</v>
      </c>
      <c r="D7">
        <v>258.26998901367188</v>
      </c>
      <c r="E7">
        <v>250.46000671386719</v>
      </c>
      <c r="F7">
        <v>253.74000549316409</v>
      </c>
      <c r="G7">
        <v>5090700</v>
      </c>
      <c r="K7" s="17">
        <v>44256</v>
      </c>
      <c r="L7" s="20">
        <v>209.66450500488281</v>
      </c>
      <c r="M7">
        <v>211.8699951171875</v>
      </c>
      <c r="N7">
        <v>220.19999694824219</v>
      </c>
      <c r="O7">
        <v>201.50999450683591</v>
      </c>
      <c r="P7">
        <v>219.8999938964844</v>
      </c>
      <c r="Q7">
        <v>175215000</v>
      </c>
      <c r="U7" s="17">
        <v>44152</v>
      </c>
      <c r="V7">
        <v>3609.530029296875</v>
      </c>
      <c r="W7">
        <v>3609.530029296875</v>
      </c>
      <c r="X7">
        <v>3623.110107421875</v>
      </c>
      <c r="Y7">
        <v>3588.679931640625</v>
      </c>
      <c r="Z7">
        <v>3610.31005859375</v>
      </c>
      <c r="AA7">
        <v>4812180000</v>
      </c>
      <c r="AE7" s="17">
        <v>44256</v>
      </c>
      <c r="AF7" s="20">
        <v>3972.889892578125</v>
      </c>
      <c r="AG7">
        <v>3972.889892578125</v>
      </c>
      <c r="AH7">
        <v>3994.409912109375</v>
      </c>
      <c r="AI7">
        <v>3723.340087890625</v>
      </c>
      <c r="AJ7">
        <v>3842.510009765625</v>
      </c>
      <c r="AK7">
        <v>122371150000</v>
      </c>
      <c r="AN7" s="22">
        <v>44152</v>
      </c>
      <c r="AO7" s="20">
        <v>0.87</v>
      </c>
    </row>
    <row r="8" spans="1:41" x14ac:dyDescent="0.2">
      <c r="A8" s="17">
        <v>44153</v>
      </c>
      <c r="B8">
        <v>254.48304748535159</v>
      </c>
      <c r="C8">
        <v>257.16000366210938</v>
      </c>
      <c r="D8">
        <v>262.66000366210938</v>
      </c>
      <c r="E8">
        <v>255.8500061035156</v>
      </c>
      <c r="F8">
        <v>256.39999389648438</v>
      </c>
      <c r="G8">
        <v>5880500</v>
      </c>
      <c r="K8" s="17">
        <v>44287</v>
      </c>
      <c r="L8" s="20">
        <v>227.9224548339844</v>
      </c>
      <c r="M8">
        <v>230.32000732421881</v>
      </c>
      <c r="N8">
        <v>238.33000183105469</v>
      </c>
      <c r="O8">
        <v>213.3699951171875</v>
      </c>
      <c r="P8">
        <v>213.6000061035156</v>
      </c>
      <c r="Q8">
        <v>106170300</v>
      </c>
      <c r="U8" s="17">
        <v>44153</v>
      </c>
      <c r="V8">
        <v>3567.7900390625</v>
      </c>
      <c r="W8">
        <v>3567.7900390625</v>
      </c>
      <c r="X8">
        <v>3619.090087890625</v>
      </c>
      <c r="Y8">
        <v>3567.330078125</v>
      </c>
      <c r="Z8">
        <v>3612.090087890625</v>
      </c>
      <c r="AA8">
        <v>5284810000</v>
      </c>
      <c r="AE8" s="17">
        <v>44287</v>
      </c>
      <c r="AF8" s="20">
        <v>4181.169921875</v>
      </c>
      <c r="AG8">
        <v>4181.169921875</v>
      </c>
      <c r="AH8">
        <v>4218.77978515625</v>
      </c>
      <c r="AI8">
        <v>3992.780029296875</v>
      </c>
      <c r="AJ8">
        <v>3992.780029296875</v>
      </c>
      <c r="AK8">
        <v>83124090000</v>
      </c>
      <c r="AN8" s="22">
        <v>44153</v>
      </c>
      <c r="AO8" s="20">
        <v>0.88</v>
      </c>
    </row>
    <row r="9" spans="1:41" x14ac:dyDescent="0.2">
      <c r="A9" s="17">
        <v>44154</v>
      </c>
      <c r="B9">
        <v>261.89508056640619</v>
      </c>
      <c r="C9">
        <v>264.64999389648438</v>
      </c>
      <c r="D9">
        <v>267.08999633789062</v>
      </c>
      <c r="E9">
        <v>255.6600036621094</v>
      </c>
      <c r="F9">
        <v>256.83999633789062</v>
      </c>
      <c r="G9">
        <v>8084600</v>
      </c>
      <c r="K9" s="17">
        <v>44317</v>
      </c>
      <c r="L9" s="20">
        <v>235.6214599609375</v>
      </c>
      <c r="M9">
        <v>238.1000061035156</v>
      </c>
      <c r="N9">
        <v>243.5</v>
      </c>
      <c r="O9">
        <v>208.9100036621094</v>
      </c>
      <c r="P9">
        <v>230.77000427246091</v>
      </c>
      <c r="Q9">
        <v>131928300</v>
      </c>
      <c r="U9" s="17">
        <v>44154</v>
      </c>
      <c r="V9">
        <v>3581.8701171875</v>
      </c>
      <c r="W9">
        <v>3581.8701171875</v>
      </c>
      <c r="X9">
        <v>3585.219970703125</v>
      </c>
      <c r="Y9">
        <v>3543.840087890625</v>
      </c>
      <c r="Z9">
        <v>3559.409912109375</v>
      </c>
      <c r="AA9">
        <v>4363370000</v>
      </c>
      <c r="AE9" s="17">
        <v>44317</v>
      </c>
      <c r="AF9" s="20">
        <v>4204.10986328125</v>
      </c>
      <c r="AG9">
        <v>4204.10986328125</v>
      </c>
      <c r="AH9">
        <v>4238.0400390625</v>
      </c>
      <c r="AI9">
        <v>4056.8798828125</v>
      </c>
      <c r="AJ9">
        <v>4191.97998046875</v>
      </c>
      <c r="AK9">
        <v>88321860000</v>
      </c>
      <c r="AN9" s="22">
        <v>44154</v>
      </c>
      <c r="AO9" s="20">
        <v>0.86</v>
      </c>
    </row>
    <row r="10" spans="1:41" x14ac:dyDescent="0.2">
      <c r="A10" s="17">
        <v>44155</v>
      </c>
      <c r="B10">
        <v>255.35394287109381</v>
      </c>
      <c r="C10">
        <v>258.04000854492188</v>
      </c>
      <c r="D10">
        <v>265.01998901367188</v>
      </c>
      <c r="E10">
        <v>257.82000732421881</v>
      </c>
      <c r="F10">
        <v>263.58999633789062</v>
      </c>
      <c r="G10">
        <v>7286100</v>
      </c>
      <c r="K10" s="17">
        <v>44348</v>
      </c>
      <c r="L10" s="20">
        <v>241.72723388671881</v>
      </c>
      <c r="M10">
        <v>244.27000427246091</v>
      </c>
      <c r="N10">
        <v>247.69000244140619</v>
      </c>
      <c r="O10">
        <v>229.42999267578119</v>
      </c>
      <c r="P10">
        <v>238</v>
      </c>
      <c r="Q10">
        <v>124445700</v>
      </c>
      <c r="U10" s="17">
        <v>44155</v>
      </c>
      <c r="V10">
        <v>3557.5400390625</v>
      </c>
      <c r="W10">
        <v>3557.5400390625</v>
      </c>
      <c r="X10">
        <v>3581.22998046875</v>
      </c>
      <c r="Y10">
        <v>3556.85009765625</v>
      </c>
      <c r="Z10">
        <v>3579.31005859375</v>
      </c>
      <c r="AA10">
        <v>4236370000</v>
      </c>
      <c r="AE10" s="17">
        <v>44348</v>
      </c>
      <c r="AF10" s="20">
        <v>4297.5</v>
      </c>
      <c r="AG10">
        <v>4297.5</v>
      </c>
      <c r="AH10">
        <v>4302.43017578125</v>
      </c>
      <c r="AI10">
        <v>4164.39990234375</v>
      </c>
      <c r="AJ10">
        <v>4216.52001953125</v>
      </c>
      <c r="AK10">
        <v>102544180000</v>
      </c>
      <c r="AN10" s="22">
        <v>44155</v>
      </c>
      <c r="AO10" s="20">
        <v>0.83</v>
      </c>
    </row>
    <row r="11" spans="1:41" x14ac:dyDescent="0.2">
      <c r="A11" s="17">
        <v>44158</v>
      </c>
      <c r="B11">
        <v>254.95806884765619</v>
      </c>
      <c r="C11">
        <v>257.6400146484375</v>
      </c>
      <c r="D11">
        <v>261.739990234375</v>
      </c>
      <c r="E11">
        <v>254.61000061035159</v>
      </c>
      <c r="F11">
        <v>261.23001098632812</v>
      </c>
      <c r="G11">
        <v>5383600</v>
      </c>
      <c r="K11" s="17">
        <v>44378</v>
      </c>
      <c r="L11" s="20">
        <v>239.41157531738281</v>
      </c>
      <c r="M11">
        <v>241.92999267578119</v>
      </c>
      <c r="N11">
        <v>253.5</v>
      </c>
      <c r="O11">
        <v>234.30999755859381</v>
      </c>
      <c r="P11">
        <v>244.5</v>
      </c>
      <c r="Q11">
        <v>129733200</v>
      </c>
      <c r="U11" s="17">
        <v>44158</v>
      </c>
      <c r="V11">
        <v>3577.590087890625</v>
      </c>
      <c r="W11">
        <v>3577.590087890625</v>
      </c>
      <c r="X11">
        <v>3589.81005859375</v>
      </c>
      <c r="Y11">
        <v>3552.77001953125</v>
      </c>
      <c r="Z11">
        <v>3566.820068359375</v>
      </c>
      <c r="AA11">
        <v>5057550000</v>
      </c>
      <c r="AE11" s="17">
        <v>44378</v>
      </c>
      <c r="AF11" s="20">
        <v>4395.259765625</v>
      </c>
      <c r="AG11">
        <v>4395.259765625</v>
      </c>
      <c r="AH11">
        <v>4429.97021484375</v>
      </c>
      <c r="AI11">
        <v>4233.1298828125</v>
      </c>
      <c r="AJ11">
        <v>4300.72998046875</v>
      </c>
      <c r="AK11">
        <v>84255620000</v>
      </c>
      <c r="AN11" s="22">
        <v>44158</v>
      </c>
      <c r="AO11" s="20">
        <v>0.86</v>
      </c>
    </row>
    <row r="12" spans="1:41" x14ac:dyDescent="0.2">
      <c r="A12" s="17">
        <v>44159</v>
      </c>
      <c r="B12">
        <v>258.12472534179688</v>
      </c>
      <c r="C12">
        <v>260.83999633789062</v>
      </c>
      <c r="D12">
        <v>262.30999755859381</v>
      </c>
      <c r="E12">
        <v>257.82000732421881</v>
      </c>
      <c r="F12">
        <v>260</v>
      </c>
      <c r="G12">
        <v>5797300</v>
      </c>
      <c r="K12" s="17">
        <v>44409</v>
      </c>
      <c r="L12" s="20">
        <v>262.50863647460938</v>
      </c>
      <c r="M12">
        <v>265.26998901367188</v>
      </c>
      <c r="N12">
        <v>275.22000122070312</v>
      </c>
      <c r="O12">
        <v>238.8800048828125</v>
      </c>
      <c r="P12">
        <v>242.30999755859381</v>
      </c>
      <c r="Q12">
        <v>132741000</v>
      </c>
      <c r="U12" s="17">
        <v>44159</v>
      </c>
      <c r="V12">
        <v>3635.409912109375</v>
      </c>
      <c r="W12">
        <v>3635.409912109375</v>
      </c>
      <c r="X12">
        <v>3642.31005859375</v>
      </c>
      <c r="Y12">
        <v>3594.52001953125</v>
      </c>
      <c r="Z12">
        <v>3594.52001953125</v>
      </c>
      <c r="AA12">
        <v>6280290000</v>
      </c>
      <c r="AE12" s="17">
        <v>44409</v>
      </c>
      <c r="AF12" s="20">
        <v>4522.68017578125</v>
      </c>
      <c r="AG12">
        <v>4522.68017578125</v>
      </c>
      <c r="AH12">
        <v>4537.35986328125</v>
      </c>
      <c r="AI12">
        <v>4367.72998046875</v>
      </c>
      <c r="AJ12">
        <v>4406.85986328125</v>
      </c>
      <c r="AK12">
        <v>80500760000</v>
      </c>
      <c r="AN12" s="22">
        <v>44159</v>
      </c>
      <c r="AO12" s="20">
        <v>0.88</v>
      </c>
    </row>
    <row r="13" spans="1:41" x14ac:dyDescent="0.2">
      <c r="A13" s="17">
        <v>44160</v>
      </c>
      <c r="B13">
        <v>244.2507019042969</v>
      </c>
      <c r="C13">
        <v>246.82000732421881</v>
      </c>
      <c r="D13">
        <v>266.10000610351562</v>
      </c>
      <c r="E13">
        <v>245.05000305175781</v>
      </c>
      <c r="F13">
        <v>263.73001098632812</v>
      </c>
      <c r="G13">
        <v>26394900</v>
      </c>
      <c r="K13" s="17">
        <v>44440</v>
      </c>
      <c r="L13" s="20">
        <v>268.396728515625</v>
      </c>
      <c r="M13">
        <v>271.22000122070312</v>
      </c>
      <c r="N13">
        <v>286.3599853515625</v>
      </c>
      <c r="O13">
        <v>252.19000244140619</v>
      </c>
      <c r="P13">
        <v>266.26998901367188</v>
      </c>
      <c r="Q13">
        <v>131289200</v>
      </c>
      <c r="U13" s="17">
        <v>44160</v>
      </c>
      <c r="V13">
        <v>3629.64990234375</v>
      </c>
      <c r="W13">
        <v>3629.64990234375</v>
      </c>
      <c r="X13">
        <v>3635.5</v>
      </c>
      <c r="Y13">
        <v>3617.760009765625</v>
      </c>
      <c r="Z13">
        <v>3635.5</v>
      </c>
      <c r="AA13">
        <v>4910440000</v>
      </c>
      <c r="AE13" s="17">
        <v>44440</v>
      </c>
      <c r="AF13" s="20">
        <v>4307.5400390625</v>
      </c>
      <c r="AG13">
        <v>4307.5400390625</v>
      </c>
      <c r="AH13">
        <v>4545.85009765625</v>
      </c>
      <c r="AI13">
        <v>4305.91015625</v>
      </c>
      <c r="AJ13">
        <v>4528.7998046875</v>
      </c>
      <c r="AK13">
        <v>85528860000</v>
      </c>
      <c r="AN13" s="22">
        <v>44160</v>
      </c>
      <c r="AO13" s="20">
        <v>0.88</v>
      </c>
    </row>
    <row r="14" spans="1:41" x14ac:dyDescent="0.2">
      <c r="A14" s="17">
        <v>44162</v>
      </c>
      <c r="B14">
        <v>245.0522766113281</v>
      </c>
      <c r="C14">
        <v>247.6300048828125</v>
      </c>
      <c r="D14">
        <v>251.8399963378906</v>
      </c>
      <c r="E14">
        <v>247.0299987792969</v>
      </c>
      <c r="F14">
        <v>251</v>
      </c>
      <c r="G14">
        <v>7395000</v>
      </c>
      <c r="K14" s="17">
        <v>44470</v>
      </c>
      <c r="L14" s="20">
        <v>296.57034301757812</v>
      </c>
      <c r="M14">
        <v>299.69000244140619</v>
      </c>
      <c r="N14">
        <v>300.77999877929688</v>
      </c>
      <c r="O14">
        <v>266.1400146484375</v>
      </c>
      <c r="P14">
        <v>271.5</v>
      </c>
      <c r="Q14">
        <v>90870800</v>
      </c>
      <c r="U14" s="17">
        <v>44162</v>
      </c>
      <c r="V14">
        <v>3638.35009765625</v>
      </c>
      <c r="W14">
        <v>3638.35009765625</v>
      </c>
      <c r="X14">
        <v>3644.31005859375</v>
      </c>
      <c r="Y14">
        <v>3629.330078125</v>
      </c>
      <c r="Z14">
        <v>3638.550048828125</v>
      </c>
      <c r="AA14">
        <v>2778390000</v>
      </c>
      <c r="AE14" s="17">
        <v>44470</v>
      </c>
      <c r="AF14" s="20">
        <v>4605.3798828125</v>
      </c>
      <c r="AG14">
        <v>4605.3798828125</v>
      </c>
      <c r="AH14">
        <v>4608.080078125</v>
      </c>
      <c r="AI14">
        <v>4278.93994140625</v>
      </c>
      <c r="AJ14">
        <v>4317.16015625</v>
      </c>
      <c r="AK14">
        <v>80253600000</v>
      </c>
      <c r="AN14" s="22">
        <v>44161</v>
      </c>
    </row>
    <row r="15" spans="1:41" x14ac:dyDescent="0.2">
      <c r="A15" s="17">
        <v>44165</v>
      </c>
      <c r="B15">
        <v>243.24131774902341</v>
      </c>
      <c r="C15">
        <v>245.80000305175781</v>
      </c>
      <c r="D15">
        <v>247.6300048828125</v>
      </c>
      <c r="E15">
        <v>236.07000732421881</v>
      </c>
      <c r="F15">
        <v>245.47999572753909</v>
      </c>
      <c r="G15">
        <v>18966400</v>
      </c>
      <c r="K15" s="17">
        <v>44501</v>
      </c>
      <c r="L15" s="20">
        <v>281.99368286132812</v>
      </c>
      <c r="M15">
        <v>284.95999145507812</v>
      </c>
      <c r="N15">
        <v>311.75</v>
      </c>
      <c r="O15">
        <v>283.04000854492188</v>
      </c>
      <c r="P15">
        <v>301.5</v>
      </c>
      <c r="Q15">
        <v>99291500</v>
      </c>
      <c r="U15" s="17">
        <v>44165</v>
      </c>
      <c r="V15">
        <v>3621.6298828125</v>
      </c>
      <c r="W15">
        <v>3621.6298828125</v>
      </c>
      <c r="X15">
        <v>3634.179931640625</v>
      </c>
      <c r="Y15">
        <v>3594.389892578125</v>
      </c>
      <c r="Z15">
        <v>3634.179931640625</v>
      </c>
      <c r="AA15">
        <v>6308410000</v>
      </c>
      <c r="AE15" s="17">
        <v>44501</v>
      </c>
      <c r="AF15" s="20">
        <v>4567</v>
      </c>
      <c r="AG15">
        <v>4567</v>
      </c>
      <c r="AH15">
        <v>4743.830078125</v>
      </c>
      <c r="AI15">
        <v>4560</v>
      </c>
      <c r="AJ15">
        <v>4610.6201171875</v>
      </c>
      <c r="AK15">
        <v>88268840000</v>
      </c>
      <c r="AN15" s="22">
        <v>44162</v>
      </c>
      <c r="AO15" s="20">
        <v>0.84</v>
      </c>
    </row>
    <row r="16" spans="1:41" x14ac:dyDescent="0.2">
      <c r="A16" s="17">
        <v>44166</v>
      </c>
      <c r="B16">
        <v>238.837646484375</v>
      </c>
      <c r="C16">
        <v>241.3500061035156</v>
      </c>
      <c r="D16">
        <v>246.69999694824219</v>
      </c>
      <c r="E16">
        <v>238.69999694824219</v>
      </c>
      <c r="F16">
        <v>245</v>
      </c>
      <c r="G16">
        <v>18872000</v>
      </c>
      <c r="K16" s="17">
        <v>44531</v>
      </c>
      <c r="L16" s="20">
        <v>251.48460388183591</v>
      </c>
      <c r="M16">
        <v>254.1300048828125</v>
      </c>
      <c r="N16">
        <v>276.94000244140619</v>
      </c>
      <c r="O16">
        <v>245.25</v>
      </c>
      <c r="P16">
        <v>271.260009765625</v>
      </c>
      <c r="Q16">
        <v>149738000</v>
      </c>
      <c r="U16" s="17">
        <v>44166</v>
      </c>
      <c r="V16">
        <v>3662.449951171875</v>
      </c>
      <c r="W16">
        <v>3662.449951171875</v>
      </c>
      <c r="X16">
        <v>3678.449951171875</v>
      </c>
      <c r="Y16">
        <v>3645.8701171875</v>
      </c>
      <c r="Z16">
        <v>3645.8701171875</v>
      </c>
      <c r="AA16">
        <v>5418480000</v>
      </c>
      <c r="AE16" s="17">
        <v>44531</v>
      </c>
      <c r="AF16" s="20">
        <v>4766.18017578125</v>
      </c>
      <c r="AG16">
        <v>4766.18017578125</v>
      </c>
      <c r="AH16">
        <v>4808.93017578125</v>
      </c>
      <c r="AI16">
        <v>4495.1201171875</v>
      </c>
      <c r="AJ16">
        <v>4602.81982421875</v>
      </c>
      <c r="AK16">
        <v>92750180000</v>
      </c>
      <c r="AN16" s="22">
        <v>44165</v>
      </c>
      <c r="AO16" s="20">
        <v>0.84</v>
      </c>
    </row>
    <row r="17" spans="1:41" x14ac:dyDescent="0.2">
      <c r="A17" s="17">
        <v>44167</v>
      </c>
      <c r="B17">
        <v>218.48176574707031</v>
      </c>
      <c r="C17">
        <v>220.7799987792969</v>
      </c>
      <c r="D17">
        <v>226</v>
      </c>
      <c r="E17">
        <v>215.6300048828125</v>
      </c>
      <c r="F17">
        <v>225.47999572753909</v>
      </c>
      <c r="G17">
        <v>52225500</v>
      </c>
      <c r="K17" s="17">
        <v>44562</v>
      </c>
      <c r="L17" s="20">
        <v>230.2084045410156</v>
      </c>
      <c r="M17">
        <v>232.6300048828125</v>
      </c>
      <c r="N17">
        <v>256.8699951171875</v>
      </c>
      <c r="O17">
        <v>207.50999450683591</v>
      </c>
      <c r="P17">
        <v>255.00999450683591</v>
      </c>
      <c r="Q17">
        <v>162490700</v>
      </c>
      <c r="U17" s="17">
        <v>44167</v>
      </c>
      <c r="V17">
        <v>3669.010009765625</v>
      </c>
      <c r="W17">
        <v>3669.010009765625</v>
      </c>
      <c r="X17">
        <v>3670.9599609375</v>
      </c>
      <c r="Y17">
        <v>3644.840087890625</v>
      </c>
      <c r="Z17">
        <v>3653.780029296875</v>
      </c>
      <c r="AA17">
        <v>5041250000</v>
      </c>
      <c r="AE17" s="17">
        <v>44562</v>
      </c>
      <c r="AF17" s="20">
        <v>4515.5498046875</v>
      </c>
      <c r="AG17">
        <v>4515.5498046875</v>
      </c>
      <c r="AH17">
        <v>4818.6201171875</v>
      </c>
      <c r="AI17">
        <v>4222.6201171875</v>
      </c>
      <c r="AJ17">
        <v>4778.14013671875</v>
      </c>
      <c r="AK17">
        <v>95562890000</v>
      </c>
      <c r="AN17" s="22">
        <v>44166</v>
      </c>
      <c r="AO17" s="20">
        <v>0.92</v>
      </c>
    </row>
    <row r="18" spans="1:41" x14ac:dyDescent="0.2">
      <c r="A18" s="17">
        <v>44168</v>
      </c>
      <c r="B18">
        <v>218.66978454589841</v>
      </c>
      <c r="C18">
        <v>220.9700012207031</v>
      </c>
      <c r="D18">
        <v>226.11000061035159</v>
      </c>
      <c r="E18">
        <v>220.1300048828125</v>
      </c>
      <c r="F18">
        <v>226.11000061035159</v>
      </c>
      <c r="G18">
        <v>21395300</v>
      </c>
      <c r="K18" s="17">
        <v>44593</v>
      </c>
      <c r="L18" s="20">
        <v>208.33843994140619</v>
      </c>
      <c r="M18">
        <v>210.5299987792969</v>
      </c>
      <c r="N18">
        <v>234.49000549316409</v>
      </c>
      <c r="O18">
        <v>184.44000244140619</v>
      </c>
      <c r="P18">
        <v>232.3699951171875</v>
      </c>
      <c r="Q18">
        <v>141619500</v>
      </c>
      <c r="U18" s="17">
        <v>44168</v>
      </c>
      <c r="V18">
        <v>3666.719970703125</v>
      </c>
      <c r="W18">
        <v>3666.719970703125</v>
      </c>
      <c r="X18">
        <v>3682.72998046875</v>
      </c>
      <c r="Y18">
        <v>3657.169921875</v>
      </c>
      <c r="Z18">
        <v>3668.280029296875</v>
      </c>
      <c r="AA18">
        <v>5065340000</v>
      </c>
      <c r="AE18" s="17">
        <v>44593</v>
      </c>
      <c r="AF18" s="20">
        <v>4373.93994140625</v>
      </c>
      <c r="AG18">
        <v>4373.93994140625</v>
      </c>
      <c r="AH18">
        <v>4595.31005859375</v>
      </c>
      <c r="AI18">
        <v>4114.64990234375</v>
      </c>
      <c r="AJ18">
        <v>4519.56982421875</v>
      </c>
      <c r="AK18">
        <v>92667710000</v>
      </c>
      <c r="AN18" s="22">
        <v>44167</v>
      </c>
      <c r="AO18" s="20">
        <v>0.95</v>
      </c>
    </row>
    <row r="19" spans="1:41" x14ac:dyDescent="0.2">
      <c r="A19" s="17">
        <v>44169</v>
      </c>
      <c r="B19">
        <v>223.5088806152344</v>
      </c>
      <c r="C19">
        <v>225.86000061035159</v>
      </c>
      <c r="D19">
        <v>228.6000061035156</v>
      </c>
      <c r="E19">
        <v>221.82000732421881</v>
      </c>
      <c r="F19">
        <v>223.82000732421881</v>
      </c>
      <c r="G19">
        <v>20504800</v>
      </c>
      <c r="K19" s="17">
        <v>44621</v>
      </c>
      <c r="L19" s="20">
        <v>210.10981750488281</v>
      </c>
      <c r="M19">
        <v>212.32000732421881</v>
      </c>
      <c r="N19">
        <v>222.1600036621094</v>
      </c>
      <c r="O19">
        <v>189.19999694824219</v>
      </c>
      <c r="P19">
        <v>213.3999938964844</v>
      </c>
      <c r="Q19">
        <v>162067000</v>
      </c>
      <c r="U19" s="17">
        <v>44169</v>
      </c>
      <c r="V19">
        <v>3699.1201171875</v>
      </c>
      <c r="W19">
        <v>3699.1201171875</v>
      </c>
      <c r="X19">
        <v>3699.199951171875</v>
      </c>
      <c r="Y19">
        <v>3670.93994140625</v>
      </c>
      <c r="Z19">
        <v>3670.93994140625</v>
      </c>
      <c r="AA19">
        <v>5099620000</v>
      </c>
      <c r="AE19" s="17">
        <v>44621</v>
      </c>
      <c r="AF19" s="20">
        <v>4530.41015625</v>
      </c>
      <c r="AG19">
        <v>4530.41015625</v>
      </c>
      <c r="AH19">
        <v>4637.2998046875</v>
      </c>
      <c r="AI19">
        <v>4157.8701171875</v>
      </c>
      <c r="AJ19">
        <v>4363.14013671875</v>
      </c>
      <c r="AK19">
        <v>123546260000</v>
      </c>
      <c r="AN19" s="22">
        <v>44168</v>
      </c>
      <c r="AO19" s="20">
        <v>0.92</v>
      </c>
    </row>
    <row r="20" spans="1:41" x14ac:dyDescent="0.2">
      <c r="A20" s="17">
        <v>44172</v>
      </c>
      <c r="B20">
        <v>225.32972717285159</v>
      </c>
      <c r="C20">
        <v>227.69999694824219</v>
      </c>
      <c r="D20">
        <v>229.8699951171875</v>
      </c>
      <c r="E20">
        <v>226.25</v>
      </c>
      <c r="F20">
        <v>228.11000061035159</v>
      </c>
      <c r="G20">
        <v>12864100</v>
      </c>
      <c r="K20" s="17">
        <v>44652</v>
      </c>
      <c r="L20" s="20">
        <v>174.1085510253906</v>
      </c>
      <c r="M20">
        <v>175.94000244140619</v>
      </c>
      <c r="N20">
        <v>221</v>
      </c>
      <c r="O20">
        <v>167.55000305175781</v>
      </c>
      <c r="P20">
        <v>212.47999572753909</v>
      </c>
      <c r="Q20">
        <v>139767900</v>
      </c>
      <c r="U20" s="17">
        <v>44172</v>
      </c>
      <c r="V20">
        <v>3691.9599609375</v>
      </c>
      <c r="W20">
        <v>3691.9599609375</v>
      </c>
      <c r="X20">
        <v>3697.409912109375</v>
      </c>
      <c r="Y20">
        <v>3678.8798828125</v>
      </c>
      <c r="Z20">
        <v>3694.72998046875</v>
      </c>
      <c r="AA20">
        <v>4804500000</v>
      </c>
      <c r="AE20" s="17">
        <v>44652</v>
      </c>
      <c r="AF20" s="20">
        <v>4131.93017578125</v>
      </c>
      <c r="AG20">
        <v>4131.93017578125</v>
      </c>
      <c r="AH20">
        <v>4593.4501953125</v>
      </c>
      <c r="AI20">
        <v>4124.27978515625</v>
      </c>
      <c r="AJ20">
        <v>4540.31982421875</v>
      </c>
      <c r="AK20">
        <v>90367840000</v>
      </c>
      <c r="AN20" s="22">
        <v>44169</v>
      </c>
      <c r="AO20" s="20">
        <v>0.97</v>
      </c>
    </row>
    <row r="21" spans="1:41" x14ac:dyDescent="0.2">
      <c r="A21" s="17">
        <v>44173</v>
      </c>
      <c r="B21">
        <v>225.4880676269531</v>
      </c>
      <c r="C21">
        <v>227.86000061035159</v>
      </c>
      <c r="D21">
        <v>229.5</v>
      </c>
      <c r="E21">
        <v>225.6600036621094</v>
      </c>
      <c r="F21">
        <v>228.6499938964844</v>
      </c>
      <c r="G21">
        <v>12116800</v>
      </c>
      <c r="K21" s="17">
        <v>44682</v>
      </c>
      <c r="L21" s="20">
        <v>158.57197570800781</v>
      </c>
      <c r="M21">
        <v>160.24000549316409</v>
      </c>
      <c r="N21">
        <v>185.97999572753909</v>
      </c>
      <c r="O21">
        <v>154.55000305175781</v>
      </c>
      <c r="P21">
        <v>175.0899963378906</v>
      </c>
      <c r="Q21">
        <v>167503800</v>
      </c>
      <c r="U21" s="17">
        <v>44173</v>
      </c>
      <c r="V21">
        <v>3702.25</v>
      </c>
      <c r="W21">
        <v>3702.25</v>
      </c>
      <c r="X21">
        <v>3708.449951171875</v>
      </c>
      <c r="Y21">
        <v>3678.830078125</v>
      </c>
      <c r="Z21">
        <v>3683.050048828125</v>
      </c>
      <c r="AA21">
        <v>4584390000</v>
      </c>
      <c r="AE21" s="17">
        <v>44682</v>
      </c>
      <c r="AF21" s="20">
        <v>4132.14990234375</v>
      </c>
      <c r="AG21">
        <v>4132.14990234375</v>
      </c>
      <c r="AH21">
        <v>4307.66015625</v>
      </c>
      <c r="AI21">
        <v>3810.320068359375</v>
      </c>
      <c r="AJ21">
        <v>4130.60986328125</v>
      </c>
      <c r="AK21">
        <v>108860390000</v>
      </c>
      <c r="AN21" s="22">
        <v>44172</v>
      </c>
      <c r="AO21" s="20">
        <v>0.94</v>
      </c>
    </row>
    <row r="22" spans="1:41" x14ac:dyDescent="0.2">
      <c r="A22" s="17">
        <v>44174</v>
      </c>
      <c r="B22">
        <v>218.27394104003909</v>
      </c>
      <c r="C22">
        <v>220.57000732421881</v>
      </c>
      <c r="D22">
        <v>228.8399963378906</v>
      </c>
      <c r="E22">
        <v>220.07000732421881</v>
      </c>
      <c r="F22">
        <v>228.05000305175781</v>
      </c>
      <c r="G22">
        <v>15651800</v>
      </c>
      <c r="K22" s="17">
        <v>44713</v>
      </c>
      <c r="L22" s="20">
        <v>163.3219909667969</v>
      </c>
      <c r="M22">
        <v>165.03999328613281</v>
      </c>
      <c r="N22">
        <v>192.67999267578119</v>
      </c>
      <c r="O22">
        <v>158.16999816894531</v>
      </c>
      <c r="P22">
        <v>178.00999450683591</v>
      </c>
      <c r="Q22">
        <v>208169100</v>
      </c>
      <c r="U22" s="17">
        <v>44174</v>
      </c>
      <c r="V22">
        <v>3672.820068359375</v>
      </c>
      <c r="W22">
        <v>3672.820068359375</v>
      </c>
      <c r="X22">
        <v>3712.389892578125</v>
      </c>
      <c r="Y22">
        <v>3660.5400390625</v>
      </c>
      <c r="Z22">
        <v>3705.97998046875</v>
      </c>
      <c r="AA22">
        <v>5232800000</v>
      </c>
      <c r="AE22" s="17">
        <v>44713</v>
      </c>
      <c r="AF22" s="20">
        <v>3785.3798828125</v>
      </c>
      <c r="AG22">
        <v>3785.3798828125</v>
      </c>
      <c r="AH22">
        <v>4177.509765625</v>
      </c>
      <c r="AI22">
        <v>3636.8701171875</v>
      </c>
      <c r="AJ22">
        <v>4149.77978515625</v>
      </c>
      <c r="AK22">
        <v>106116710000</v>
      </c>
      <c r="AN22" s="22">
        <v>44173</v>
      </c>
      <c r="AO22" s="20">
        <v>0.92</v>
      </c>
    </row>
    <row r="23" spans="1:41" x14ac:dyDescent="0.2">
      <c r="A23" s="17">
        <v>44175</v>
      </c>
      <c r="B23">
        <v>220.5994873046875</v>
      </c>
      <c r="C23">
        <v>222.91999816894531</v>
      </c>
      <c r="D23">
        <v>224.30999755859381</v>
      </c>
      <c r="E23">
        <v>220.1600036621094</v>
      </c>
      <c r="F23">
        <v>220.57000732421881</v>
      </c>
      <c r="G23">
        <v>9258600</v>
      </c>
      <c r="K23" s="17">
        <v>44743</v>
      </c>
      <c r="L23" s="20">
        <v>182.10441589355469</v>
      </c>
      <c r="M23">
        <v>184.02000427246091</v>
      </c>
      <c r="N23">
        <v>187.55999755859381</v>
      </c>
      <c r="O23">
        <v>157.6499938964844</v>
      </c>
      <c r="P23">
        <v>164.75999450683591</v>
      </c>
      <c r="Q23">
        <v>93357300</v>
      </c>
      <c r="U23" s="17">
        <v>44175</v>
      </c>
      <c r="V23">
        <v>3668.10009765625</v>
      </c>
      <c r="W23">
        <v>3668.10009765625</v>
      </c>
      <c r="X23">
        <v>3678.489990234375</v>
      </c>
      <c r="Y23">
        <v>3645.179931640625</v>
      </c>
      <c r="Z23">
        <v>3659.1298828125</v>
      </c>
      <c r="AA23">
        <v>4658480000</v>
      </c>
      <c r="AE23" s="17">
        <v>44743</v>
      </c>
      <c r="AF23" s="20">
        <v>4130.2900390625</v>
      </c>
      <c r="AG23">
        <v>4130.2900390625</v>
      </c>
      <c r="AH23">
        <v>4140.14990234375</v>
      </c>
      <c r="AI23">
        <v>3721.56005859375</v>
      </c>
      <c r="AJ23">
        <v>3781</v>
      </c>
      <c r="AK23">
        <v>81688320000</v>
      </c>
      <c r="AN23" s="22">
        <v>44174</v>
      </c>
      <c r="AO23" s="20">
        <v>0.95</v>
      </c>
    </row>
    <row r="24" spans="1:41" x14ac:dyDescent="0.2">
      <c r="A24" s="17">
        <v>44176</v>
      </c>
      <c r="B24">
        <v>220.10467529296881</v>
      </c>
      <c r="C24">
        <v>222.41999816894531</v>
      </c>
      <c r="D24">
        <v>222.74000549316409</v>
      </c>
      <c r="E24">
        <v>219.97999572753909</v>
      </c>
      <c r="F24">
        <v>221.91999816894531</v>
      </c>
      <c r="G24">
        <v>8214400</v>
      </c>
      <c r="K24" s="17">
        <v>44774</v>
      </c>
      <c r="L24" s="20">
        <v>154.4948425292969</v>
      </c>
      <c r="M24">
        <v>156.1199951171875</v>
      </c>
      <c r="N24">
        <v>194.3699951171875</v>
      </c>
      <c r="O24">
        <v>155.9700012207031</v>
      </c>
      <c r="P24">
        <v>181.30000305175781</v>
      </c>
      <c r="Q24">
        <v>143697900</v>
      </c>
      <c r="U24" s="17">
        <v>44176</v>
      </c>
      <c r="V24">
        <v>3663.4599609375</v>
      </c>
      <c r="W24">
        <v>3663.4599609375</v>
      </c>
      <c r="X24">
        <v>3665.909912109375</v>
      </c>
      <c r="Y24">
        <v>3633.39990234375</v>
      </c>
      <c r="Z24">
        <v>3656.080078125</v>
      </c>
      <c r="AA24">
        <v>4375470000</v>
      </c>
      <c r="AE24" s="17">
        <v>44774</v>
      </c>
      <c r="AF24" s="20">
        <v>3955</v>
      </c>
      <c r="AG24">
        <v>3955</v>
      </c>
      <c r="AH24">
        <v>4325.27978515625</v>
      </c>
      <c r="AI24">
        <v>3954.530029296875</v>
      </c>
      <c r="AJ24">
        <v>4112.3798828125</v>
      </c>
      <c r="AK24">
        <v>92252350000</v>
      </c>
      <c r="AN24" s="22">
        <v>44175</v>
      </c>
      <c r="AO24" s="20">
        <v>0.92</v>
      </c>
    </row>
    <row r="25" spans="1:41" x14ac:dyDescent="0.2">
      <c r="A25" s="17">
        <v>44179</v>
      </c>
      <c r="B25">
        <v>218.9666442871094</v>
      </c>
      <c r="C25">
        <v>221.27000427246091</v>
      </c>
      <c r="D25">
        <v>223.4700012207031</v>
      </c>
      <c r="E25">
        <v>220.44999694824219</v>
      </c>
      <c r="F25">
        <v>223.0899963378906</v>
      </c>
      <c r="G25">
        <v>8508500</v>
      </c>
      <c r="K25" s="17">
        <v>44805</v>
      </c>
      <c r="L25" s="20">
        <v>142.3426818847656</v>
      </c>
      <c r="M25">
        <v>143.8399963378906</v>
      </c>
      <c r="N25">
        <v>165.6600036621094</v>
      </c>
      <c r="O25">
        <v>143.75</v>
      </c>
      <c r="P25">
        <v>154.8699951171875</v>
      </c>
      <c r="Q25">
        <v>153996000</v>
      </c>
      <c r="U25" s="17">
        <v>44179</v>
      </c>
      <c r="V25">
        <v>3647.489990234375</v>
      </c>
      <c r="W25">
        <v>3647.489990234375</v>
      </c>
      <c r="X25">
        <v>3697.610107421875</v>
      </c>
      <c r="Y25">
        <v>3645.840087890625</v>
      </c>
      <c r="Z25">
        <v>3675.27001953125</v>
      </c>
      <c r="AA25">
        <v>4623850000</v>
      </c>
      <c r="AE25" s="17">
        <v>44805</v>
      </c>
      <c r="AF25" s="20">
        <v>3585.6201171875</v>
      </c>
      <c r="AG25">
        <v>3585.6201171875</v>
      </c>
      <c r="AH25">
        <v>4119.27978515625</v>
      </c>
      <c r="AI25">
        <v>3584.1298828125</v>
      </c>
      <c r="AJ25">
        <v>3936.72998046875</v>
      </c>
      <c r="AK25">
        <v>94241020000</v>
      </c>
      <c r="AN25" s="22">
        <v>44176</v>
      </c>
      <c r="AO25" s="20">
        <v>0.9</v>
      </c>
    </row>
    <row r="26" spans="1:41" x14ac:dyDescent="0.2">
      <c r="A26" s="17">
        <v>44180</v>
      </c>
      <c r="B26">
        <v>217.85832214355469</v>
      </c>
      <c r="C26">
        <v>220.1499938964844</v>
      </c>
      <c r="D26">
        <v>222.13999938964841</v>
      </c>
      <c r="E26">
        <v>218.19999694824219</v>
      </c>
      <c r="F26">
        <v>222.07000732421881</v>
      </c>
      <c r="G26">
        <v>10766800</v>
      </c>
      <c r="K26" s="17">
        <v>44835</v>
      </c>
      <c r="L26" s="20">
        <v>160.8974914550781</v>
      </c>
      <c r="M26">
        <v>162.5899963378906</v>
      </c>
      <c r="N26">
        <v>166.0299987792969</v>
      </c>
      <c r="O26">
        <v>137.5899963378906</v>
      </c>
      <c r="P26">
        <v>144.97999572753909</v>
      </c>
      <c r="Q26">
        <v>139814200</v>
      </c>
      <c r="U26" s="17">
        <v>44180</v>
      </c>
      <c r="V26">
        <v>3694.6201171875</v>
      </c>
      <c r="W26">
        <v>3694.6201171875</v>
      </c>
      <c r="X26">
        <v>3695.2900390625</v>
      </c>
      <c r="Y26">
        <v>3659.6201171875</v>
      </c>
      <c r="Z26">
        <v>3666.409912109375</v>
      </c>
      <c r="AA26">
        <v>4387080000</v>
      </c>
      <c r="AE26" s="17">
        <v>44835</v>
      </c>
      <c r="AF26" s="20">
        <v>3871.97998046875</v>
      </c>
      <c r="AG26">
        <v>3871.97998046875</v>
      </c>
      <c r="AH26">
        <v>3905.419921875</v>
      </c>
      <c r="AI26">
        <v>3491.580078125</v>
      </c>
      <c r="AJ26">
        <v>3609.780029296875</v>
      </c>
      <c r="AK26">
        <v>95823760000</v>
      </c>
      <c r="AN26" s="22">
        <v>44179</v>
      </c>
      <c r="AO26" s="20">
        <v>0.9</v>
      </c>
    </row>
    <row r="27" spans="1:41" x14ac:dyDescent="0.2">
      <c r="A27" s="17">
        <v>44181</v>
      </c>
      <c r="B27">
        <v>221.29219055175781</v>
      </c>
      <c r="C27">
        <v>223.6199951171875</v>
      </c>
      <c r="D27">
        <v>224</v>
      </c>
      <c r="E27">
        <v>220.25</v>
      </c>
      <c r="F27">
        <v>221.47999572753909</v>
      </c>
      <c r="G27">
        <v>8821400</v>
      </c>
      <c r="K27" s="17">
        <v>44866</v>
      </c>
      <c r="L27" s="20">
        <v>158.58186340332031</v>
      </c>
      <c r="M27">
        <v>160.25</v>
      </c>
      <c r="N27">
        <v>165.69999694824219</v>
      </c>
      <c r="O27">
        <v>136.03999328613281</v>
      </c>
      <c r="P27">
        <v>165</v>
      </c>
      <c r="Q27">
        <v>158881400</v>
      </c>
      <c r="U27" s="17">
        <v>44181</v>
      </c>
      <c r="V27">
        <v>3701.169921875</v>
      </c>
      <c r="W27">
        <v>3701.169921875</v>
      </c>
      <c r="X27">
        <v>3711.27001953125</v>
      </c>
      <c r="Y27">
        <v>3688.570068359375</v>
      </c>
      <c r="Z27">
        <v>3696.25</v>
      </c>
      <c r="AA27">
        <v>4067040000</v>
      </c>
      <c r="AE27" s="17">
        <v>44866</v>
      </c>
      <c r="AF27" s="20">
        <v>4080.110107421875</v>
      </c>
      <c r="AG27">
        <v>4080.110107421875</v>
      </c>
      <c r="AH27">
        <v>4080.110107421875</v>
      </c>
      <c r="AI27">
        <v>3698.14990234375</v>
      </c>
      <c r="AJ27">
        <v>3901.7900390625</v>
      </c>
      <c r="AK27">
        <v>92671910000</v>
      </c>
      <c r="AN27" s="22">
        <v>44180</v>
      </c>
      <c r="AO27" s="20">
        <v>0.92</v>
      </c>
    </row>
    <row r="28" spans="1:41" x14ac:dyDescent="0.2">
      <c r="A28" s="17">
        <v>44182</v>
      </c>
      <c r="B28">
        <v>223.56825256347659</v>
      </c>
      <c r="C28">
        <v>225.91999816894531</v>
      </c>
      <c r="D28">
        <v>226.72999572753909</v>
      </c>
      <c r="E28">
        <v>224.5</v>
      </c>
      <c r="F28">
        <v>224.8999938964844</v>
      </c>
      <c r="G28">
        <v>9946900</v>
      </c>
      <c r="K28" s="17">
        <v>44896</v>
      </c>
      <c r="L28" s="20">
        <v>131.20977783203119</v>
      </c>
      <c r="M28">
        <v>132.5899963378906</v>
      </c>
      <c r="N28">
        <v>147.5899963378906</v>
      </c>
      <c r="O28">
        <v>126.3399963378906</v>
      </c>
      <c r="P28">
        <v>147.55000305175781</v>
      </c>
      <c r="Q28">
        <v>255570500</v>
      </c>
      <c r="U28" s="17">
        <v>44182</v>
      </c>
      <c r="V28">
        <v>3722.47998046875</v>
      </c>
      <c r="W28">
        <v>3722.47998046875</v>
      </c>
      <c r="X28">
        <v>3725.1201171875</v>
      </c>
      <c r="Y28">
        <v>3710.8701171875</v>
      </c>
      <c r="Z28">
        <v>3713.64990234375</v>
      </c>
      <c r="AA28">
        <v>4192810000</v>
      </c>
      <c r="AE28" s="17">
        <v>44896</v>
      </c>
      <c r="AF28" s="20">
        <v>3839.5</v>
      </c>
      <c r="AG28">
        <v>3839.5</v>
      </c>
      <c r="AH28">
        <v>4100.9599609375</v>
      </c>
      <c r="AI28">
        <v>3764.489990234375</v>
      </c>
      <c r="AJ28">
        <v>4087.139892578125</v>
      </c>
      <c r="AK28">
        <v>85249330000</v>
      </c>
      <c r="AN28" s="22">
        <v>44181</v>
      </c>
      <c r="AO28" s="20">
        <v>0.92</v>
      </c>
    </row>
    <row r="29" spans="1:41" x14ac:dyDescent="0.2">
      <c r="A29" s="17">
        <v>44183</v>
      </c>
      <c r="B29">
        <v>225.06251525878909</v>
      </c>
      <c r="C29">
        <v>227.42999267578119</v>
      </c>
      <c r="D29">
        <v>227.82000732421881</v>
      </c>
      <c r="E29">
        <v>224.3999938964844</v>
      </c>
      <c r="F29">
        <v>227.02000427246091</v>
      </c>
      <c r="G29">
        <v>11845400</v>
      </c>
      <c r="K29" s="17">
        <v>44927</v>
      </c>
      <c r="L29" s="20">
        <v>166.22149658203119</v>
      </c>
      <c r="M29">
        <v>167.9700012207031</v>
      </c>
      <c r="N29">
        <v>168.00999450683591</v>
      </c>
      <c r="O29">
        <v>133.0299987792969</v>
      </c>
      <c r="P29">
        <v>135.19000244140619</v>
      </c>
      <c r="Q29">
        <v>201955700</v>
      </c>
      <c r="U29" s="17">
        <v>44183</v>
      </c>
      <c r="V29">
        <v>3709.409912109375</v>
      </c>
      <c r="W29">
        <v>3709.409912109375</v>
      </c>
      <c r="X29">
        <v>3726.699951171875</v>
      </c>
      <c r="Y29">
        <v>3685.840087890625</v>
      </c>
      <c r="Z29">
        <v>3722.389892578125</v>
      </c>
      <c r="AA29">
        <v>7097100000</v>
      </c>
      <c r="AE29" s="17">
        <v>44927</v>
      </c>
      <c r="AF29" s="20">
        <v>4076.60009765625</v>
      </c>
      <c r="AG29">
        <v>4076.60009765625</v>
      </c>
      <c r="AH29">
        <v>4094.2099609375</v>
      </c>
      <c r="AI29">
        <v>3794.330078125</v>
      </c>
      <c r="AJ29">
        <v>3853.2900390625</v>
      </c>
      <c r="AK29">
        <v>80763810000</v>
      </c>
      <c r="AN29" s="22">
        <v>44182</v>
      </c>
      <c r="AO29" s="20">
        <v>0.94</v>
      </c>
    </row>
    <row r="30" spans="1:41" x14ac:dyDescent="0.2">
      <c r="A30" s="17">
        <v>44186</v>
      </c>
      <c r="B30">
        <v>224.11253356933591</v>
      </c>
      <c r="C30">
        <v>226.4700012207031</v>
      </c>
      <c r="D30">
        <v>227.44000244140619</v>
      </c>
      <c r="E30">
        <v>224.71000671386719</v>
      </c>
      <c r="F30">
        <v>224.8999938964844</v>
      </c>
      <c r="G30">
        <v>9219000</v>
      </c>
      <c r="K30" s="17">
        <v>44958</v>
      </c>
      <c r="L30" s="20">
        <v>161.90687561035159</v>
      </c>
      <c r="M30">
        <v>163.61000061035159</v>
      </c>
      <c r="N30">
        <v>178.8399963378906</v>
      </c>
      <c r="O30">
        <v>159.6600036621094</v>
      </c>
      <c r="P30">
        <v>167.72999572753909</v>
      </c>
      <c r="Q30">
        <v>139359000</v>
      </c>
      <c r="U30" s="17">
        <v>44186</v>
      </c>
      <c r="V30">
        <v>3694.919921875</v>
      </c>
      <c r="W30">
        <v>3694.919921875</v>
      </c>
      <c r="X30">
        <v>3702.89990234375</v>
      </c>
      <c r="Y30">
        <v>3636.47998046875</v>
      </c>
      <c r="Z30">
        <v>3684.280029296875</v>
      </c>
      <c r="AA30">
        <v>4748580000</v>
      </c>
      <c r="AE30" s="17">
        <v>44958</v>
      </c>
      <c r="AF30" s="20">
        <v>3970.14990234375</v>
      </c>
      <c r="AG30">
        <v>3970.14990234375</v>
      </c>
      <c r="AH30">
        <v>4195.43994140625</v>
      </c>
      <c r="AI30">
        <v>3943.080078125</v>
      </c>
      <c r="AJ30">
        <v>4070.070068359375</v>
      </c>
      <c r="AK30">
        <v>80392280000</v>
      </c>
      <c r="AN30" s="22">
        <v>44183</v>
      </c>
      <c r="AO30" s="20">
        <v>0.95</v>
      </c>
    </row>
    <row r="31" spans="1:41" x14ac:dyDescent="0.2">
      <c r="A31" s="17">
        <v>44187</v>
      </c>
      <c r="B31">
        <v>228.76361083984381</v>
      </c>
      <c r="C31">
        <v>231.16999816894531</v>
      </c>
      <c r="D31">
        <v>231.8699951171875</v>
      </c>
      <c r="E31">
        <v>226.6000061035156</v>
      </c>
      <c r="F31">
        <v>227</v>
      </c>
      <c r="G31">
        <v>10339600</v>
      </c>
      <c r="K31" s="17">
        <v>44986</v>
      </c>
      <c r="L31" s="20">
        <v>197.70036315917969</v>
      </c>
      <c r="M31">
        <v>199.7799987792969</v>
      </c>
      <c r="N31">
        <v>200</v>
      </c>
      <c r="O31">
        <v>162.97999572753909</v>
      </c>
      <c r="P31">
        <v>162.99000549316409</v>
      </c>
      <c r="Q31">
        <v>227454600</v>
      </c>
      <c r="U31" s="17">
        <v>44187</v>
      </c>
      <c r="V31">
        <v>3687.260009765625</v>
      </c>
      <c r="W31">
        <v>3687.260009765625</v>
      </c>
      <c r="X31">
        <v>3698.260009765625</v>
      </c>
      <c r="Y31">
        <v>3676.159912109375</v>
      </c>
      <c r="Z31">
        <v>3698.080078125</v>
      </c>
      <c r="AA31">
        <v>4053310000</v>
      </c>
      <c r="AE31" s="17">
        <v>44986</v>
      </c>
      <c r="AF31" s="20">
        <v>4109.31005859375</v>
      </c>
      <c r="AG31">
        <v>4109.31005859375</v>
      </c>
      <c r="AH31">
        <v>4110.75</v>
      </c>
      <c r="AI31">
        <v>3808.860107421875</v>
      </c>
      <c r="AJ31">
        <v>3963.340087890625</v>
      </c>
      <c r="AK31">
        <v>113094800000</v>
      </c>
      <c r="AN31" s="22">
        <v>44186</v>
      </c>
      <c r="AO31" s="20">
        <v>0.95</v>
      </c>
    </row>
    <row r="32" spans="1:41" x14ac:dyDescent="0.2">
      <c r="A32" s="17">
        <v>44188</v>
      </c>
      <c r="B32">
        <v>225.06251525878909</v>
      </c>
      <c r="C32">
        <v>227.42999267578119</v>
      </c>
      <c r="D32">
        <v>233.17999267578119</v>
      </c>
      <c r="E32">
        <v>227.11000061035159</v>
      </c>
      <c r="F32">
        <v>232.5</v>
      </c>
      <c r="G32">
        <v>7090500</v>
      </c>
      <c r="K32" s="17">
        <v>45017</v>
      </c>
      <c r="L32" s="20">
        <v>196.30503845214841</v>
      </c>
      <c r="M32">
        <v>198.3699951171875</v>
      </c>
      <c r="N32">
        <v>200.1199951171875</v>
      </c>
      <c r="O32">
        <v>187.30999755859381</v>
      </c>
      <c r="P32">
        <v>198.2200012207031</v>
      </c>
      <c r="Q32">
        <v>89847400</v>
      </c>
      <c r="U32" s="17">
        <v>44188</v>
      </c>
      <c r="V32">
        <v>3690.010009765625</v>
      </c>
      <c r="W32">
        <v>3690.010009765625</v>
      </c>
      <c r="X32">
        <v>3711.239990234375</v>
      </c>
      <c r="Y32">
        <v>3689.280029296875</v>
      </c>
      <c r="Z32">
        <v>3693.419921875</v>
      </c>
      <c r="AA32">
        <v>3779160000</v>
      </c>
      <c r="AE32" s="17">
        <v>45017</v>
      </c>
      <c r="AF32" s="20">
        <v>4169.47998046875</v>
      </c>
      <c r="AG32">
        <v>4169.47998046875</v>
      </c>
      <c r="AH32">
        <v>4170.06005859375</v>
      </c>
      <c r="AI32">
        <v>4049.35009765625</v>
      </c>
      <c r="AJ32">
        <v>4102.2001953125</v>
      </c>
      <c r="AK32">
        <v>70861260000</v>
      </c>
      <c r="AN32" s="22">
        <v>44187</v>
      </c>
      <c r="AO32" s="20">
        <v>0.93</v>
      </c>
    </row>
    <row r="33" spans="1:41" x14ac:dyDescent="0.2">
      <c r="A33" s="17">
        <v>44189</v>
      </c>
      <c r="B33">
        <v>223.4297180175781</v>
      </c>
      <c r="C33">
        <v>225.7799987792969</v>
      </c>
      <c r="D33">
        <v>229.19000244140619</v>
      </c>
      <c r="E33">
        <v>224.83000183105469</v>
      </c>
      <c r="F33">
        <v>228.30000305175781</v>
      </c>
      <c r="G33">
        <v>6146300</v>
      </c>
      <c r="K33" s="17">
        <v>45047</v>
      </c>
      <c r="L33" s="20">
        <v>221.0546875</v>
      </c>
      <c r="M33">
        <v>223.3800048828125</v>
      </c>
      <c r="N33">
        <v>225</v>
      </c>
      <c r="O33">
        <v>190.75999450683591</v>
      </c>
      <c r="P33">
        <v>197.75999450683591</v>
      </c>
      <c r="Q33">
        <v>131673700</v>
      </c>
      <c r="U33" s="17">
        <v>44189</v>
      </c>
      <c r="V33">
        <v>3703.06005859375</v>
      </c>
      <c r="W33">
        <v>3703.06005859375</v>
      </c>
      <c r="X33">
        <v>3703.820068359375</v>
      </c>
      <c r="Y33">
        <v>3689.320068359375</v>
      </c>
      <c r="Z33">
        <v>3694.030029296875</v>
      </c>
      <c r="AA33">
        <v>1883780000</v>
      </c>
      <c r="AE33" s="17">
        <v>45047</v>
      </c>
      <c r="AF33" s="20">
        <v>4179.830078125</v>
      </c>
      <c r="AG33">
        <v>4179.830078125</v>
      </c>
      <c r="AH33">
        <v>4231.10009765625</v>
      </c>
      <c r="AI33">
        <v>4048.280029296875</v>
      </c>
      <c r="AJ33">
        <v>4166.7900390625</v>
      </c>
      <c r="AK33">
        <v>85190040000</v>
      </c>
      <c r="AN33" s="22">
        <v>44188</v>
      </c>
      <c r="AO33" s="20">
        <v>0.96</v>
      </c>
    </row>
    <row r="34" spans="1:41" x14ac:dyDescent="0.2">
      <c r="A34" s="17">
        <v>44193</v>
      </c>
      <c r="B34">
        <v>222.30157470703119</v>
      </c>
      <c r="C34">
        <v>224.63999938964841</v>
      </c>
      <c r="D34">
        <v>227.8399963378906</v>
      </c>
      <c r="E34">
        <v>222.05000305175781</v>
      </c>
      <c r="F34">
        <v>227.2200012207031</v>
      </c>
      <c r="G34">
        <v>6422500</v>
      </c>
      <c r="K34" s="17">
        <v>45078</v>
      </c>
      <c r="L34" s="20">
        <v>209.06085205078119</v>
      </c>
      <c r="M34">
        <v>211.25999450683591</v>
      </c>
      <c r="N34">
        <v>220.38999938964841</v>
      </c>
      <c r="O34">
        <v>204.7799987792969</v>
      </c>
      <c r="P34">
        <v>208.2200012207031</v>
      </c>
      <c r="Q34">
        <v>183499200</v>
      </c>
      <c r="U34" s="17">
        <v>44193</v>
      </c>
      <c r="V34">
        <v>3735.360107421875</v>
      </c>
      <c r="W34">
        <v>3735.360107421875</v>
      </c>
      <c r="X34">
        <v>3740.510009765625</v>
      </c>
      <c r="Y34">
        <v>3723.030029296875</v>
      </c>
      <c r="Z34">
        <v>3723.030029296875</v>
      </c>
      <c r="AA34">
        <v>3535460000</v>
      </c>
      <c r="AE34" s="17">
        <v>45078</v>
      </c>
      <c r="AF34" s="20">
        <v>4450.3798828125</v>
      </c>
      <c r="AG34">
        <v>4450.3798828125</v>
      </c>
      <c r="AH34">
        <v>4458.47998046875</v>
      </c>
      <c r="AI34">
        <v>4171.64013671875</v>
      </c>
      <c r="AJ34">
        <v>4183.02978515625</v>
      </c>
      <c r="AK34">
        <v>87983140000</v>
      </c>
      <c r="AN34" s="22">
        <v>44189</v>
      </c>
      <c r="AO34" s="20">
        <v>0.94</v>
      </c>
    </row>
    <row r="35" spans="1:41" x14ac:dyDescent="0.2">
      <c r="A35" s="17">
        <v>44194</v>
      </c>
      <c r="B35">
        <v>220.144287109375</v>
      </c>
      <c r="C35">
        <v>222.46000671386719</v>
      </c>
      <c r="D35">
        <v>225.30000305175781</v>
      </c>
      <c r="E35">
        <v>220.86000061035159</v>
      </c>
      <c r="F35">
        <v>224.9700012207031</v>
      </c>
      <c r="G35">
        <v>6122400</v>
      </c>
      <c r="K35" s="17">
        <v>45108</v>
      </c>
      <c r="L35" s="20">
        <v>222.667724609375</v>
      </c>
      <c r="M35">
        <v>225.00999450683591</v>
      </c>
      <c r="N35">
        <v>238.2200012207031</v>
      </c>
      <c r="O35">
        <v>207.83000183105469</v>
      </c>
      <c r="P35">
        <v>210.57000732421881</v>
      </c>
      <c r="Q35">
        <v>101126500</v>
      </c>
      <c r="U35" s="17">
        <v>44194</v>
      </c>
      <c r="V35">
        <v>3727.0400390625</v>
      </c>
      <c r="W35">
        <v>3727.0400390625</v>
      </c>
      <c r="X35">
        <v>3756.1201171875</v>
      </c>
      <c r="Y35">
        <v>3723.31005859375</v>
      </c>
      <c r="Z35">
        <v>3750.010009765625</v>
      </c>
      <c r="AA35">
        <v>3393290000</v>
      </c>
      <c r="AE35" s="17">
        <v>45108</v>
      </c>
      <c r="AF35" s="20">
        <v>4588.9599609375</v>
      </c>
      <c r="AG35">
        <v>4588.9599609375</v>
      </c>
      <c r="AH35">
        <v>4607.06982421875</v>
      </c>
      <c r="AI35">
        <v>4385.0498046875</v>
      </c>
      <c r="AJ35">
        <v>4450.47998046875</v>
      </c>
      <c r="AK35">
        <v>75063200000</v>
      </c>
      <c r="AN35" s="22">
        <v>44190</v>
      </c>
    </row>
    <row r="36" spans="1:41" x14ac:dyDescent="0.2">
      <c r="A36" s="17">
        <v>44195</v>
      </c>
      <c r="B36">
        <v>220.0848693847656</v>
      </c>
      <c r="C36">
        <v>222.3999938964844</v>
      </c>
      <c r="D36">
        <v>223.63999938964841</v>
      </c>
      <c r="E36">
        <v>221.58000183105469</v>
      </c>
      <c r="F36">
        <v>223.1300048828125</v>
      </c>
      <c r="G36">
        <v>4724000</v>
      </c>
      <c r="K36" s="17">
        <v>45139</v>
      </c>
      <c r="L36" s="20">
        <v>219.15467834472659</v>
      </c>
      <c r="M36">
        <v>221.46000671386719</v>
      </c>
      <c r="N36">
        <v>228.78999328613281</v>
      </c>
      <c r="O36">
        <v>200.19999694824219</v>
      </c>
      <c r="P36">
        <v>223.88999938964841</v>
      </c>
      <c r="Q36">
        <v>118558300</v>
      </c>
      <c r="U36" s="17">
        <v>44195</v>
      </c>
      <c r="V36">
        <v>3732.0400390625</v>
      </c>
      <c r="W36">
        <v>3732.0400390625</v>
      </c>
      <c r="X36">
        <v>3744.6298828125</v>
      </c>
      <c r="Y36">
        <v>3730.2099609375</v>
      </c>
      <c r="Z36">
        <v>3736.18994140625</v>
      </c>
      <c r="AA36">
        <v>3154850000</v>
      </c>
      <c r="AE36" s="17">
        <v>45139</v>
      </c>
      <c r="AF36" s="20">
        <v>4507.66015625</v>
      </c>
      <c r="AG36">
        <v>4507.66015625</v>
      </c>
      <c r="AH36">
        <v>4584.6201171875</v>
      </c>
      <c r="AI36">
        <v>4335.31005859375</v>
      </c>
      <c r="AJ36">
        <v>4578.830078125</v>
      </c>
      <c r="AK36">
        <v>86840820000</v>
      </c>
      <c r="AN36" s="22">
        <v>44193</v>
      </c>
      <c r="AO36" s="20">
        <v>0.94</v>
      </c>
    </row>
    <row r="37" spans="1:41" x14ac:dyDescent="0.2">
      <c r="A37" s="17">
        <v>44196</v>
      </c>
      <c r="B37">
        <v>220.21354675292969</v>
      </c>
      <c r="C37">
        <v>222.5299987792969</v>
      </c>
      <c r="D37">
        <v>222.78999328613281</v>
      </c>
      <c r="E37">
        <v>220.16999816894531</v>
      </c>
      <c r="F37">
        <v>222.27000427246091</v>
      </c>
      <c r="G37">
        <v>6011100</v>
      </c>
      <c r="K37" s="17">
        <v>45170</v>
      </c>
      <c r="L37" s="20">
        <v>200.6691589355469</v>
      </c>
      <c r="M37">
        <v>202.7799987792969</v>
      </c>
      <c r="N37">
        <v>226.83000183105469</v>
      </c>
      <c r="O37">
        <v>199.55000305175781</v>
      </c>
      <c r="P37">
        <v>223.5</v>
      </c>
      <c r="Q37">
        <v>94507900</v>
      </c>
      <c r="U37" s="17">
        <v>44196</v>
      </c>
      <c r="V37">
        <v>3756.070068359375</v>
      </c>
      <c r="W37">
        <v>3756.070068359375</v>
      </c>
      <c r="X37">
        <v>3760.199951171875</v>
      </c>
      <c r="Y37">
        <v>3726.8798828125</v>
      </c>
      <c r="Z37">
        <v>3733.27001953125</v>
      </c>
      <c r="AA37">
        <v>3179040000</v>
      </c>
      <c r="AE37" s="17">
        <v>45170</v>
      </c>
      <c r="AF37" s="20">
        <v>4288.0498046875</v>
      </c>
      <c r="AG37">
        <v>4288.0498046875</v>
      </c>
      <c r="AH37">
        <v>4541.25</v>
      </c>
      <c r="AI37">
        <v>4238.6298828125</v>
      </c>
      <c r="AJ37">
        <v>4530.60009765625</v>
      </c>
      <c r="AK37">
        <v>73482980000</v>
      </c>
      <c r="AN37" s="22">
        <v>44194</v>
      </c>
      <c r="AO37" s="20">
        <v>0.94</v>
      </c>
    </row>
    <row r="38" spans="1:41" x14ac:dyDescent="0.2">
      <c r="A38" s="17">
        <v>44200</v>
      </c>
      <c r="B38">
        <v>218.01664733886719</v>
      </c>
      <c r="C38">
        <v>220.30999755859381</v>
      </c>
      <c r="D38">
        <v>223.75</v>
      </c>
      <c r="E38">
        <v>215.7200012207031</v>
      </c>
      <c r="F38">
        <v>222.63999938964841</v>
      </c>
      <c r="G38">
        <v>10319900</v>
      </c>
      <c r="K38" s="17">
        <v>45200</v>
      </c>
      <c r="L38" s="20">
        <v>198.73944091796881</v>
      </c>
      <c r="M38">
        <v>200.83000183105469</v>
      </c>
      <c r="N38">
        <v>211.94000244140619</v>
      </c>
      <c r="O38">
        <v>193.67999267578119</v>
      </c>
      <c r="P38">
        <v>200.80000305175781</v>
      </c>
      <c r="Q38">
        <v>88828100</v>
      </c>
      <c r="U38" s="17">
        <v>44200</v>
      </c>
      <c r="V38">
        <v>3700.64990234375</v>
      </c>
      <c r="W38">
        <v>3700.64990234375</v>
      </c>
      <c r="X38">
        <v>3769.989990234375</v>
      </c>
      <c r="Y38">
        <v>3662.7099609375</v>
      </c>
      <c r="Z38">
        <v>3764.610107421875</v>
      </c>
      <c r="AA38">
        <v>5015000000</v>
      </c>
      <c r="AE38" s="17">
        <v>45200</v>
      </c>
      <c r="AF38" s="20">
        <v>4193.7998046875</v>
      </c>
      <c r="AG38">
        <v>4193.7998046875</v>
      </c>
      <c r="AH38">
        <v>4393.56982421875</v>
      </c>
      <c r="AI38">
        <v>4103.77978515625</v>
      </c>
      <c r="AJ38">
        <v>4284.52001953125</v>
      </c>
      <c r="AK38">
        <v>83519460000</v>
      </c>
      <c r="AN38" s="22">
        <v>44195</v>
      </c>
      <c r="AO38" s="20">
        <v>0.93</v>
      </c>
    </row>
    <row r="39" spans="1:41" x14ac:dyDescent="0.2">
      <c r="A39" s="17">
        <v>44201</v>
      </c>
      <c r="B39">
        <v>219.21406555175781</v>
      </c>
      <c r="C39">
        <v>221.52000427246091</v>
      </c>
      <c r="D39">
        <v>223</v>
      </c>
      <c r="E39">
        <v>217.99000549316409</v>
      </c>
      <c r="F39">
        <v>219.49000549316409</v>
      </c>
      <c r="G39">
        <v>8657200</v>
      </c>
      <c r="K39" s="17">
        <v>45231</v>
      </c>
      <c r="L39" s="20">
        <v>249.27778625488281</v>
      </c>
      <c r="M39">
        <v>251.8999938964844</v>
      </c>
      <c r="N39">
        <v>252.5</v>
      </c>
      <c r="O39">
        <v>200.49000549316409</v>
      </c>
      <c r="P39">
        <v>200.91999816894531</v>
      </c>
      <c r="Q39">
        <v>115479900</v>
      </c>
      <c r="U39" s="17">
        <v>44201</v>
      </c>
      <c r="V39">
        <v>3726.860107421875</v>
      </c>
      <c r="W39">
        <v>3726.860107421875</v>
      </c>
      <c r="X39">
        <v>3737.830078125</v>
      </c>
      <c r="Y39">
        <v>3695.070068359375</v>
      </c>
      <c r="Z39">
        <v>3698.02001953125</v>
      </c>
      <c r="AA39">
        <v>4591020000</v>
      </c>
      <c r="AE39" s="17">
        <v>45231</v>
      </c>
      <c r="AF39" s="20">
        <v>4567.7998046875</v>
      </c>
      <c r="AG39">
        <v>4567.7998046875</v>
      </c>
      <c r="AH39">
        <v>4587.64013671875</v>
      </c>
      <c r="AI39">
        <v>4197.740234375</v>
      </c>
      <c r="AJ39">
        <v>4201.27001953125</v>
      </c>
      <c r="AK39">
        <v>80970570000</v>
      </c>
      <c r="AN39" s="22">
        <v>44196</v>
      </c>
      <c r="AO39" s="20">
        <v>0.93</v>
      </c>
    </row>
    <row r="40" spans="1:41" x14ac:dyDescent="0.2">
      <c r="A40" s="17">
        <v>44202</v>
      </c>
      <c r="B40">
        <v>213.89994812011719</v>
      </c>
      <c r="C40">
        <v>216.1499938964844</v>
      </c>
      <c r="D40">
        <v>220.46000671386719</v>
      </c>
      <c r="E40">
        <v>215.7799987792969</v>
      </c>
      <c r="F40">
        <v>218</v>
      </c>
      <c r="G40">
        <v>9789800</v>
      </c>
      <c r="K40" s="17">
        <v>45261</v>
      </c>
      <c r="L40" s="20">
        <v>260.40081787109381</v>
      </c>
      <c r="M40">
        <v>263.1400146484375</v>
      </c>
      <c r="N40">
        <v>268.3599853515625</v>
      </c>
      <c r="O40">
        <v>246.88999938964841</v>
      </c>
      <c r="P40">
        <v>250</v>
      </c>
      <c r="Q40">
        <v>124018500</v>
      </c>
      <c r="U40" s="17">
        <v>44202</v>
      </c>
      <c r="V40">
        <v>3748.139892578125</v>
      </c>
      <c r="W40">
        <v>3748.139892578125</v>
      </c>
      <c r="X40">
        <v>3783.0400390625</v>
      </c>
      <c r="Y40">
        <v>3705.340087890625</v>
      </c>
      <c r="Z40">
        <v>3712.199951171875</v>
      </c>
      <c r="AA40">
        <v>6064110000</v>
      </c>
      <c r="AE40" s="17">
        <v>45261</v>
      </c>
      <c r="AF40" s="20">
        <v>4769.830078125</v>
      </c>
      <c r="AG40">
        <v>4769.830078125</v>
      </c>
      <c r="AH40">
        <v>4793.2998046875</v>
      </c>
      <c r="AI40">
        <v>4546.5</v>
      </c>
      <c r="AJ40">
        <v>4559.43017578125</v>
      </c>
      <c r="AK40">
        <v>81530670000</v>
      </c>
      <c r="AN40" s="22">
        <v>44197</v>
      </c>
    </row>
    <row r="41" spans="1:41" x14ac:dyDescent="0.2">
      <c r="A41" s="17">
        <v>44203</v>
      </c>
      <c r="B41">
        <v>215.71092224121091</v>
      </c>
      <c r="C41">
        <v>217.97999572753909</v>
      </c>
      <c r="D41">
        <v>220.6600036621094</v>
      </c>
      <c r="E41">
        <v>216.5</v>
      </c>
      <c r="F41">
        <v>217.0299987792969</v>
      </c>
      <c r="G41">
        <v>8443100</v>
      </c>
      <c r="K41" s="17">
        <v>45292</v>
      </c>
      <c r="L41" s="20">
        <v>278.16397094726562</v>
      </c>
      <c r="M41">
        <v>281.08999633789062</v>
      </c>
      <c r="N41">
        <v>289.29000854492188</v>
      </c>
      <c r="O41">
        <v>249.8399963378906</v>
      </c>
      <c r="P41">
        <v>260.54000854492188</v>
      </c>
      <c r="Q41">
        <v>115455200</v>
      </c>
      <c r="U41" s="17">
        <v>44203</v>
      </c>
      <c r="V41">
        <v>3803.7900390625</v>
      </c>
      <c r="W41">
        <v>3803.7900390625</v>
      </c>
      <c r="X41">
        <v>3811.550048828125</v>
      </c>
      <c r="Y41">
        <v>3764.7099609375</v>
      </c>
      <c r="Z41">
        <v>3764.7099609375</v>
      </c>
      <c r="AA41">
        <v>5099160000</v>
      </c>
      <c r="AE41" s="17">
        <v>45292</v>
      </c>
      <c r="AF41" s="20">
        <v>4845.64990234375</v>
      </c>
      <c r="AG41">
        <v>4845.64990234375</v>
      </c>
      <c r="AH41">
        <v>4931.08984375</v>
      </c>
      <c r="AI41">
        <v>4682.10986328125</v>
      </c>
      <c r="AJ41">
        <v>4745.2001953125</v>
      </c>
      <c r="AK41">
        <v>81737880000</v>
      </c>
      <c r="AN41" s="22">
        <v>44200</v>
      </c>
      <c r="AO41" s="20">
        <v>0.93</v>
      </c>
    </row>
    <row r="42" spans="1:41" x14ac:dyDescent="0.2">
      <c r="A42" s="17">
        <v>44204</v>
      </c>
      <c r="B42">
        <v>219.72865295410159</v>
      </c>
      <c r="C42">
        <v>222.03999328613281</v>
      </c>
      <c r="D42">
        <v>222.32000732421881</v>
      </c>
      <c r="E42">
        <v>219.2200012207031</v>
      </c>
      <c r="F42">
        <v>220</v>
      </c>
      <c r="G42">
        <v>7301700</v>
      </c>
      <c r="K42" s="17">
        <v>45323</v>
      </c>
      <c r="L42" s="20">
        <v>305.60531616210938</v>
      </c>
      <c r="M42">
        <v>308.82000732421881</v>
      </c>
      <c r="N42">
        <v>310.54000854492188</v>
      </c>
      <c r="O42">
        <v>276.42001342773438</v>
      </c>
      <c r="P42">
        <v>282.010009765625</v>
      </c>
      <c r="Q42">
        <v>116419700</v>
      </c>
      <c r="U42" s="17">
        <v>44204</v>
      </c>
      <c r="V42">
        <v>3824.679931640625</v>
      </c>
      <c r="W42">
        <v>3824.679931640625</v>
      </c>
      <c r="X42">
        <v>3826.68994140625</v>
      </c>
      <c r="Y42">
        <v>3783.60009765625</v>
      </c>
      <c r="Z42">
        <v>3815.050048828125</v>
      </c>
      <c r="AA42">
        <v>4773040000</v>
      </c>
      <c r="AE42" s="17">
        <v>45323</v>
      </c>
      <c r="AF42" s="20">
        <v>5096.27001953125</v>
      </c>
      <c r="AG42">
        <v>5096.27001953125</v>
      </c>
      <c r="AH42">
        <v>5111.06005859375</v>
      </c>
      <c r="AI42">
        <v>4853.52001953125</v>
      </c>
      <c r="AJ42">
        <v>4861.10986328125</v>
      </c>
      <c r="AK42">
        <v>82066930000</v>
      </c>
      <c r="AN42" s="22">
        <v>44201</v>
      </c>
      <c r="AO42" s="20">
        <v>0.96</v>
      </c>
    </row>
    <row r="43" spans="1:41" x14ac:dyDescent="0.2">
      <c r="A43" s="17">
        <v>44207</v>
      </c>
      <c r="B43">
        <v>215.97810363769531</v>
      </c>
      <c r="C43">
        <v>218.25</v>
      </c>
      <c r="D43">
        <v>220.58000183105469</v>
      </c>
      <c r="E43">
        <v>216.22999572753909</v>
      </c>
      <c r="F43">
        <v>219.6300048828125</v>
      </c>
      <c r="G43">
        <v>7199000</v>
      </c>
      <c r="K43" s="17">
        <v>45352</v>
      </c>
      <c r="L43" s="20">
        <v>298.04483032226562</v>
      </c>
      <c r="M43">
        <v>301.17999267578119</v>
      </c>
      <c r="N43">
        <v>318.70999145507812</v>
      </c>
      <c r="O43">
        <v>293.76998901367188</v>
      </c>
      <c r="P43">
        <v>307</v>
      </c>
      <c r="Q43">
        <v>119883400</v>
      </c>
      <c r="U43" s="17">
        <v>44207</v>
      </c>
      <c r="V43">
        <v>3799.610107421875</v>
      </c>
      <c r="W43">
        <v>3799.610107421875</v>
      </c>
      <c r="X43">
        <v>3817.860107421875</v>
      </c>
      <c r="Y43">
        <v>3789.02001953125</v>
      </c>
      <c r="Z43">
        <v>3803.139892578125</v>
      </c>
      <c r="AA43">
        <v>4465430000</v>
      </c>
      <c r="AE43" s="17">
        <v>45352</v>
      </c>
      <c r="AF43" s="20">
        <v>5254.35009765625</v>
      </c>
      <c r="AG43">
        <v>5254.35009765625</v>
      </c>
      <c r="AH43">
        <v>5264.85009765625</v>
      </c>
      <c r="AI43">
        <v>5056.81982421875</v>
      </c>
      <c r="AJ43">
        <v>5098.509765625</v>
      </c>
      <c r="AK43">
        <v>86299510000</v>
      </c>
      <c r="AN43" s="22">
        <v>44202</v>
      </c>
      <c r="AO43" s="20">
        <v>1.04</v>
      </c>
    </row>
    <row r="44" spans="1:41" x14ac:dyDescent="0.2">
      <c r="A44" s="17">
        <v>44208</v>
      </c>
      <c r="B44">
        <v>213.27650451660159</v>
      </c>
      <c r="C44">
        <v>215.52000427246091</v>
      </c>
      <c r="D44">
        <v>218.30000305175781</v>
      </c>
      <c r="E44">
        <v>214.0899963378906</v>
      </c>
      <c r="F44">
        <v>218</v>
      </c>
      <c r="G44">
        <v>10736000</v>
      </c>
      <c r="K44" s="17">
        <v>45383</v>
      </c>
      <c r="L44" s="20">
        <v>266.48809814453119</v>
      </c>
      <c r="M44">
        <v>268.94000244140619</v>
      </c>
      <c r="N44">
        <v>311.29998779296881</v>
      </c>
      <c r="O44">
        <v>268.3599853515625</v>
      </c>
      <c r="P44">
        <v>301.69000244140619</v>
      </c>
      <c r="Q44">
        <v>115799100</v>
      </c>
      <c r="U44" s="17">
        <v>44208</v>
      </c>
      <c r="V44">
        <v>3801.18994140625</v>
      </c>
      <c r="W44">
        <v>3801.18994140625</v>
      </c>
      <c r="X44">
        <v>3810.780029296875</v>
      </c>
      <c r="Y44">
        <v>3776.510009765625</v>
      </c>
      <c r="Z44">
        <v>3801.6201171875</v>
      </c>
      <c r="AA44">
        <v>4994950000</v>
      </c>
      <c r="AE44" s="17">
        <v>45383</v>
      </c>
      <c r="AF44" s="20">
        <v>5035.68994140625</v>
      </c>
      <c r="AG44">
        <v>5035.68994140625</v>
      </c>
      <c r="AH44">
        <v>5263.9501953125</v>
      </c>
      <c r="AI44">
        <v>4953.56005859375</v>
      </c>
      <c r="AJ44">
        <v>5257.97021484375</v>
      </c>
      <c r="AK44">
        <v>81747170000</v>
      </c>
      <c r="AN44" s="22">
        <v>44203</v>
      </c>
      <c r="AO44" s="20">
        <v>1.08</v>
      </c>
    </row>
    <row r="45" spans="1:41" x14ac:dyDescent="0.2">
      <c r="A45" s="17">
        <v>44209</v>
      </c>
      <c r="B45">
        <v>215.90882873535159</v>
      </c>
      <c r="C45">
        <v>218.17999267578119</v>
      </c>
      <c r="D45">
        <v>218.8999938964844</v>
      </c>
      <c r="E45">
        <v>215.5299987792969</v>
      </c>
      <c r="F45">
        <v>217</v>
      </c>
      <c r="G45">
        <v>6839200</v>
      </c>
      <c r="K45" s="17">
        <v>45413</v>
      </c>
      <c r="L45" s="20">
        <v>232.3026428222656</v>
      </c>
      <c r="M45">
        <v>234.44000244140619</v>
      </c>
      <c r="N45">
        <v>290.01998901367188</v>
      </c>
      <c r="O45">
        <v>212</v>
      </c>
      <c r="P45">
        <v>269.01998901367188</v>
      </c>
      <c r="Q45">
        <v>198387400</v>
      </c>
      <c r="U45" s="17">
        <v>44209</v>
      </c>
      <c r="V45">
        <v>3809.840087890625</v>
      </c>
      <c r="W45">
        <v>3809.840087890625</v>
      </c>
      <c r="X45">
        <v>3820.9599609375</v>
      </c>
      <c r="Y45">
        <v>3791.5</v>
      </c>
      <c r="Z45">
        <v>3802.22998046875</v>
      </c>
      <c r="AA45">
        <v>4602510000</v>
      </c>
      <c r="AE45" s="17">
        <v>45413</v>
      </c>
      <c r="AF45" s="20">
        <v>5277.509765625</v>
      </c>
      <c r="AG45">
        <v>5277.509765625</v>
      </c>
      <c r="AH45">
        <v>5341.8798828125</v>
      </c>
      <c r="AI45">
        <v>5011.0498046875</v>
      </c>
      <c r="AJ45">
        <v>5029.02978515625</v>
      </c>
      <c r="AK45">
        <v>86849720000</v>
      </c>
      <c r="AN45" s="22">
        <v>44204</v>
      </c>
      <c r="AO45" s="20">
        <v>1.1299999999999999</v>
      </c>
    </row>
    <row r="46" spans="1:41" x14ac:dyDescent="0.2">
      <c r="A46" s="17">
        <v>44210</v>
      </c>
      <c r="B46">
        <v>213.35569763183591</v>
      </c>
      <c r="C46">
        <v>215.6000061035156</v>
      </c>
      <c r="D46">
        <v>219.5</v>
      </c>
      <c r="E46">
        <v>215.55000305175781</v>
      </c>
      <c r="F46">
        <v>218.22999572753909</v>
      </c>
      <c r="G46">
        <v>6548000</v>
      </c>
      <c r="K46" s="17">
        <v>45444</v>
      </c>
      <c r="L46" s="20">
        <v>254.75599670410159</v>
      </c>
      <c r="M46">
        <v>257.10000610351562</v>
      </c>
      <c r="N46">
        <v>260.17999267578119</v>
      </c>
      <c r="O46">
        <v>227.77000427246091</v>
      </c>
      <c r="P46">
        <v>234.6199951171875</v>
      </c>
      <c r="Q46">
        <v>199900900</v>
      </c>
      <c r="U46" s="17">
        <v>44210</v>
      </c>
      <c r="V46">
        <v>3795.5400390625</v>
      </c>
      <c r="W46">
        <v>3795.5400390625</v>
      </c>
      <c r="X46">
        <v>3823.60009765625</v>
      </c>
      <c r="Y46">
        <v>3792.860107421875</v>
      </c>
      <c r="Z46">
        <v>3814.97998046875</v>
      </c>
      <c r="AA46">
        <v>5198480000</v>
      </c>
      <c r="AE46" s="17">
        <v>45444</v>
      </c>
      <c r="AF46" s="20">
        <v>5460.47998046875</v>
      </c>
      <c r="AG46">
        <v>5460.47998046875</v>
      </c>
      <c r="AH46">
        <v>5523.64013671875</v>
      </c>
      <c r="AI46">
        <v>5234.31982421875</v>
      </c>
      <c r="AJ46">
        <v>5297.14990234375</v>
      </c>
      <c r="AK46">
        <v>76025620000</v>
      </c>
      <c r="AN46" s="22">
        <v>44207</v>
      </c>
      <c r="AO46" s="20">
        <v>1.1499999999999999</v>
      </c>
    </row>
    <row r="47" spans="1:41" x14ac:dyDescent="0.2">
      <c r="A47" s="17">
        <v>44211</v>
      </c>
      <c r="B47">
        <v>210.92131042480469</v>
      </c>
      <c r="C47">
        <v>213.13999938964841</v>
      </c>
      <c r="D47">
        <v>217.8699951171875</v>
      </c>
      <c r="E47">
        <v>212.99000549316409</v>
      </c>
      <c r="F47">
        <v>216.16999816894531</v>
      </c>
      <c r="G47">
        <v>8525600</v>
      </c>
      <c r="K47" s="17">
        <v>45474</v>
      </c>
      <c r="L47" s="20">
        <v>256.44052124023438</v>
      </c>
      <c r="M47">
        <v>258.79998779296881</v>
      </c>
      <c r="N47">
        <v>266.07998657226562</v>
      </c>
      <c r="O47">
        <v>245.16999816894531</v>
      </c>
      <c r="P47">
        <v>258.14999389648438</v>
      </c>
      <c r="Q47">
        <v>122233500</v>
      </c>
      <c r="U47" s="17">
        <v>44211</v>
      </c>
      <c r="V47">
        <v>3768.25</v>
      </c>
      <c r="W47">
        <v>3768.25</v>
      </c>
      <c r="X47">
        <v>3788.72998046875</v>
      </c>
      <c r="Y47">
        <v>3749.6201171875</v>
      </c>
      <c r="Z47">
        <v>3788.72998046875</v>
      </c>
      <c r="AA47">
        <v>5369820000</v>
      </c>
      <c r="AE47" s="17">
        <v>45474</v>
      </c>
      <c r="AF47" s="20">
        <v>5522.2998046875</v>
      </c>
      <c r="AG47">
        <v>5522.2998046875</v>
      </c>
      <c r="AH47">
        <v>5669.669921875</v>
      </c>
      <c r="AI47">
        <v>5390.9501953125</v>
      </c>
      <c r="AJ47">
        <v>5471.080078125</v>
      </c>
      <c r="AK47">
        <v>80160390000</v>
      </c>
      <c r="AN47" s="22">
        <v>44208</v>
      </c>
      <c r="AO47" s="20">
        <v>1.1499999999999999</v>
      </c>
    </row>
    <row r="48" spans="1:41" x14ac:dyDescent="0.2">
      <c r="A48" s="17">
        <v>44215</v>
      </c>
      <c r="B48">
        <v>214.50358581542969</v>
      </c>
      <c r="C48">
        <v>216.75999450683591</v>
      </c>
      <c r="D48">
        <v>217.2799987792969</v>
      </c>
      <c r="E48">
        <v>213.69999694824219</v>
      </c>
      <c r="F48">
        <v>215.3500061035156</v>
      </c>
      <c r="G48">
        <v>7753800</v>
      </c>
      <c r="K48" s="17">
        <v>45505</v>
      </c>
      <c r="L48" s="20">
        <v>250.9844055175781</v>
      </c>
      <c r="M48">
        <v>252.8999938964844</v>
      </c>
      <c r="N48">
        <v>271.95001220703119</v>
      </c>
      <c r="O48">
        <v>232.21000671386719</v>
      </c>
      <c r="P48">
        <v>259.89999389648438</v>
      </c>
      <c r="Q48">
        <v>126199000</v>
      </c>
      <c r="U48" s="17">
        <v>44215</v>
      </c>
      <c r="V48">
        <v>3798.909912109375</v>
      </c>
      <c r="W48">
        <v>3798.909912109375</v>
      </c>
      <c r="X48">
        <v>3804.530029296875</v>
      </c>
      <c r="Y48">
        <v>3780.3701171875</v>
      </c>
      <c r="Z48">
        <v>3781.8798828125</v>
      </c>
      <c r="AA48">
        <v>5014440000</v>
      </c>
      <c r="AE48" s="17">
        <v>45505</v>
      </c>
      <c r="AF48" s="20">
        <v>5648.39990234375</v>
      </c>
      <c r="AG48">
        <v>5648.39990234375</v>
      </c>
      <c r="AH48">
        <v>5651.6201171875</v>
      </c>
      <c r="AI48">
        <v>5119.259765625</v>
      </c>
      <c r="AJ48">
        <v>5537.83984375</v>
      </c>
      <c r="AK48">
        <v>81097300000</v>
      </c>
      <c r="AN48" s="22">
        <v>44209</v>
      </c>
      <c r="AO48" s="20">
        <v>1.1000000000000001</v>
      </c>
    </row>
    <row r="49" spans="1:41" x14ac:dyDescent="0.2">
      <c r="A49" s="17">
        <v>44216</v>
      </c>
      <c r="B49">
        <v>221.11405944824219</v>
      </c>
      <c r="C49">
        <v>223.44000244140619</v>
      </c>
      <c r="D49">
        <v>224.63999938964841</v>
      </c>
      <c r="E49">
        <v>219.9700012207031</v>
      </c>
      <c r="F49">
        <v>221.99000549316409</v>
      </c>
      <c r="G49">
        <v>9857700</v>
      </c>
      <c r="K49" s="17">
        <v>45536</v>
      </c>
      <c r="L49" s="20">
        <v>271.63674926757812</v>
      </c>
      <c r="M49">
        <v>273.70999145507812</v>
      </c>
      <c r="N49">
        <v>278.6400146484375</v>
      </c>
      <c r="O49">
        <v>241.44000244140619</v>
      </c>
      <c r="P49">
        <v>252.6199951171875</v>
      </c>
      <c r="Q49">
        <v>118769100</v>
      </c>
      <c r="U49" s="17">
        <v>44216</v>
      </c>
      <c r="V49">
        <v>3851.85009765625</v>
      </c>
      <c r="W49">
        <v>3851.85009765625</v>
      </c>
      <c r="X49">
        <v>3859.75</v>
      </c>
      <c r="Y49">
        <v>3816.219970703125</v>
      </c>
      <c r="Z49">
        <v>3816.219970703125</v>
      </c>
      <c r="AA49">
        <v>4566190000</v>
      </c>
      <c r="AE49" s="17">
        <v>45536</v>
      </c>
      <c r="AF49" s="20">
        <v>5762.47998046875</v>
      </c>
      <c r="AG49">
        <v>5762.47998046875</v>
      </c>
      <c r="AH49">
        <v>5767.3701171875</v>
      </c>
      <c r="AI49">
        <v>5402.6201171875</v>
      </c>
      <c r="AJ49">
        <v>5623.89013671875</v>
      </c>
      <c r="AK49">
        <v>79564830000</v>
      </c>
      <c r="AN49" s="22">
        <v>44210</v>
      </c>
      <c r="AO49" s="20">
        <v>1.1499999999999999</v>
      </c>
    </row>
    <row r="50" spans="1:41" x14ac:dyDescent="0.2">
      <c r="A50" s="17">
        <v>44217</v>
      </c>
      <c r="B50">
        <v>219.85728454589841</v>
      </c>
      <c r="C50">
        <v>222.16999816894531</v>
      </c>
      <c r="D50">
        <v>224.74000549316409</v>
      </c>
      <c r="E50">
        <v>220.82000732421881</v>
      </c>
      <c r="F50">
        <v>223.69000244140619</v>
      </c>
      <c r="G50">
        <v>6785900</v>
      </c>
      <c r="K50" s="17">
        <v>45566</v>
      </c>
      <c r="L50" s="20">
        <v>289.61697387695312</v>
      </c>
      <c r="M50">
        <v>291.3699951171875</v>
      </c>
      <c r="N50">
        <v>300.60000610351562</v>
      </c>
      <c r="O50">
        <v>269.69000244140619</v>
      </c>
      <c r="P50">
        <v>274.1400146484375</v>
      </c>
      <c r="Q50">
        <v>93086600</v>
      </c>
      <c r="U50" s="17">
        <v>44217</v>
      </c>
      <c r="V50">
        <v>3853.070068359375</v>
      </c>
      <c r="W50">
        <v>3853.070068359375</v>
      </c>
      <c r="X50">
        <v>3861.449951171875</v>
      </c>
      <c r="Y50">
        <v>3845.050048828125</v>
      </c>
      <c r="Z50">
        <v>3857.4599609375</v>
      </c>
      <c r="AA50">
        <v>4501760000</v>
      </c>
      <c r="AE50" s="17">
        <v>45566</v>
      </c>
      <c r="AF50" s="20">
        <v>5705.4501953125</v>
      </c>
      <c r="AG50">
        <v>5705.4501953125</v>
      </c>
      <c r="AH50">
        <v>5878.4599609375</v>
      </c>
      <c r="AI50">
        <v>5674</v>
      </c>
      <c r="AJ50">
        <v>5757.72998046875</v>
      </c>
      <c r="AK50">
        <v>82412430000</v>
      </c>
      <c r="AN50" s="22">
        <v>44211</v>
      </c>
      <c r="AO50" s="20">
        <v>1.1100000000000001</v>
      </c>
    </row>
    <row r="51" spans="1:41" x14ac:dyDescent="0.2">
      <c r="A51" s="17">
        <v>44218</v>
      </c>
      <c r="B51">
        <v>223.41981506347659</v>
      </c>
      <c r="C51">
        <v>225.77000427246091</v>
      </c>
      <c r="D51">
        <v>227.78999328613281</v>
      </c>
      <c r="E51">
        <v>223.75</v>
      </c>
      <c r="F51">
        <v>224.8999938964844</v>
      </c>
      <c r="G51">
        <v>10186100</v>
      </c>
      <c r="K51" s="17">
        <v>45597</v>
      </c>
      <c r="L51" s="20">
        <v>328.00460815429688</v>
      </c>
      <c r="M51">
        <v>329.989990234375</v>
      </c>
      <c r="N51">
        <v>348.8599853515625</v>
      </c>
      <c r="O51">
        <v>290</v>
      </c>
      <c r="P51">
        <v>290.23001098632812</v>
      </c>
      <c r="Q51">
        <v>126510900</v>
      </c>
      <c r="U51" s="17">
        <v>44218</v>
      </c>
      <c r="V51">
        <v>3841.469970703125</v>
      </c>
      <c r="W51">
        <v>3841.469970703125</v>
      </c>
      <c r="X51">
        <v>3852.31005859375</v>
      </c>
      <c r="Y51">
        <v>3830.409912109375</v>
      </c>
      <c r="Z51">
        <v>3844.239990234375</v>
      </c>
      <c r="AA51">
        <v>5110890000</v>
      </c>
      <c r="AE51" s="17">
        <v>45597</v>
      </c>
      <c r="AF51" s="20">
        <v>6032.3798828125</v>
      </c>
      <c r="AG51">
        <v>6032.3798828125</v>
      </c>
      <c r="AH51">
        <v>6044.169921875</v>
      </c>
      <c r="AI51">
        <v>5696.509765625</v>
      </c>
      <c r="AJ51">
        <v>5723.22021484375</v>
      </c>
      <c r="AK51">
        <v>84101980000</v>
      </c>
      <c r="AN51" s="22">
        <v>44214</v>
      </c>
    </row>
    <row r="52" spans="1:41" x14ac:dyDescent="0.2">
      <c r="A52" s="17">
        <v>44221</v>
      </c>
      <c r="B52">
        <v>223.56825256347659</v>
      </c>
      <c r="C52">
        <v>225.91999816894531</v>
      </c>
      <c r="D52">
        <v>230.30000305175781</v>
      </c>
      <c r="E52">
        <v>221.32000732421881</v>
      </c>
      <c r="F52">
        <v>229.69000244140619</v>
      </c>
      <c r="G52">
        <v>8213500</v>
      </c>
      <c r="K52" s="17">
        <v>45627</v>
      </c>
      <c r="L52" s="20">
        <v>332.3184814453125</v>
      </c>
      <c r="M52">
        <v>334.32998657226562</v>
      </c>
      <c r="N52">
        <v>369</v>
      </c>
      <c r="O52">
        <v>323.64999389648438</v>
      </c>
      <c r="P52">
        <v>332</v>
      </c>
      <c r="Q52">
        <v>154555600</v>
      </c>
      <c r="U52" s="17">
        <v>44221</v>
      </c>
      <c r="V52">
        <v>3855.360107421875</v>
      </c>
      <c r="W52">
        <v>3855.360107421875</v>
      </c>
      <c r="X52">
        <v>3859.22998046875</v>
      </c>
      <c r="Y52">
        <v>3797.159912109375</v>
      </c>
      <c r="Z52">
        <v>3851.679931640625</v>
      </c>
      <c r="AA52">
        <v>7000840000</v>
      </c>
      <c r="AE52" s="17">
        <v>45627</v>
      </c>
      <c r="AF52" s="20">
        <v>5881.6298828125</v>
      </c>
      <c r="AG52">
        <v>5881.6298828125</v>
      </c>
      <c r="AH52">
        <v>6099.97021484375</v>
      </c>
      <c r="AI52">
        <v>5832.2998046875</v>
      </c>
      <c r="AJ52">
        <v>6040.10986328125</v>
      </c>
      <c r="AK52">
        <v>86064900000</v>
      </c>
      <c r="AN52" s="22">
        <v>44215</v>
      </c>
      <c r="AO52" s="20">
        <v>1.1000000000000001</v>
      </c>
    </row>
    <row r="53" spans="1:41" x14ac:dyDescent="0.2">
      <c r="A53" s="17">
        <v>44222</v>
      </c>
      <c r="B53">
        <v>223.90470886230469</v>
      </c>
      <c r="C53">
        <v>226.25999450683591</v>
      </c>
      <c r="D53">
        <v>227.9100036621094</v>
      </c>
      <c r="E53">
        <v>224.53999328613281</v>
      </c>
      <c r="F53">
        <v>227.80000305175781</v>
      </c>
      <c r="G53">
        <v>5021000</v>
      </c>
      <c r="K53" s="17">
        <v>45658</v>
      </c>
      <c r="L53" s="20">
        <v>340.03170776367188</v>
      </c>
      <c r="M53">
        <v>341.70001220703119</v>
      </c>
      <c r="N53">
        <v>367.08999633789062</v>
      </c>
      <c r="O53">
        <v>313.79998779296881</v>
      </c>
      <c r="P53">
        <v>336.30999755859381</v>
      </c>
      <c r="Q53">
        <v>126284800</v>
      </c>
      <c r="U53" s="17">
        <v>44222</v>
      </c>
      <c r="V53">
        <v>3849.6201171875</v>
      </c>
      <c r="W53">
        <v>3849.6201171875</v>
      </c>
      <c r="X53">
        <v>3870.89990234375</v>
      </c>
      <c r="Y53">
        <v>3847.780029296875</v>
      </c>
      <c r="Z53">
        <v>3862.9599609375</v>
      </c>
      <c r="AA53">
        <v>6137500000</v>
      </c>
      <c r="AE53" s="17">
        <v>45658</v>
      </c>
      <c r="AF53" s="20">
        <v>6040.52978515625</v>
      </c>
      <c r="AG53">
        <v>6040.52978515625</v>
      </c>
      <c r="AH53">
        <v>6128.18017578125</v>
      </c>
      <c r="AI53">
        <v>5773.31005859375</v>
      </c>
      <c r="AJ53">
        <v>5903.259765625</v>
      </c>
      <c r="AK53">
        <v>88639380000</v>
      </c>
      <c r="AN53" s="22">
        <v>44216</v>
      </c>
      <c r="AO53" s="20">
        <v>1.1000000000000001</v>
      </c>
    </row>
    <row r="54" spans="1:41" x14ac:dyDescent="0.2">
      <c r="A54" s="17">
        <v>44223</v>
      </c>
      <c r="B54">
        <v>222.44012451171881</v>
      </c>
      <c r="C54">
        <v>224.7799987792969</v>
      </c>
      <c r="D54">
        <v>227.80999755859381</v>
      </c>
      <c r="E54">
        <v>221.58000183105469</v>
      </c>
      <c r="F54">
        <v>223.69999694824219</v>
      </c>
      <c r="G54">
        <v>7641100</v>
      </c>
      <c r="K54" s="17">
        <v>45689</v>
      </c>
      <c r="L54" s="20">
        <v>296.39581298828119</v>
      </c>
      <c r="M54">
        <v>297.85000610351562</v>
      </c>
      <c r="N54">
        <v>348.04000854492188</v>
      </c>
      <c r="O54">
        <v>292.14999389648438</v>
      </c>
      <c r="P54">
        <v>335.97000122070312</v>
      </c>
      <c r="Q54">
        <v>140402100</v>
      </c>
      <c r="U54" s="17">
        <v>44223</v>
      </c>
      <c r="V54">
        <v>3750.77001953125</v>
      </c>
      <c r="W54">
        <v>3750.77001953125</v>
      </c>
      <c r="X54">
        <v>3836.830078125</v>
      </c>
      <c r="Y54">
        <v>3732.47998046875</v>
      </c>
      <c r="Z54">
        <v>3836.830078125</v>
      </c>
      <c r="AA54">
        <v>9976520000</v>
      </c>
      <c r="AE54" s="17">
        <v>45689</v>
      </c>
      <c r="AF54" s="20">
        <v>5954.5</v>
      </c>
      <c r="AG54">
        <v>5954.5</v>
      </c>
      <c r="AH54">
        <v>6147.43017578125</v>
      </c>
      <c r="AI54">
        <v>5837.66015625</v>
      </c>
      <c r="AJ54">
        <v>5969.64990234375</v>
      </c>
      <c r="AK54">
        <v>92317000000</v>
      </c>
      <c r="AN54" s="22">
        <v>44217</v>
      </c>
      <c r="AO54" s="20">
        <v>1.1200000000000001</v>
      </c>
    </row>
    <row r="55" spans="1:41" x14ac:dyDescent="0.2">
      <c r="A55" s="17">
        <v>44224</v>
      </c>
      <c r="B55">
        <v>224.1422119140625</v>
      </c>
      <c r="C55">
        <v>226.5</v>
      </c>
      <c r="D55">
        <v>229.6000061035156</v>
      </c>
      <c r="E55">
        <v>225</v>
      </c>
      <c r="F55">
        <v>225</v>
      </c>
      <c r="G55">
        <v>7246000</v>
      </c>
      <c r="K55" s="17">
        <v>45717</v>
      </c>
      <c r="L55" s="20">
        <v>267.04977416992188</v>
      </c>
      <c r="M55">
        <v>268.3599853515625</v>
      </c>
      <c r="N55">
        <v>303.07000732421881</v>
      </c>
      <c r="O55">
        <v>259.19000244140619</v>
      </c>
      <c r="P55">
        <v>301</v>
      </c>
      <c r="Q55">
        <v>146313300</v>
      </c>
      <c r="U55" s="17">
        <v>44224</v>
      </c>
      <c r="V55">
        <v>3787.3798828125</v>
      </c>
      <c r="W55">
        <v>3787.3798828125</v>
      </c>
      <c r="X55">
        <v>3830.5</v>
      </c>
      <c r="Y55">
        <v>3755.75</v>
      </c>
      <c r="Z55">
        <v>3755.75</v>
      </c>
      <c r="AA55">
        <v>6992770000</v>
      </c>
      <c r="AE55" s="17">
        <v>45717</v>
      </c>
      <c r="AF55" s="20">
        <v>5611.85009765625</v>
      </c>
      <c r="AG55">
        <v>5611.85009765625</v>
      </c>
      <c r="AH55">
        <v>5986.08984375</v>
      </c>
      <c r="AI55">
        <v>5488.72998046875</v>
      </c>
      <c r="AJ55">
        <v>5968.330078125</v>
      </c>
      <c r="AK55">
        <v>111387270000</v>
      </c>
      <c r="AN55" s="22">
        <v>44218</v>
      </c>
      <c r="AO55" s="20">
        <v>1.1000000000000001</v>
      </c>
    </row>
    <row r="56" spans="1:41" x14ac:dyDescent="0.2">
      <c r="A56" s="17">
        <v>44225</v>
      </c>
      <c r="B56">
        <v>223.21199035644531</v>
      </c>
      <c r="C56">
        <v>225.55999755859381</v>
      </c>
      <c r="D56">
        <v>228.78999328613281</v>
      </c>
      <c r="E56">
        <v>223.02000427246091</v>
      </c>
      <c r="F56">
        <v>224.6600036621094</v>
      </c>
      <c r="G56">
        <v>6473000</v>
      </c>
      <c r="K56" s="17">
        <v>45748</v>
      </c>
      <c r="L56" s="20">
        <v>267.39804077148438</v>
      </c>
      <c r="M56">
        <v>268.70999145507812</v>
      </c>
      <c r="N56">
        <v>273.6300048828125</v>
      </c>
      <c r="O56">
        <v>230</v>
      </c>
      <c r="P56">
        <v>268.8599853515625</v>
      </c>
      <c r="Q56">
        <v>150629300</v>
      </c>
      <c r="U56" s="17">
        <v>44225</v>
      </c>
      <c r="V56">
        <v>3714.239990234375</v>
      </c>
      <c r="W56">
        <v>3714.239990234375</v>
      </c>
      <c r="X56">
        <v>3778.050048828125</v>
      </c>
      <c r="Y56">
        <v>3694.1201171875</v>
      </c>
      <c r="Z56">
        <v>3778.050048828125</v>
      </c>
      <c r="AA56">
        <v>6643370000</v>
      </c>
      <c r="AE56" s="17">
        <v>45748</v>
      </c>
      <c r="AF56" s="20">
        <v>5569.06005859375</v>
      </c>
      <c r="AG56">
        <v>5569.06005859375</v>
      </c>
      <c r="AH56">
        <v>5695.31005859375</v>
      </c>
      <c r="AI56">
        <v>4835.0400390625</v>
      </c>
      <c r="AJ56">
        <v>5597.52978515625</v>
      </c>
      <c r="AK56">
        <v>118936380000</v>
      </c>
      <c r="AN56" s="22">
        <v>44221</v>
      </c>
      <c r="AO56" s="20">
        <v>1.05</v>
      </c>
    </row>
    <row r="57" spans="1:41" x14ac:dyDescent="0.2">
      <c r="A57" s="17">
        <v>44228</v>
      </c>
      <c r="B57">
        <v>226.0818176269531</v>
      </c>
      <c r="C57">
        <v>228.46000671386719</v>
      </c>
      <c r="D57">
        <v>229.8999938964844</v>
      </c>
      <c r="E57">
        <v>224.75</v>
      </c>
      <c r="F57">
        <v>227.21000671386719</v>
      </c>
      <c r="G57">
        <v>5696700</v>
      </c>
      <c r="K57" s="17">
        <v>45778</v>
      </c>
      <c r="L57" s="20">
        <v>264.48928833007812</v>
      </c>
      <c r="M57">
        <v>265.3699951171875</v>
      </c>
      <c r="N57">
        <v>296.04998779296881</v>
      </c>
      <c r="O57">
        <v>254.5</v>
      </c>
      <c r="P57">
        <v>273.39999389648438</v>
      </c>
      <c r="Q57">
        <v>156064000</v>
      </c>
      <c r="U57" s="17">
        <v>44228</v>
      </c>
      <c r="V57">
        <v>3773.860107421875</v>
      </c>
      <c r="W57">
        <v>3773.860107421875</v>
      </c>
      <c r="X57">
        <v>3784.320068359375</v>
      </c>
      <c r="Y57">
        <v>3725.6201171875</v>
      </c>
      <c r="Z57">
        <v>3731.169921875</v>
      </c>
      <c r="AA57">
        <v>5436230000</v>
      </c>
      <c r="AE57" s="17">
        <v>45778</v>
      </c>
      <c r="AF57" s="20">
        <v>5911.68994140625</v>
      </c>
      <c r="AG57">
        <v>5911.68994140625</v>
      </c>
      <c r="AH57">
        <v>5968.60986328125</v>
      </c>
      <c r="AI57">
        <v>5578.64013671875</v>
      </c>
      <c r="AJ57">
        <v>5625.14013671875</v>
      </c>
      <c r="AK57">
        <v>105346260000</v>
      </c>
      <c r="AN57" s="22">
        <v>44222</v>
      </c>
      <c r="AO57" s="20">
        <v>1.05</v>
      </c>
    </row>
    <row r="58" spans="1:41" x14ac:dyDescent="0.2">
      <c r="A58" s="17">
        <v>44229</v>
      </c>
      <c r="B58">
        <v>231.76206970214841</v>
      </c>
      <c r="C58">
        <v>234.19999694824219</v>
      </c>
      <c r="D58">
        <v>235.94999694824219</v>
      </c>
      <c r="E58">
        <v>231.3800048828125</v>
      </c>
      <c r="F58">
        <v>231.4700012207031</v>
      </c>
      <c r="G58">
        <v>7134900</v>
      </c>
      <c r="K58" s="17">
        <v>45809</v>
      </c>
      <c r="L58" s="20">
        <v>271.78500366210938</v>
      </c>
      <c r="M58">
        <v>272.69000244140619</v>
      </c>
      <c r="N58">
        <v>276.3800048828125</v>
      </c>
      <c r="O58">
        <v>257.47000122070312</v>
      </c>
      <c r="P58">
        <v>263.1099853515625</v>
      </c>
      <c r="Q58">
        <v>173731400</v>
      </c>
      <c r="U58" s="17">
        <v>44229</v>
      </c>
      <c r="V58">
        <v>3826.31005859375</v>
      </c>
      <c r="W58">
        <v>3826.31005859375</v>
      </c>
      <c r="X58">
        <v>3843.090087890625</v>
      </c>
      <c r="Y58">
        <v>3791.840087890625</v>
      </c>
      <c r="Z58">
        <v>3791.840087890625</v>
      </c>
      <c r="AA58">
        <v>5514090000</v>
      </c>
      <c r="AE58" s="17">
        <v>45809</v>
      </c>
      <c r="AF58" s="20">
        <v>6204.9501953125</v>
      </c>
      <c r="AG58">
        <v>6204.9501953125</v>
      </c>
      <c r="AH58">
        <v>6215.080078125</v>
      </c>
      <c r="AI58">
        <v>5861.43017578125</v>
      </c>
      <c r="AJ58">
        <v>5896.68017578125</v>
      </c>
      <c r="AK58">
        <v>106456300000</v>
      </c>
      <c r="AN58" s="22">
        <v>44223</v>
      </c>
      <c r="AO58" s="20">
        <v>1.04</v>
      </c>
    </row>
    <row r="59" spans="1:41" x14ac:dyDescent="0.2">
      <c r="A59" s="17">
        <v>44230</v>
      </c>
      <c r="B59">
        <v>232.3756103515625</v>
      </c>
      <c r="C59">
        <v>234.82000732421881</v>
      </c>
      <c r="D59">
        <v>236</v>
      </c>
      <c r="E59">
        <v>232.25999450683591</v>
      </c>
      <c r="F59">
        <v>235</v>
      </c>
      <c r="G59">
        <v>5357600</v>
      </c>
      <c r="K59" s="17">
        <v>45839</v>
      </c>
      <c r="L59" s="20">
        <v>257.88092041015619</v>
      </c>
      <c r="M59">
        <v>258.32998657226562</v>
      </c>
      <c r="N59">
        <v>276.79998779296881</v>
      </c>
      <c r="O59">
        <v>254.52000427246091</v>
      </c>
      <c r="P59">
        <v>272.07998657226562</v>
      </c>
      <c r="Q59">
        <v>128750000</v>
      </c>
      <c r="U59" s="17">
        <v>44230</v>
      </c>
      <c r="V59">
        <v>3830.169921875</v>
      </c>
      <c r="W59">
        <v>3830.169921875</v>
      </c>
      <c r="X59">
        <v>3847.510009765625</v>
      </c>
      <c r="Y59">
        <v>3816.679931640625</v>
      </c>
      <c r="Z59">
        <v>3840.27001953125</v>
      </c>
      <c r="AA59">
        <v>4864870000</v>
      </c>
      <c r="AE59" s="17">
        <v>45839</v>
      </c>
      <c r="AF59" s="20">
        <v>6339.39013671875</v>
      </c>
      <c r="AG59">
        <v>6339.39013671875</v>
      </c>
      <c r="AH59">
        <v>6427.02001953125</v>
      </c>
      <c r="AI59">
        <v>6177.97021484375</v>
      </c>
      <c r="AJ59">
        <v>6187.25</v>
      </c>
      <c r="AK59">
        <v>114004890000</v>
      </c>
      <c r="AN59" s="22">
        <v>44224</v>
      </c>
      <c r="AO59" s="20">
        <v>1.07</v>
      </c>
    </row>
    <row r="60" spans="1:41" x14ac:dyDescent="0.2">
      <c r="A60" s="17">
        <v>44231</v>
      </c>
      <c r="B60">
        <v>235.5027160644531</v>
      </c>
      <c r="C60">
        <v>237.97999572753909</v>
      </c>
      <c r="D60">
        <v>238.22999572753909</v>
      </c>
      <c r="E60">
        <v>235.4700012207031</v>
      </c>
      <c r="F60">
        <v>235.52000427246091</v>
      </c>
      <c r="G60">
        <v>4770700</v>
      </c>
      <c r="K60" s="17">
        <v>45870</v>
      </c>
      <c r="L60" s="20">
        <v>255.8045654296875</v>
      </c>
      <c r="M60">
        <v>256.25</v>
      </c>
      <c r="N60">
        <v>257.6400146484375</v>
      </c>
      <c r="O60">
        <v>226.47999572753909</v>
      </c>
      <c r="P60">
        <v>254.99000549316409</v>
      </c>
      <c r="Q60">
        <v>172222100</v>
      </c>
      <c r="U60" s="17">
        <v>44231</v>
      </c>
      <c r="V60">
        <v>3871.739990234375</v>
      </c>
      <c r="W60">
        <v>3871.739990234375</v>
      </c>
      <c r="X60">
        <v>3872.419921875</v>
      </c>
      <c r="Y60">
        <v>3836.659912109375</v>
      </c>
      <c r="Z60">
        <v>3836.659912109375</v>
      </c>
      <c r="AA60">
        <v>4879240000</v>
      </c>
      <c r="AE60" s="17">
        <v>45870</v>
      </c>
      <c r="AF60" s="20">
        <v>6460.259765625</v>
      </c>
      <c r="AG60">
        <v>6460.259765625</v>
      </c>
      <c r="AH60">
        <v>6508.22998046875</v>
      </c>
      <c r="AI60">
        <v>6212.68994140625</v>
      </c>
      <c r="AJ60">
        <v>6287.27978515625</v>
      </c>
      <c r="AK60">
        <v>99352030000</v>
      </c>
      <c r="AN60" s="22">
        <v>44225</v>
      </c>
      <c r="AO60" s="20">
        <v>1.1100000000000001</v>
      </c>
    </row>
    <row r="61" spans="1:41" x14ac:dyDescent="0.2">
      <c r="A61" s="17">
        <v>44232</v>
      </c>
      <c r="B61">
        <v>236.40324401855469</v>
      </c>
      <c r="C61">
        <v>238.88999938964841</v>
      </c>
      <c r="D61">
        <v>239.36000061035159</v>
      </c>
      <c r="E61">
        <v>236.4100036621094</v>
      </c>
      <c r="F61">
        <v>239.1499938964844</v>
      </c>
      <c r="G61">
        <v>5020000</v>
      </c>
      <c r="K61" s="17">
        <v>45901</v>
      </c>
      <c r="L61" s="20">
        <v>236.58802795410159</v>
      </c>
      <c r="M61">
        <v>237</v>
      </c>
      <c r="N61">
        <v>258</v>
      </c>
      <c r="O61">
        <v>234.6199951171875</v>
      </c>
      <c r="P61">
        <v>254.82000732421881</v>
      </c>
      <c r="Q61">
        <v>220428400</v>
      </c>
      <c r="U61" s="17">
        <v>44232</v>
      </c>
      <c r="V61">
        <v>3886.830078125</v>
      </c>
      <c r="W61">
        <v>3886.830078125</v>
      </c>
      <c r="X61">
        <v>3894.56005859375</v>
      </c>
      <c r="Y61">
        <v>3874.929931640625</v>
      </c>
      <c r="Z61">
        <v>3878.300048828125</v>
      </c>
      <c r="AA61">
        <v>4879470000</v>
      </c>
      <c r="AE61" s="17">
        <v>45901</v>
      </c>
      <c r="AF61" s="20">
        <v>6688.4599609375</v>
      </c>
      <c r="AG61">
        <v>6688.4599609375</v>
      </c>
      <c r="AH61">
        <v>6699.52001953125</v>
      </c>
      <c r="AI61">
        <v>6360.580078125</v>
      </c>
      <c r="AJ61">
        <v>6401.509765625</v>
      </c>
      <c r="AK61">
        <v>114074610000</v>
      </c>
      <c r="AN61" s="22">
        <v>44228</v>
      </c>
      <c r="AO61" s="20">
        <v>1.0900000000000001</v>
      </c>
    </row>
    <row r="62" spans="1:41" x14ac:dyDescent="0.2">
      <c r="A62" s="17">
        <v>44235</v>
      </c>
      <c r="B62">
        <v>236.44282531738281</v>
      </c>
      <c r="C62">
        <v>238.92999267578119</v>
      </c>
      <c r="D62">
        <v>241.11000061035159</v>
      </c>
      <c r="E62">
        <v>237.1300048828125</v>
      </c>
      <c r="F62">
        <v>239.50999450683591</v>
      </c>
      <c r="G62">
        <v>4336400</v>
      </c>
      <c r="K62" s="17">
        <v>45931</v>
      </c>
      <c r="L62" s="20">
        <v>260.41000366210938</v>
      </c>
      <c r="M62">
        <v>260.41000366210938</v>
      </c>
      <c r="N62">
        <v>267.1300048828125</v>
      </c>
      <c r="O62">
        <v>233.50999450683591</v>
      </c>
      <c r="P62">
        <v>236.49000549316409</v>
      </c>
      <c r="Q62">
        <v>211621500</v>
      </c>
      <c r="U62" s="17">
        <v>44235</v>
      </c>
      <c r="V62">
        <v>3915.590087890625</v>
      </c>
      <c r="W62">
        <v>3915.590087890625</v>
      </c>
      <c r="X62">
        <v>3915.77001953125</v>
      </c>
      <c r="Y62">
        <v>3892.590087890625</v>
      </c>
      <c r="Z62">
        <v>3892.590087890625</v>
      </c>
      <c r="AA62">
        <v>4648360000</v>
      </c>
      <c r="AE62" s="17">
        <v>45931</v>
      </c>
      <c r="AF62" s="20">
        <v>6840.2001953125</v>
      </c>
      <c r="AG62">
        <v>6840.2001953125</v>
      </c>
      <c r="AH62">
        <v>6920.33984375</v>
      </c>
      <c r="AI62">
        <v>6550.77978515625</v>
      </c>
      <c r="AJ62">
        <v>6664.919921875</v>
      </c>
      <c r="AK62">
        <v>129661660000</v>
      </c>
      <c r="AN62" s="22">
        <v>44229</v>
      </c>
      <c r="AO62" s="20">
        <v>1.1200000000000001</v>
      </c>
    </row>
    <row r="63" spans="1:41" x14ac:dyDescent="0.2">
      <c r="A63" s="17">
        <v>44236</v>
      </c>
      <c r="B63">
        <v>234.23603820800781</v>
      </c>
      <c r="C63">
        <v>236.69999694824219</v>
      </c>
      <c r="D63">
        <v>240.08000183105469</v>
      </c>
      <c r="E63">
        <v>236.24000549316409</v>
      </c>
      <c r="F63">
        <v>239.55999755859381</v>
      </c>
      <c r="G63">
        <v>5157200</v>
      </c>
      <c r="K63" s="17">
        <v>45962</v>
      </c>
      <c r="L63" s="20">
        <v>246.02000427246091</v>
      </c>
      <c r="M63">
        <v>246.02000427246091</v>
      </c>
      <c r="N63">
        <v>261.55999755859381</v>
      </c>
      <c r="O63">
        <v>234.47999572753909</v>
      </c>
      <c r="P63">
        <v>260</v>
      </c>
      <c r="Q63">
        <v>56579745</v>
      </c>
      <c r="U63" s="17">
        <v>44236</v>
      </c>
      <c r="V63">
        <v>3911.22998046875</v>
      </c>
      <c r="W63">
        <v>3911.22998046875</v>
      </c>
      <c r="X63">
        <v>3918.35009765625</v>
      </c>
      <c r="Y63">
        <v>3902.639892578125</v>
      </c>
      <c r="Z63">
        <v>3910.489990234375</v>
      </c>
      <c r="AA63">
        <v>4568320000</v>
      </c>
      <c r="AE63" s="17">
        <v>45962</v>
      </c>
      <c r="AF63" s="20">
        <v>6850.919921875</v>
      </c>
      <c r="AG63">
        <v>6850.919921875</v>
      </c>
      <c r="AH63">
        <v>6882.31982421875</v>
      </c>
      <c r="AI63">
        <v>6631.43994140625</v>
      </c>
      <c r="AJ63">
        <v>6882.31982421875</v>
      </c>
      <c r="AK63">
        <v>48314267000</v>
      </c>
      <c r="AN63" s="22">
        <v>44230</v>
      </c>
      <c r="AO63" s="20">
        <v>1.1499999999999999</v>
      </c>
    </row>
    <row r="64" spans="1:41" x14ac:dyDescent="0.2">
      <c r="A64" s="17">
        <v>44237</v>
      </c>
      <c r="B64">
        <v>234.25584411621091</v>
      </c>
      <c r="C64">
        <v>236.7200012207031</v>
      </c>
      <c r="D64">
        <v>238.2200012207031</v>
      </c>
      <c r="E64">
        <v>233.96000671386719</v>
      </c>
      <c r="F64">
        <v>237.44999694824219</v>
      </c>
      <c r="G64">
        <v>5535600</v>
      </c>
      <c r="L64" s="20"/>
      <c r="U64" s="17">
        <v>44237</v>
      </c>
      <c r="V64">
        <v>3909.8798828125</v>
      </c>
      <c r="W64">
        <v>3909.8798828125</v>
      </c>
      <c r="X64">
        <v>3931.5</v>
      </c>
      <c r="Y64">
        <v>3884.93994140625</v>
      </c>
      <c r="Z64">
        <v>3920.780029296875</v>
      </c>
      <c r="AA64">
        <v>4837070000</v>
      </c>
      <c r="AN64" s="22">
        <v>44231</v>
      </c>
      <c r="AO64" s="20">
        <v>1.1499999999999999</v>
      </c>
    </row>
    <row r="65" spans="1:41" x14ac:dyDescent="0.2">
      <c r="A65" s="17">
        <v>44238</v>
      </c>
      <c r="B65">
        <v>238.72877502441409</v>
      </c>
      <c r="C65">
        <v>241.24000549316409</v>
      </c>
      <c r="D65">
        <v>242.88999938964841</v>
      </c>
      <c r="E65">
        <v>238.58000183105469</v>
      </c>
      <c r="F65">
        <v>238.92999267578119</v>
      </c>
      <c r="G65">
        <v>6091600</v>
      </c>
      <c r="U65" s="17">
        <v>44238</v>
      </c>
      <c r="V65">
        <v>3916.3798828125</v>
      </c>
      <c r="W65">
        <v>3916.3798828125</v>
      </c>
      <c r="X65">
        <v>3925.989990234375</v>
      </c>
      <c r="Y65">
        <v>3890.389892578125</v>
      </c>
      <c r="Z65">
        <v>3916.39990234375</v>
      </c>
      <c r="AA65">
        <v>4590960000</v>
      </c>
      <c r="AN65" s="22">
        <v>44232</v>
      </c>
      <c r="AO65" s="20">
        <v>1.19</v>
      </c>
    </row>
    <row r="66" spans="1:41" x14ac:dyDescent="0.2">
      <c r="A66" s="17">
        <v>44239</v>
      </c>
      <c r="B66">
        <v>237.86781311035159</v>
      </c>
      <c r="C66">
        <v>240.3699951171875</v>
      </c>
      <c r="D66">
        <v>241.55999755859381</v>
      </c>
      <c r="E66">
        <v>238.9100036621094</v>
      </c>
      <c r="F66">
        <v>240.94999694824219</v>
      </c>
      <c r="G66">
        <v>4314400</v>
      </c>
      <c r="U66" s="17">
        <v>44239</v>
      </c>
      <c r="V66">
        <v>3934.830078125</v>
      </c>
      <c r="W66">
        <v>3934.830078125</v>
      </c>
      <c r="X66">
        <v>3937.22998046875</v>
      </c>
      <c r="Y66">
        <v>3905.780029296875</v>
      </c>
      <c r="Z66">
        <v>3911.64990234375</v>
      </c>
      <c r="AA66">
        <v>4135060000</v>
      </c>
      <c r="AN66" s="22">
        <v>44235</v>
      </c>
      <c r="AO66" s="20">
        <v>1.19</v>
      </c>
    </row>
    <row r="67" spans="1:41" x14ac:dyDescent="0.2">
      <c r="A67" s="17">
        <v>44243</v>
      </c>
      <c r="B67">
        <v>246.00227355957031</v>
      </c>
      <c r="C67">
        <v>248.5899963378906</v>
      </c>
      <c r="D67">
        <v>251.22999572753909</v>
      </c>
      <c r="E67">
        <v>243.80000305175781</v>
      </c>
      <c r="F67">
        <v>245</v>
      </c>
      <c r="G67">
        <v>10837600</v>
      </c>
      <c r="U67" s="17">
        <v>44243</v>
      </c>
      <c r="V67">
        <v>3932.590087890625</v>
      </c>
      <c r="W67">
        <v>3932.590087890625</v>
      </c>
      <c r="X67">
        <v>3950.429931640625</v>
      </c>
      <c r="Y67">
        <v>3923.85009765625</v>
      </c>
      <c r="Z67">
        <v>3939.610107421875</v>
      </c>
      <c r="AA67">
        <v>5058990000</v>
      </c>
      <c r="AN67" s="22">
        <v>44236</v>
      </c>
      <c r="AO67" s="20">
        <v>1.18</v>
      </c>
    </row>
    <row r="68" spans="1:41" x14ac:dyDescent="0.2">
      <c r="A68" s="17">
        <v>44244</v>
      </c>
      <c r="B68">
        <v>245.0819396972656</v>
      </c>
      <c r="C68">
        <v>247.6600036621094</v>
      </c>
      <c r="D68">
        <v>249.5</v>
      </c>
      <c r="E68">
        <v>245.5</v>
      </c>
      <c r="F68">
        <v>248.5899963378906</v>
      </c>
      <c r="G68">
        <v>5879200</v>
      </c>
      <c r="U68" s="17">
        <v>44244</v>
      </c>
      <c r="V68">
        <v>3931.330078125</v>
      </c>
      <c r="W68">
        <v>3931.330078125</v>
      </c>
      <c r="X68">
        <v>3933.610107421875</v>
      </c>
      <c r="Y68">
        <v>3900.429931640625</v>
      </c>
      <c r="Z68">
        <v>3918.5</v>
      </c>
      <c r="AA68">
        <v>4730650000</v>
      </c>
      <c r="AN68" s="22">
        <v>44237</v>
      </c>
      <c r="AO68" s="20">
        <v>1.1499999999999999</v>
      </c>
    </row>
    <row r="69" spans="1:41" x14ac:dyDescent="0.2">
      <c r="A69" s="17">
        <v>44245</v>
      </c>
      <c r="B69">
        <v>244.438720703125</v>
      </c>
      <c r="C69">
        <v>247.00999450683591</v>
      </c>
      <c r="D69">
        <v>248.00999450683591</v>
      </c>
      <c r="E69">
        <v>242.57000732421881</v>
      </c>
      <c r="F69">
        <v>245.9700012207031</v>
      </c>
      <c r="G69">
        <v>4152800</v>
      </c>
      <c r="U69" s="17">
        <v>44245</v>
      </c>
      <c r="V69">
        <v>3913.969970703125</v>
      </c>
      <c r="W69">
        <v>3913.969970703125</v>
      </c>
      <c r="X69">
        <v>3921.97998046875</v>
      </c>
      <c r="Y69">
        <v>3885.030029296875</v>
      </c>
      <c r="Z69">
        <v>3915.860107421875</v>
      </c>
      <c r="AA69">
        <v>4793650000</v>
      </c>
      <c r="AN69" s="22">
        <v>44238</v>
      </c>
      <c r="AO69" s="20">
        <v>1.1599999999999999</v>
      </c>
    </row>
    <row r="70" spans="1:41" x14ac:dyDescent="0.2">
      <c r="A70" s="17">
        <v>44246</v>
      </c>
      <c r="B70">
        <v>243.99342346191409</v>
      </c>
      <c r="C70">
        <v>246.55999755859381</v>
      </c>
      <c r="D70">
        <v>249.38999938964841</v>
      </c>
      <c r="E70">
        <v>245.97999572753909</v>
      </c>
      <c r="F70">
        <v>248</v>
      </c>
      <c r="G70">
        <v>4647700</v>
      </c>
      <c r="U70" s="17">
        <v>44246</v>
      </c>
      <c r="V70">
        <v>3906.7099609375</v>
      </c>
      <c r="W70">
        <v>3906.7099609375</v>
      </c>
      <c r="X70">
        <v>3930.409912109375</v>
      </c>
      <c r="Y70">
        <v>3903.070068359375</v>
      </c>
      <c r="Z70">
        <v>3921.159912109375</v>
      </c>
      <c r="AA70">
        <v>4845320000</v>
      </c>
      <c r="AN70" s="22">
        <v>44239</v>
      </c>
      <c r="AO70" s="20">
        <v>1.2</v>
      </c>
    </row>
    <row r="71" spans="1:41" x14ac:dyDescent="0.2">
      <c r="A71" s="17">
        <v>44249</v>
      </c>
      <c r="B71">
        <v>238.44178771972659</v>
      </c>
      <c r="C71">
        <v>240.94999694824219</v>
      </c>
      <c r="D71">
        <v>244.52000427246091</v>
      </c>
      <c r="E71">
        <v>240.3800048828125</v>
      </c>
      <c r="F71">
        <v>244.25999450683591</v>
      </c>
      <c r="G71">
        <v>5055000</v>
      </c>
      <c r="U71" s="17">
        <v>44249</v>
      </c>
      <c r="V71">
        <v>3876.5</v>
      </c>
      <c r="W71">
        <v>3876.5</v>
      </c>
      <c r="X71">
        <v>3902.919921875</v>
      </c>
      <c r="Y71">
        <v>3874.7099609375</v>
      </c>
      <c r="Z71">
        <v>3885.550048828125</v>
      </c>
      <c r="AA71">
        <v>5917100000</v>
      </c>
      <c r="AN71" s="22">
        <v>44242</v>
      </c>
    </row>
    <row r="72" spans="1:41" x14ac:dyDescent="0.2">
      <c r="A72" s="17">
        <v>44250</v>
      </c>
      <c r="B72">
        <v>233.18708801269531</v>
      </c>
      <c r="C72">
        <v>235.63999938964841</v>
      </c>
      <c r="D72">
        <v>238.96000671386719</v>
      </c>
      <c r="E72">
        <v>229.00999450683591</v>
      </c>
      <c r="F72">
        <v>235.25999450683591</v>
      </c>
      <c r="G72">
        <v>8641600</v>
      </c>
      <c r="U72" s="17">
        <v>44250</v>
      </c>
      <c r="V72">
        <v>3881.3701171875</v>
      </c>
      <c r="W72">
        <v>3881.3701171875</v>
      </c>
      <c r="X72">
        <v>3895.97998046875</v>
      </c>
      <c r="Y72">
        <v>3805.590087890625</v>
      </c>
      <c r="Z72">
        <v>3857.070068359375</v>
      </c>
      <c r="AA72">
        <v>6296610000</v>
      </c>
      <c r="AN72" s="22">
        <v>44243</v>
      </c>
      <c r="AO72" s="20">
        <v>1.3</v>
      </c>
    </row>
    <row r="73" spans="1:41" x14ac:dyDescent="0.2">
      <c r="A73" s="17">
        <v>44251</v>
      </c>
      <c r="B73">
        <v>237.966796875</v>
      </c>
      <c r="C73">
        <v>240.4700012207031</v>
      </c>
      <c r="D73">
        <v>241.5</v>
      </c>
      <c r="E73">
        <v>231.50999450683591</v>
      </c>
      <c r="F73">
        <v>235.5299987792969</v>
      </c>
      <c r="G73">
        <v>6128300</v>
      </c>
      <c r="U73" s="17">
        <v>44251</v>
      </c>
      <c r="V73">
        <v>3925.429931640625</v>
      </c>
      <c r="W73">
        <v>3925.429931640625</v>
      </c>
      <c r="X73">
        <v>3928.64990234375</v>
      </c>
      <c r="Y73">
        <v>3859.60009765625</v>
      </c>
      <c r="Z73">
        <v>3873.7099609375</v>
      </c>
      <c r="AA73">
        <v>6012790000</v>
      </c>
      <c r="AN73" s="22">
        <v>44244</v>
      </c>
      <c r="AO73" s="20">
        <v>1.29</v>
      </c>
    </row>
    <row r="74" spans="1:41" x14ac:dyDescent="0.2">
      <c r="A74" s="17">
        <v>44252</v>
      </c>
      <c r="B74">
        <v>228.67454528808591</v>
      </c>
      <c r="C74">
        <v>231.08000183105469</v>
      </c>
      <c r="D74">
        <v>240.3500061035156</v>
      </c>
      <c r="E74">
        <v>229.77000427246091</v>
      </c>
      <c r="F74">
        <v>238.5299987792969</v>
      </c>
      <c r="G74">
        <v>8828900</v>
      </c>
      <c r="U74" s="17">
        <v>44252</v>
      </c>
      <c r="V74">
        <v>3829.340087890625</v>
      </c>
      <c r="W74">
        <v>3829.340087890625</v>
      </c>
      <c r="X74">
        <v>3925.02001953125</v>
      </c>
      <c r="Y74">
        <v>3814.0400390625</v>
      </c>
      <c r="Z74">
        <v>3915.800048828125</v>
      </c>
      <c r="AA74">
        <v>6547470000</v>
      </c>
      <c r="AN74" s="22">
        <v>44245</v>
      </c>
      <c r="AO74" s="20">
        <v>1.29</v>
      </c>
    </row>
    <row r="75" spans="1:41" x14ac:dyDescent="0.2">
      <c r="A75" s="17">
        <v>44253</v>
      </c>
      <c r="B75">
        <v>214.24632263183591</v>
      </c>
      <c r="C75">
        <v>216.5</v>
      </c>
      <c r="D75">
        <v>230.5</v>
      </c>
      <c r="E75">
        <v>216.3399963378906</v>
      </c>
      <c r="F75">
        <v>229.38999938964841</v>
      </c>
      <c r="G75">
        <v>20372900</v>
      </c>
      <c r="U75" s="17">
        <v>44253</v>
      </c>
      <c r="V75">
        <v>3811.14990234375</v>
      </c>
      <c r="W75">
        <v>3811.14990234375</v>
      </c>
      <c r="X75">
        <v>3861.080078125</v>
      </c>
      <c r="Y75">
        <v>3789.5400390625</v>
      </c>
      <c r="Z75">
        <v>3839.659912109375</v>
      </c>
      <c r="AA75">
        <v>6526070000</v>
      </c>
      <c r="AN75" s="22">
        <v>44246</v>
      </c>
      <c r="AO75" s="20">
        <v>1.34</v>
      </c>
    </row>
    <row r="76" spans="1:41" x14ac:dyDescent="0.2">
      <c r="A76" s="17">
        <v>44256</v>
      </c>
      <c r="B76">
        <v>215.27546691894531</v>
      </c>
      <c r="C76">
        <v>217.53999328613281</v>
      </c>
      <c r="D76">
        <v>220.19999694824219</v>
      </c>
      <c r="E76">
        <v>215.0299987792969</v>
      </c>
      <c r="F76">
        <v>219.8999938964844</v>
      </c>
      <c r="G76">
        <v>14027700</v>
      </c>
      <c r="U76" s="17">
        <v>44256</v>
      </c>
      <c r="V76">
        <v>3901.820068359375</v>
      </c>
      <c r="W76">
        <v>3901.820068359375</v>
      </c>
      <c r="X76">
        <v>3914.5</v>
      </c>
      <c r="Y76">
        <v>3842.510009765625</v>
      </c>
      <c r="Z76">
        <v>3842.510009765625</v>
      </c>
      <c r="AA76">
        <v>5114820000</v>
      </c>
      <c r="AN76" s="22">
        <v>44249</v>
      </c>
      <c r="AO76" s="20">
        <v>1.37</v>
      </c>
    </row>
    <row r="77" spans="1:41" x14ac:dyDescent="0.2">
      <c r="A77" s="17">
        <v>44257</v>
      </c>
      <c r="B77">
        <v>211.24784851074219</v>
      </c>
      <c r="C77">
        <v>213.4700012207031</v>
      </c>
      <c r="D77">
        <v>218.6000061035156</v>
      </c>
      <c r="E77">
        <v>213.3399963378906</v>
      </c>
      <c r="F77">
        <v>218.3999938964844</v>
      </c>
      <c r="G77">
        <v>10211500</v>
      </c>
      <c r="U77" s="17">
        <v>44257</v>
      </c>
      <c r="V77">
        <v>3870.2900390625</v>
      </c>
      <c r="W77">
        <v>3870.2900390625</v>
      </c>
      <c r="X77">
        <v>3906.409912109375</v>
      </c>
      <c r="Y77">
        <v>3868.570068359375</v>
      </c>
      <c r="Z77">
        <v>3903.639892578125</v>
      </c>
      <c r="AA77">
        <v>5536010000</v>
      </c>
      <c r="AN77" s="22">
        <v>44250</v>
      </c>
      <c r="AO77" s="20">
        <v>1.37</v>
      </c>
    </row>
    <row r="78" spans="1:41" x14ac:dyDescent="0.2">
      <c r="A78" s="17">
        <v>44258</v>
      </c>
      <c r="B78">
        <v>203.85563659667969</v>
      </c>
      <c r="C78">
        <v>206</v>
      </c>
      <c r="D78">
        <v>213.32000732421881</v>
      </c>
      <c r="E78">
        <v>205.3999938964844</v>
      </c>
      <c r="F78">
        <v>212.83000183105469</v>
      </c>
      <c r="G78">
        <v>11459000</v>
      </c>
      <c r="U78" s="17">
        <v>44258</v>
      </c>
      <c r="V78">
        <v>3819.719970703125</v>
      </c>
      <c r="W78">
        <v>3819.719970703125</v>
      </c>
      <c r="X78">
        <v>3874.469970703125</v>
      </c>
      <c r="Y78">
        <v>3818.860107421875</v>
      </c>
      <c r="Z78">
        <v>3863.989990234375</v>
      </c>
      <c r="AA78">
        <v>6173660000</v>
      </c>
      <c r="AN78" s="22">
        <v>44251</v>
      </c>
      <c r="AO78" s="20">
        <v>1.38</v>
      </c>
    </row>
    <row r="79" spans="1:41" x14ac:dyDescent="0.2">
      <c r="A79" s="17">
        <v>44259</v>
      </c>
      <c r="B79">
        <v>203.19258117675781</v>
      </c>
      <c r="C79">
        <v>205.33000183105469</v>
      </c>
      <c r="D79">
        <v>209.0899963378906</v>
      </c>
      <c r="E79">
        <v>201.50999450683591</v>
      </c>
      <c r="F79">
        <v>206.8399963378906</v>
      </c>
      <c r="G79">
        <v>12800500</v>
      </c>
      <c r="U79" s="17">
        <v>44259</v>
      </c>
      <c r="V79">
        <v>3768.469970703125</v>
      </c>
      <c r="W79">
        <v>3768.469970703125</v>
      </c>
      <c r="X79">
        <v>3843.669921875</v>
      </c>
      <c r="Y79">
        <v>3723.340087890625</v>
      </c>
      <c r="Z79">
        <v>3818.530029296875</v>
      </c>
      <c r="AA79">
        <v>7195400000</v>
      </c>
      <c r="AN79" s="22">
        <v>44252</v>
      </c>
      <c r="AO79" s="20">
        <v>1.54</v>
      </c>
    </row>
    <row r="80" spans="1:41" x14ac:dyDescent="0.2">
      <c r="A80" s="17">
        <v>44260</v>
      </c>
      <c r="B80">
        <v>208.56605529785159</v>
      </c>
      <c r="C80">
        <v>210.75999450683591</v>
      </c>
      <c r="D80">
        <v>212.3500061035156</v>
      </c>
      <c r="E80">
        <v>203.2200012207031</v>
      </c>
      <c r="F80">
        <v>210.00999450683591</v>
      </c>
      <c r="G80">
        <v>11406000</v>
      </c>
      <c r="U80" s="17">
        <v>44260</v>
      </c>
      <c r="V80">
        <v>3841.93994140625</v>
      </c>
      <c r="W80">
        <v>3841.93994140625</v>
      </c>
      <c r="X80">
        <v>3851.68994140625</v>
      </c>
      <c r="Y80">
        <v>3730.18994140625</v>
      </c>
      <c r="Z80">
        <v>3793.580078125</v>
      </c>
      <c r="AA80">
        <v>6851070000</v>
      </c>
      <c r="AN80" s="22">
        <v>44253</v>
      </c>
      <c r="AO80" s="20">
        <v>1.44</v>
      </c>
    </row>
    <row r="81" spans="1:41" x14ac:dyDescent="0.2">
      <c r="A81" s="17">
        <v>44263</v>
      </c>
      <c r="B81">
        <v>205.55772399902341</v>
      </c>
      <c r="C81">
        <v>207.7200012207031</v>
      </c>
      <c r="D81">
        <v>214.8999938964844</v>
      </c>
      <c r="E81">
        <v>207.57000732421881</v>
      </c>
      <c r="F81">
        <v>213.6199951171875</v>
      </c>
      <c r="G81">
        <v>9576400</v>
      </c>
      <c r="U81" s="17">
        <v>44263</v>
      </c>
      <c r="V81">
        <v>3821.35009765625</v>
      </c>
      <c r="W81">
        <v>3821.35009765625</v>
      </c>
      <c r="X81">
        <v>3881.06005859375</v>
      </c>
      <c r="Y81">
        <v>3819.25</v>
      </c>
      <c r="Z81">
        <v>3844.389892578125</v>
      </c>
      <c r="AA81">
        <v>5871710000</v>
      </c>
      <c r="AN81" s="22">
        <v>44256</v>
      </c>
      <c r="AO81" s="20">
        <v>1.45</v>
      </c>
    </row>
    <row r="82" spans="1:41" x14ac:dyDescent="0.2">
      <c r="A82" s="17">
        <v>44264</v>
      </c>
      <c r="B82">
        <v>209.32804870605469</v>
      </c>
      <c r="C82">
        <v>211.5299987792969</v>
      </c>
      <c r="D82">
        <v>215.78999328613281</v>
      </c>
      <c r="E82">
        <v>211.16999816894531</v>
      </c>
      <c r="F82">
        <v>212.17999267578119</v>
      </c>
      <c r="G82">
        <v>9732200</v>
      </c>
      <c r="U82" s="17">
        <v>44264</v>
      </c>
      <c r="V82">
        <v>3875.43994140625</v>
      </c>
      <c r="W82">
        <v>3875.43994140625</v>
      </c>
      <c r="X82">
        <v>3903.760009765625</v>
      </c>
      <c r="Y82">
        <v>3851.929931640625</v>
      </c>
      <c r="Z82">
        <v>3851.929931640625</v>
      </c>
      <c r="AA82">
        <v>5513560000</v>
      </c>
      <c r="AN82" s="22">
        <v>44257</v>
      </c>
      <c r="AO82" s="20">
        <v>1.42</v>
      </c>
    </row>
    <row r="83" spans="1:41" x14ac:dyDescent="0.2">
      <c r="A83" s="17">
        <v>44265</v>
      </c>
      <c r="B83">
        <v>209.75358581542969</v>
      </c>
      <c r="C83">
        <v>211.96000671386719</v>
      </c>
      <c r="D83">
        <v>216.1499938964844</v>
      </c>
      <c r="E83">
        <v>211.77000427246091</v>
      </c>
      <c r="F83">
        <v>214.7200012207031</v>
      </c>
      <c r="G83">
        <v>7186400</v>
      </c>
      <c r="U83" s="17">
        <v>44265</v>
      </c>
      <c r="V83">
        <v>3898.81005859375</v>
      </c>
      <c r="W83">
        <v>3898.81005859375</v>
      </c>
      <c r="X83">
        <v>3917.35009765625</v>
      </c>
      <c r="Y83">
        <v>3885.72998046875</v>
      </c>
      <c r="Z83">
        <v>3891.989990234375</v>
      </c>
      <c r="AA83">
        <v>5847380000</v>
      </c>
      <c r="AN83" s="22">
        <v>44258</v>
      </c>
      <c r="AO83" s="20">
        <v>1.47</v>
      </c>
    </row>
    <row r="84" spans="1:41" x14ac:dyDescent="0.2">
      <c r="A84" s="17">
        <v>44266</v>
      </c>
      <c r="B84">
        <v>213.70204162597659</v>
      </c>
      <c r="C84">
        <v>215.94999694824219</v>
      </c>
      <c r="D84">
        <v>218.16999816894531</v>
      </c>
      <c r="E84">
        <v>214.3500061035156</v>
      </c>
      <c r="F84">
        <v>215</v>
      </c>
      <c r="G84">
        <v>6431000</v>
      </c>
      <c r="U84" s="17">
        <v>44266</v>
      </c>
      <c r="V84">
        <v>3939.340087890625</v>
      </c>
      <c r="W84">
        <v>3939.340087890625</v>
      </c>
      <c r="X84">
        <v>3960.27001953125</v>
      </c>
      <c r="Y84">
        <v>3915.5400390625</v>
      </c>
      <c r="Z84">
        <v>3915.5400390625</v>
      </c>
      <c r="AA84">
        <v>5312880000</v>
      </c>
      <c r="AN84" s="22">
        <v>44259</v>
      </c>
      <c r="AO84" s="20">
        <v>1.54</v>
      </c>
    </row>
    <row r="85" spans="1:41" x14ac:dyDescent="0.2">
      <c r="A85" s="17">
        <v>44267</v>
      </c>
      <c r="B85">
        <v>210.00096130371091</v>
      </c>
      <c r="C85">
        <v>212.21000671386719</v>
      </c>
      <c r="D85">
        <v>213.8500061035156</v>
      </c>
      <c r="E85">
        <v>209.30000305175781</v>
      </c>
      <c r="F85">
        <v>213.44999694824219</v>
      </c>
      <c r="G85">
        <v>6114600</v>
      </c>
      <c r="U85" s="17">
        <v>44267</v>
      </c>
      <c r="V85">
        <v>3943.340087890625</v>
      </c>
      <c r="W85">
        <v>3943.340087890625</v>
      </c>
      <c r="X85">
        <v>3944.989990234375</v>
      </c>
      <c r="Y85">
        <v>3915.2099609375</v>
      </c>
      <c r="Z85">
        <v>3924.52001953125</v>
      </c>
      <c r="AA85">
        <v>4476280000</v>
      </c>
      <c r="AN85" s="22">
        <v>44260</v>
      </c>
      <c r="AO85" s="20">
        <v>1.56</v>
      </c>
    </row>
    <row r="86" spans="1:41" x14ac:dyDescent="0.2">
      <c r="A86" s="17">
        <v>44270</v>
      </c>
      <c r="B86">
        <v>210.58482360839841</v>
      </c>
      <c r="C86">
        <v>212.80000305175781</v>
      </c>
      <c r="D86">
        <v>212.94000244140619</v>
      </c>
      <c r="E86">
        <v>209.5</v>
      </c>
      <c r="F86">
        <v>211.8500061035156</v>
      </c>
      <c r="G86">
        <v>5733700</v>
      </c>
      <c r="U86" s="17">
        <v>44270</v>
      </c>
      <c r="V86">
        <v>3968.93994140625</v>
      </c>
      <c r="W86">
        <v>3968.93994140625</v>
      </c>
      <c r="X86">
        <v>3970.080078125</v>
      </c>
      <c r="Y86">
        <v>3923.5400390625</v>
      </c>
      <c r="Z86">
        <v>3942.9599609375</v>
      </c>
      <c r="AA86">
        <v>4900100000</v>
      </c>
      <c r="AN86" s="22">
        <v>44263</v>
      </c>
      <c r="AO86" s="20">
        <v>1.59</v>
      </c>
    </row>
    <row r="87" spans="1:41" x14ac:dyDescent="0.2">
      <c r="A87" s="17">
        <v>44271</v>
      </c>
      <c r="B87">
        <v>212.24732971191409</v>
      </c>
      <c r="C87">
        <v>214.47999572753909</v>
      </c>
      <c r="D87">
        <v>216.69000244140619</v>
      </c>
      <c r="E87">
        <v>213.47999572753909</v>
      </c>
      <c r="F87">
        <v>214.8399963378906</v>
      </c>
      <c r="G87">
        <v>5311000</v>
      </c>
      <c r="U87" s="17">
        <v>44271</v>
      </c>
      <c r="V87">
        <v>3962.7099609375</v>
      </c>
      <c r="W87">
        <v>3962.7099609375</v>
      </c>
      <c r="X87">
        <v>3981.0400390625</v>
      </c>
      <c r="Y87">
        <v>3953.43994140625</v>
      </c>
      <c r="Z87">
        <v>3973.590087890625</v>
      </c>
      <c r="AA87">
        <v>4613080000</v>
      </c>
      <c r="AN87" s="22">
        <v>44264</v>
      </c>
      <c r="AO87" s="20">
        <v>1.55</v>
      </c>
    </row>
    <row r="88" spans="1:41" x14ac:dyDescent="0.2">
      <c r="A88" s="17">
        <v>44272</v>
      </c>
      <c r="B88">
        <v>210.90150451660159</v>
      </c>
      <c r="C88">
        <v>213.1199951171875</v>
      </c>
      <c r="D88">
        <v>214.80999755859381</v>
      </c>
      <c r="E88">
        <v>210.86000061035159</v>
      </c>
      <c r="F88">
        <v>213.52000427246091</v>
      </c>
      <c r="G88">
        <v>5805100</v>
      </c>
      <c r="U88" s="17">
        <v>44272</v>
      </c>
      <c r="V88">
        <v>3974.1201171875</v>
      </c>
      <c r="W88">
        <v>3974.1201171875</v>
      </c>
      <c r="X88">
        <v>3983.8701171875</v>
      </c>
      <c r="Y88">
        <v>3935.739990234375</v>
      </c>
      <c r="Z88">
        <v>3949.570068359375</v>
      </c>
      <c r="AA88">
        <v>4561660000</v>
      </c>
      <c r="AN88" s="22">
        <v>44265</v>
      </c>
      <c r="AO88" s="20">
        <v>1.53</v>
      </c>
    </row>
    <row r="89" spans="1:41" x14ac:dyDescent="0.2">
      <c r="A89" s="17">
        <v>44273</v>
      </c>
      <c r="B89">
        <v>207.29937744140619</v>
      </c>
      <c r="C89">
        <v>209.47999572753909</v>
      </c>
      <c r="D89">
        <v>211.3800048828125</v>
      </c>
      <c r="E89">
        <v>208.3999938964844</v>
      </c>
      <c r="F89">
        <v>210.69999694824219</v>
      </c>
      <c r="G89">
        <v>5580100</v>
      </c>
      <c r="U89" s="17">
        <v>44273</v>
      </c>
      <c r="V89">
        <v>3915.4599609375</v>
      </c>
      <c r="W89">
        <v>3915.4599609375</v>
      </c>
      <c r="X89">
        <v>3969.6201171875</v>
      </c>
      <c r="Y89">
        <v>3910.860107421875</v>
      </c>
      <c r="Z89">
        <v>3953.5</v>
      </c>
      <c r="AA89">
        <v>5118590000</v>
      </c>
      <c r="AN89" s="22">
        <v>44266</v>
      </c>
      <c r="AO89" s="20">
        <v>1.54</v>
      </c>
    </row>
    <row r="90" spans="1:41" x14ac:dyDescent="0.2">
      <c r="A90" s="17">
        <v>44274</v>
      </c>
      <c r="B90">
        <v>209.9910583496094</v>
      </c>
      <c r="C90">
        <v>212.19999694824219</v>
      </c>
      <c r="D90">
        <v>212.75</v>
      </c>
      <c r="E90">
        <v>209.07000732421881</v>
      </c>
      <c r="F90">
        <v>209.80999755859381</v>
      </c>
      <c r="G90">
        <v>7088400</v>
      </c>
      <c r="U90" s="17">
        <v>44274</v>
      </c>
      <c r="V90">
        <v>3913.10009765625</v>
      </c>
      <c r="W90">
        <v>3913.10009765625</v>
      </c>
      <c r="X90">
        <v>3930.1201171875</v>
      </c>
      <c r="Y90">
        <v>3886.75</v>
      </c>
      <c r="Z90">
        <v>3913.139892578125</v>
      </c>
      <c r="AA90">
        <v>7757420000</v>
      </c>
      <c r="AN90" s="22">
        <v>44267</v>
      </c>
      <c r="AO90" s="20">
        <v>1.64</v>
      </c>
    </row>
    <row r="91" spans="1:41" x14ac:dyDescent="0.2">
      <c r="A91" s="17">
        <v>44277</v>
      </c>
      <c r="B91">
        <v>212.9301452636719</v>
      </c>
      <c r="C91">
        <v>215.16999816894531</v>
      </c>
      <c r="D91">
        <v>216.97999572753909</v>
      </c>
      <c r="E91">
        <v>211.3699951171875</v>
      </c>
      <c r="F91">
        <v>211.47999572753909</v>
      </c>
      <c r="G91">
        <v>5002500</v>
      </c>
      <c r="U91" s="17">
        <v>44277</v>
      </c>
      <c r="V91">
        <v>3940.590087890625</v>
      </c>
      <c r="W91">
        <v>3940.590087890625</v>
      </c>
      <c r="X91">
        <v>3955.31005859375</v>
      </c>
      <c r="Y91">
        <v>3914.159912109375</v>
      </c>
      <c r="Z91">
        <v>3916.47998046875</v>
      </c>
      <c r="AA91">
        <v>4316260000</v>
      </c>
      <c r="AN91" s="22">
        <v>44270</v>
      </c>
      <c r="AO91" s="20">
        <v>1.62</v>
      </c>
    </row>
    <row r="92" spans="1:41" x14ac:dyDescent="0.2">
      <c r="A92" s="17">
        <v>44278</v>
      </c>
      <c r="B92">
        <v>212.76191711425781</v>
      </c>
      <c r="C92">
        <v>215</v>
      </c>
      <c r="D92">
        <v>217.42999267578119</v>
      </c>
      <c r="E92">
        <v>214.33000183105469</v>
      </c>
      <c r="F92">
        <v>214.75999450683591</v>
      </c>
      <c r="G92">
        <v>4578000</v>
      </c>
      <c r="U92" s="17">
        <v>44278</v>
      </c>
      <c r="V92">
        <v>3910.52001953125</v>
      </c>
      <c r="W92">
        <v>3910.52001953125</v>
      </c>
      <c r="X92">
        <v>3949.1298828125</v>
      </c>
      <c r="Y92">
        <v>3901.570068359375</v>
      </c>
      <c r="Z92">
        <v>3937.60009765625</v>
      </c>
      <c r="AA92">
        <v>4669010000</v>
      </c>
      <c r="AN92" s="22">
        <v>44271</v>
      </c>
      <c r="AO92" s="20">
        <v>1.62</v>
      </c>
    </row>
    <row r="93" spans="1:41" x14ac:dyDescent="0.2">
      <c r="A93" s="17">
        <v>44279</v>
      </c>
      <c r="B93">
        <v>207.3488464355469</v>
      </c>
      <c r="C93">
        <v>209.5299987792969</v>
      </c>
      <c r="D93">
        <v>215.2799987792969</v>
      </c>
      <c r="E93">
        <v>209.4100036621094</v>
      </c>
      <c r="F93">
        <v>215.1300048828125</v>
      </c>
      <c r="G93">
        <v>4617700</v>
      </c>
      <c r="U93" s="17">
        <v>44279</v>
      </c>
      <c r="V93">
        <v>3889.139892578125</v>
      </c>
      <c r="W93">
        <v>3889.139892578125</v>
      </c>
      <c r="X93">
        <v>3942.080078125</v>
      </c>
      <c r="Y93">
        <v>3889.070068359375</v>
      </c>
      <c r="Z93">
        <v>3919.929931640625</v>
      </c>
      <c r="AA93">
        <v>4783020000</v>
      </c>
      <c r="AN93" s="22">
        <v>44272</v>
      </c>
      <c r="AO93" s="20">
        <v>1.63</v>
      </c>
    </row>
    <row r="94" spans="1:41" x14ac:dyDescent="0.2">
      <c r="A94" s="17">
        <v>44280</v>
      </c>
      <c r="B94">
        <v>203.30143737792969</v>
      </c>
      <c r="C94">
        <v>205.44000244140619</v>
      </c>
      <c r="D94">
        <v>208.16999816894531</v>
      </c>
      <c r="E94">
        <v>204.3699951171875</v>
      </c>
      <c r="F94">
        <v>206.16999816894531</v>
      </c>
      <c r="G94">
        <v>7977200</v>
      </c>
      <c r="U94" s="17">
        <v>44280</v>
      </c>
      <c r="V94">
        <v>3909.52001953125</v>
      </c>
      <c r="W94">
        <v>3909.52001953125</v>
      </c>
      <c r="X94">
        <v>3919.5400390625</v>
      </c>
      <c r="Y94">
        <v>3853.5</v>
      </c>
      <c r="Z94">
        <v>3879.340087890625</v>
      </c>
      <c r="AA94">
        <v>4948340000</v>
      </c>
      <c r="AN94" s="22">
        <v>44273</v>
      </c>
      <c r="AO94" s="20">
        <v>1.71</v>
      </c>
    </row>
    <row r="95" spans="1:41" x14ac:dyDescent="0.2">
      <c r="A95" s="17">
        <v>44281</v>
      </c>
      <c r="B95">
        <v>206.91343688964841</v>
      </c>
      <c r="C95">
        <v>209.0899963378906</v>
      </c>
      <c r="D95">
        <v>209.4100036621094</v>
      </c>
      <c r="E95">
        <v>204.77000427246091</v>
      </c>
      <c r="F95">
        <v>205.63999938964841</v>
      </c>
      <c r="G95">
        <v>7333200</v>
      </c>
      <c r="U95" s="17">
        <v>44281</v>
      </c>
      <c r="V95">
        <v>3974.5400390625</v>
      </c>
      <c r="W95">
        <v>3974.5400390625</v>
      </c>
      <c r="X95">
        <v>3978.18994140625</v>
      </c>
      <c r="Y95">
        <v>3917.1201171875</v>
      </c>
      <c r="Z95">
        <v>3917.1201171875</v>
      </c>
      <c r="AA95">
        <v>5483160000</v>
      </c>
      <c r="AN95" s="22">
        <v>44274</v>
      </c>
      <c r="AO95" s="20">
        <v>1.74</v>
      </c>
    </row>
    <row r="96" spans="1:41" x14ac:dyDescent="0.2">
      <c r="A96" s="17">
        <v>44284</v>
      </c>
      <c r="B96">
        <v>208.5759582519531</v>
      </c>
      <c r="C96">
        <v>210.77000427246091</v>
      </c>
      <c r="D96">
        <v>211.6499938964844</v>
      </c>
      <c r="E96">
        <v>205.99000549316409</v>
      </c>
      <c r="F96">
        <v>209.00999450683591</v>
      </c>
      <c r="G96">
        <v>5686900</v>
      </c>
      <c r="U96" s="17">
        <v>44284</v>
      </c>
      <c r="V96">
        <v>3971.090087890625</v>
      </c>
      <c r="W96">
        <v>3971.090087890625</v>
      </c>
      <c r="X96">
        <v>3981.830078125</v>
      </c>
      <c r="Y96">
        <v>3943.25</v>
      </c>
      <c r="Z96">
        <v>3969.31005859375</v>
      </c>
      <c r="AA96">
        <v>4628180000</v>
      </c>
      <c r="AN96" s="22">
        <v>44277</v>
      </c>
      <c r="AO96" s="20">
        <v>1.69</v>
      </c>
    </row>
    <row r="97" spans="1:41" x14ac:dyDescent="0.2">
      <c r="A97" s="17">
        <v>44285</v>
      </c>
      <c r="B97">
        <v>207.81396484375</v>
      </c>
      <c r="C97">
        <v>210</v>
      </c>
      <c r="D97">
        <v>211.28999328613281</v>
      </c>
      <c r="E97">
        <v>207.36000061035159</v>
      </c>
      <c r="F97">
        <v>208.63999938964841</v>
      </c>
      <c r="G97">
        <v>4717900</v>
      </c>
      <c r="U97" s="17">
        <v>44285</v>
      </c>
      <c r="V97">
        <v>3958.550048828125</v>
      </c>
      <c r="W97">
        <v>3958.550048828125</v>
      </c>
      <c r="X97">
        <v>3968.010009765625</v>
      </c>
      <c r="Y97">
        <v>3944.35009765625</v>
      </c>
      <c r="Z97">
        <v>3963.340087890625</v>
      </c>
      <c r="AA97">
        <v>4121510000</v>
      </c>
      <c r="AN97" s="22">
        <v>44278</v>
      </c>
      <c r="AO97" s="20">
        <v>1.63</v>
      </c>
    </row>
    <row r="98" spans="1:41" x14ac:dyDescent="0.2">
      <c r="A98" s="17">
        <v>44286</v>
      </c>
      <c r="B98">
        <v>209.66448974609381</v>
      </c>
      <c r="C98">
        <v>211.8699951171875</v>
      </c>
      <c r="D98">
        <v>213.66999816894531</v>
      </c>
      <c r="E98">
        <v>210.11000061035159</v>
      </c>
      <c r="F98">
        <v>210.44000244140619</v>
      </c>
      <c r="G98">
        <v>6838000</v>
      </c>
      <c r="U98" s="17">
        <v>44286</v>
      </c>
      <c r="V98">
        <v>3972.889892578125</v>
      </c>
      <c r="W98">
        <v>3972.889892578125</v>
      </c>
      <c r="X98">
        <v>3994.409912109375</v>
      </c>
      <c r="Y98">
        <v>3966.97998046875</v>
      </c>
      <c r="Z98">
        <v>3967.25</v>
      </c>
      <c r="AA98">
        <v>4578050000</v>
      </c>
      <c r="AN98" s="22">
        <v>44279</v>
      </c>
      <c r="AO98" s="20">
        <v>1.62</v>
      </c>
    </row>
    <row r="99" spans="1:41" x14ac:dyDescent="0.2">
      <c r="A99" s="17">
        <v>44287</v>
      </c>
      <c r="B99">
        <v>216.44322204589841</v>
      </c>
      <c r="C99">
        <v>218.7200012207031</v>
      </c>
      <c r="D99">
        <v>218.92999267578119</v>
      </c>
      <c r="E99">
        <v>213.3699951171875</v>
      </c>
      <c r="F99">
        <v>213.6000061035156</v>
      </c>
      <c r="G99">
        <v>7763500</v>
      </c>
      <c r="U99" s="17">
        <v>44287</v>
      </c>
      <c r="V99">
        <v>4019.8701171875</v>
      </c>
      <c r="W99">
        <v>4019.8701171875</v>
      </c>
      <c r="X99">
        <v>4020.6298828125</v>
      </c>
      <c r="Y99">
        <v>3992.780029296875</v>
      </c>
      <c r="Z99">
        <v>3992.780029296875</v>
      </c>
      <c r="AA99">
        <v>4162130000</v>
      </c>
      <c r="AN99" s="22">
        <v>44280</v>
      </c>
      <c r="AO99" s="20">
        <v>1.63</v>
      </c>
    </row>
    <row r="100" spans="1:41" x14ac:dyDescent="0.2">
      <c r="A100" s="17">
        <v>44291</v>
      </c>
      <c r="B100">
        <v>217.9968566894531</v>
      </c>
      <c r="C100">
        <v>220.28999328613281</v>
      </c>
      <c r="D100">
        <v>221.8399963378906</v>
      </c>
      <c r="E100">
        <v>218.92999267578119</v>
      </c>
      <c r="F100">
        <v>219.61000061035159</v>
      </c>
      <c r="G100">
        <v>5553200</v>
      </c>
      <c r="U100" s="17">
        <v>44291</v>
      </c>
      <c r="V100">
        <v>4077.909912109375</v>
      </c>
      <c r="W100">
        <v>4077.909912109375</v>
      </c>
      <c r="X100">
        <v>4083.419921875</v>
      </c>
      <c r="Y100">
        <v>4034.43994140625</v>
      </c>
      <c r="Z100">
        <v>4034.43994140625</v>
      </c>
      <c r="AA100">
        <v>4005030000</v>
      </c>
      <c r="AN100" s="22">
        <v>44281</v>
      </c>
      <c r="AO100" s="20">
        <v>1.67</v>
      </c>
    </row>
    <row r="101" spans="1:41" x14ac:dyDescent="0.2">
      <c r="A101" s="17">
        <v>44292</v>
      </c>
      <c r="B101">
        <v>218.7885437011719</v>
      </c>
      <c r="C101">
        <v>221.0899963378906</v>
      </c>
      <c r="D101">
        <v>221.55000305175781</v>
      </c>
      <c r="E101">
        <v>218.25</v>
      </c>
      <c r="F101">
        <v>219.82000732421881</v>
      </c>
      <c r="G101">
        <v>5448500</v>
      </c>
      <c r="U101" s="17">
        <v>44292</v>
      </c>
      <c r="V101">
        <v>4073.93994140625</v>
      </c>
      <c r="W101">
        <v>4073.93994140625</v>
      </c>
      <c r="X101">
        <v>4086.22998046875</v>
      </c>
      <c r="Y101">
        <v>4068.139892578125</v>
      </c>
      <c r="Z101">
        <v>4075.570068359375</v>
      </c>
      <c r="AA101">
        <v>4081270000</v>
      </c>
      <c r="AN101" s="22">
        <v>44284</v>
      </c>
      <c r="AO101" s="20">
        <v>1.73</v>
      </c>
    </row>
    <row r="102" spans="1:41" x14ac:dyDescent="0.2">
      <c r="A102" s="17">
        <v>44293</v>
      </c>
      <c r="B102">
        <v>218.49165344238281</v>
      </c>
      <c r="C102">
        <v>220.78999328613281</v>
      </c>
      <c r="D102">
        <v>222.67999267578119</v>
      </c>
      <c r="E102">
        <v>219.38999938964841</v>
      </c>
      <c r="F102">
        <v>221.96000671386719</v>
      </c>
      <c r="G102">
        <v>4403400</v>
      </c>
      <c r="U102" s="17">
        <v>44293</v>
      </c>
      <c r="V102">
        <v>4079.949951171875</v>
      </c>
      <c r="W102">
        <v>4079.949951171875</v>
      </c>
      <c r="X102">
        <v>4083.1298828125</v>
      </c>
      <c r="Y102">
        <v>4068.31005859375</v>
      </c>
      <c r="Z102">
        <v>4074.2900390625</v>
      </c>
      <c r="AA102">
        <v>4120810000</v>
      </c>
      <c r="AN102" s="22">
        <v>44285</v>
      </c>
      <c r="AO102" s="20">
        <v>1.73</v>
      </c>
    </row>
    <row r="103" spans="1:41" x14ac:dyDescent="0.2">
      <c r="A103" s="17">
        <v>44294</v>
      </c>
      <c r="B103">
        <v>222.11357116699219</v>
      </c>
      <c r="C103">
        <v>224.44999694824219</v>
      </c>
      <c r="D103">
        <v>225.71000671386719</v>
      </c>
      <c r="E103">
        <v>222.44999694824219</v>
      </c>
      <c r="F103">
        <v>223</v>
      </c>
      <c r="G103">
        <v>6169100</v>
      </c>
      <c r="U103" s="17">
        <v>44294</v>
      </c>
      <c r="V103">
        <v>4097.169921875</v>
      </c>
      <c r="W103">
        <v>4097.169921875</v>
      </c>
      <c r="X103">
        <v>4098.18994140625</v>
      </c>
      <c r="Y103">
        <v>4082.5400390625</v>
      </c>
      <c r="Z103">
        <v>4089.949951171875</v>
      </c>
      <c r="AA103">
        <v>3907100000</v>
      </c>
      <c r="AN103" s="22">
        <v>44286</v>
      </c>
      <c r="AO103" s="20">
        <v>1.74</v>
      </c>
    </row>
    <row r="104" spans="1:41" x14ac:dyDescent="0.2">
      <c r="A104" s="17">
        <v>44295</v>
      </c>
      <c r="B104">
        <v>228.87245178222659</v>
      </c>
      <c r="C104">
        <v>231.2799987792969</v>
      </c>
      <c r="D104">
        <v>231.30999755859381</v>
      </c>
      <c r="E104">
        <v>223.6300048828125</v>
      </c>
      <c r="F104">
        <v>224.33000183105469</v>
      </c>
      <c r="G104">
        <v>7319300</v>
      </c>
      <c r="U104" s="17">
        <v>44295</v>
      </c>
      <c r="V104">
        <v>4128.7998046875</v>
      </c>
      <c r="W104">
        <v>4128.7998046875</v>
      </c>
      <c r="X104">
        <v>4129.47998046875</v>
      </c>
      <c r="Y104">
        <v>4095.510009765625</v>
      </c>
      <c r="Z104">
        <v>4096.10986328125</v>
      </c>
      <c r="AA104">
        <v>3640390000</v>
      </c>
      <c r="AN104" s="22">
        <v>44287</v>
      </c>
      <c r="AO104" s="20">
        <v>1.69</v>
      </c>
    </row>
    <row r="105" spans="1:41" x14ac:dyDescent="0.2">
      <c r="A105" s="17">
        <v>44298</v>
      </c>
      <c r="B105">
        <v>226.37867736816409</v>
      </c>
      <c r="C105">
        <v>228.75999450683591</v>
      </c>
      <c r="D105">
        <v>229.8500061035156</v>
      </c>
      <c r="E105">
        <v>227.1499938964844</v>
      </c>
      <c r="F105">
        <v>229.52000427246091</v>
      </c>
      <c r="G105">
        <v>6205700</v>
      </c>
      <c r="U105" s="17">
        <v>44298</v>
      </c>
      <c r="V105">
        <v>4127.990234375</v>
      </c>
      <c r="W105">
        <v>4127.990234375</v>
      </c>
      <c r="X105">
        <v>4131.759765625</v>
      </c>
      <c r="Y105">
        <v>4114.81982421875</v>
      </c>
      <c r="Z105">
        <v>4124.7099609375</v>
      </c>
      <c r="AA105">
        <v>3588900000</v>
      </c>
      <c r="AN105" s="22">
        <v>44288</v>
      </c>
      <c r="AO105" s="20">
        <v>1.72</v>
      </c>
    </row>
    <row r="106" spans="1:41" x14ac:dyDescent="0.2">
      <c r="A106" s="17">
        <v>44299</v>
      </c>
      <c r="B106">
        <v>229.58497619628909</v>
      </c>
      <c r="C106">
        <v>232</v>
      </c>
      <c r="D106">
        <v>233.49000549316409</v>
      </c>
      <c r="E106">
        <v>228.5</v>
      </c>
      <c r="F106">
        <v>229</v>
      </c>
      <c r="G106">
        <v>5397100</v>
      </c>
      <c r="U106" s="17">
        <v>44299</v>
      </c>
      <c r="V106">
        <v>4141.58984375</v>
      </c>
      <c r="W106">
        <v>4141.58984375</v>
      </c>
      <c r="X106">
        <v>4148</v>
      </c>
      <c r="Y106">
        <v>4124.43017578125</v>
      </c>
      <c r="Z106">
        <v>4130.10009765625</v>
      </c>
      <c r="AA106">
        <v>3734720000</v>
      </c>
      <c r="AN106" s="22">
        <v>44291</v>
      </c>
      <c r="AO106" s="20">
        <v>1.73</v>
      </c>
    </row>
    <row r="107" spans="1:41" x14ac:dyDescent="0.2">
      <c r="A107" s="17">
        <v>44300</v>
      </c>
      <c r="B107">
        <v>225.64640808105469</v>
      </c>
      <c r="C107">
        <v>228.02000427246091</v>
      </c>
      <c r="D107">
        <v>233.13999938964841</v>
      </c>
      <c r="E107">
        <v>227.6600036621094</v>
      </c>
      <c r="F107">
        <v>232.8500061035156</v>
      </c>
      <c r="G107">
        <v>4617600</v>
      </c>
      <c r="U107" s="17">
        <v>44300</v>
      </c>
      <c r="V107">
        <v>4124.66015625</v>
      </c>
      <c r="W107">
        <v>4124.66015625</v>
      </c>
      <c r="X107">
        <v>4151.68994140625</v>
      </c>
      <c r="Y107">
        <v>4120.8701171875</v>
      </c>
      <c r="Z107">
        <v>4141.580078125</v>
      </c>
      <c r="AA107">
        <v>3985350000</v>
      </c>
      <c r="AN107" s="22">
        <v>44292</v>
      </c>
      <c r="AO107" s="20">
        <v>1.67</v>
      </c>
    </row>
    <row r="108" spans="1:41" x14ac:dyDescent="0.2">
      <c r="A108" s="17">
        <v>44301</v>
      </c>
      <c r="B108">
        <v>230.57456970214841</v>
      </c>
      <c r="C108">
        <v>233</v>
      </c>
      <c r="D108">
        <v>233.08000183105469</v>
      </c>
      <c r="E108">
        <v>229.5</v>
      </c>
      <c r="F108">
        <v>229.8699951171875</v>
      </c>
      <c r="G108">
        <v>5073900</v>
      </c>
      <c r="U108" s="17">
        <v>44301</v>
      </c>
      <c r="V108">
        <v>4170.419921875</v>
      </c>
      <c r="W108">
        <v>4170.419921875</v>
      </c>
      <c r="X108">
        <v>4173.490234375</v>
      </c>
      <c r="Y108">
        <v>4139.759765625</v>
      </c>
      <c r="Z108">
        <v>4139.759765625</v>
      </c>
      <c r="AA108">
        <v>4033420000</v>
      </c>
      <c r="AN108" s="22">
        <v>44293</v>
      </c>
      <c r="AO108" s="20">
        <v>1.68</v>
      </c>
    </row>
    <row r="109" spans="1:41" x14ac:dyDescent="0.2">
      <c r="A109" s="17">
        <v>44302</v>
      </c>
      <c r="B109">
        <v>229.49591064453119</v>
      </c>
      <c r="C109">
        <v>231.9100036621094</v>
      </c>
      <c r="D109">
        <v>234</v>
      </c>
      <c r="E109">
        <v>229.88999938964841</v>
      </c>
      <c r="F109">
        <v>234</v>
      </c>
      <c r="G109">
        <v>5088700</v>
      </c>
      <c r="U109" s="17">
        <v>44302</v>
      </c>
      <c r="V109">
        <v>4185.47021484375</v>
      </c>
      <c r="W109">
        <v>4185.47021484375</v>
      </c>
      <c r="X109">
        <v>4191.31005859375</v>
      </c>
      <c r="Y109">
        <v>4170.75</v>
      </c>
      <c r="Z109">
        <v>4174.14013671875</v>
      </c>
      <c r="AA109">
        <v>4163820000</v>
      </c>
      <c r="AN109" s="22">
        <v>44294</v>
      </c>
      <c r="AO109" s="20">
        <v>1.64</v>
      </c>
    </row>
    <row r="110" spans="1:41" x14ac:dyDescent="0.2">
      <c r="A110" s="17">
        <v>44305</v>
      </c>
      <c r="B110">
        <v>228.1005859375</v>
      </c>
      <c r="C110">
        <v>230.5</v>
      </c>
      <c r="D110">
        <v>232.19999694824219</v>
      </c>
      <c r="E110">
        <v>228.8699951171875</v>
      </c>
      <c r="F110">
        <v>230.83000183105469</v>
      </c>
      <c r="G110">
        <v>4257700</v>
      </c>
      <c r="U110" s="17">
        <v>44305</v>
      </c>
      <c r="V110">
        <v>4163.259765625</v>
      </c>
      <c r="W110">
        <v>4163.259765625</v>
      </c>
      <c r="X110">
        <v>4180.81005859375</v>
      </c>
      <c r="Y110">
        <v>4150.47021484375</v>
      </c>
      <c r="Z110">
        <v>4179.7998046875</v>
      </c>
      <c r="AA110">
        <v>3810290000</v>
      </c>
      <c r="AN110" s="22">
        <v>44295</v>
      </c>
      <c r="AO110" s="20">
        <v>1.67</v>
      </c>
    </row>
    <row r="111" spans="1:41" x14ac:dyDescent="0.2">
      <c r="A111" s="17">
        <v>44306</v>
      </c>
      <c r="B111">
        <v>225.5870361328125</v>
      </c>
      <c r="C111">
        <v>227.96000671386719</v>
      </c>
      <c r="D111">
        <v>231.44999694824219</v>
      </c>
      <c r="E111">
        <v>226.88999938964841</v>
      </c>
      <c r="F111">
        <v>230</v>
      </c>
      <c r="G111">
        <v>4081200</v>
      </c>
      <c r="U111" s="17">
        <v>44306</v>
      </c>
      <c r="V111">
        <v>4134.93994140625</v>
      </c>
      <c r="W111">
        <v>4134.93994140625</v>
      </c>
      <c r="X111">
        <v>4159.18017578125</v>
      </c>
      <c r="Y111">
        <v>4118.3798828125</v>
      </c>
      <c r="Z111">
        <v>4159.18017578125</v>
      </c>
      <c r="AA111">
        <v>4342650000</v>
      </c>
      <c r="AN111" s="22">
        <v>44298</v>
      </c>
      <c r="AO111" s="20">
        <v>1.69</v>
      </c>
    </row>
    <row r="112" spans="1:41" x14ac:dyDescent="0.2">
      <c r="A112" s="17">
        <v>44307</v>
      </c>
      <c r="B112">
        <v>228.1599426269531</v>
      </c>
      <c r="C112">
        <v>230.55999755859381</v>
      </c>
      <c r="D112">
        <v>230.78999328613281</v>
      </c>
      <c r="E112">
        <v>226.66999816894531</v>
      </c>
      <c r="F112">
        <v>227.11000061035159</v>
      </c>
      <c r="G112">
        <v>4024000</v>
      </c>
      <c r="U112" s="17">
        <v>44307</v>
      </c>
      <c r="V112">
        <v>4173.419921875</v>
      </c>
      <c r="W112">
        <v>4173.419921875</v>
      </c>
      <c r="X112">
        <v>4175.02001953125</v>
      </c>
      <c r="Y112">
        <v>4126.35009765625</v>
      </c>
      <c r="Z112">
        <v>4128.419921875</v>
      </c>
      <c r="AA112">
        <v>3887250000</v>
      </c>
      <c r="AN112" s="22">
        <v>44299</v>
      </c>
      <c r="AO112" s="20">
        <v>1.64</v>
      </c>
    </row>
    <row r="113" spans="1:41" x14ac:dyDescent="0.2">
      <c r="A113" s="17">
        <v>44308</v>
      </c>
      <c r="B113">
        <v>228.9417419433594</v>
      </c>
      <c r="C113">
        <v>231.3500061035156</v>
      </c>
      <c r="D113">
        <v>233.88999938964841</v>
      </c>
      <c r="E113">
        <v>229.00999450683591</v>
      </c>
      <c r="F113">
        <v>230</v>
      </c>
      <c r="G113">
        <v>4975400</v>
      </c>
      <c r="U113" s="17">
        <v>44308</v>
      </c>
      <c r="V113">
        <v>4134.97998046875</v>
      </c>
      <c r="W113">
        <v>4134.97998046875</v>
      </c>
      <c r="X113">
        <v>4179.56982421875</v>
      </c>
      <c r="Y113">
        <v>4123.68994140625</v>
      </c>
      <c r="Z113">
        <v>4170.4599609375</v>
      </c>
      <c r="AA113">
        <v>4245140000</v>
      </c>
      <c r="AN113" s="22">
        <v>44300</v>
      </c>
      <c r="AO113" s="20">
        <v>1.64</v>
      </c>
    </row>
    <row r="114" spans="1:41" x14ac:dyDescent="0.2">
      <c r="A114" s="17">
        <v>44309</v>
      </c>
      <c r="B114">
        <v>231.0792541503906</v>
      </c>
      <c r="C114">
        <v>233.50999450683591</v>
      </c>
      <c r="D114">
        <v>235.49000549316409</v>
      </c>
      <c r="E114">
        <v>231.75</v>
      </c>
      <c r="F114">
        <v>232.94000244140619</v>
      </c>
      <c r="G114">
        <v>5447100</v>
      </c>
      <c r="U114" s="17">
        <v>44309</v>
      </c>
      <c r="V114">
        <v>4180.169921875</v>
      </c>
      <c r="W114">
        <v>4180.169921875</v>
      </c>
      <c r="X114">
        <v>4194.169921875</v>
      </c>
      <c r="Y114">
        <v>4138.77978515625</v>
      </c>
      <c r="Z114">
        <v>4138.77978515625</v>
      </c>
      <c r="AA114">
        <v>3569880000</v>
      </c>
      <c r="AN114" s="22">
        <v>44301</v>
      </c>
      <c r="AO114" s="20">
        <v>1.56</v>
      </c>
    </row>
    <row r="115" spans="1:41" x14ac:dyDescent="0.2">
      <c r="A115" s="17">
        <v>44312</v>
      </c>
      <c r="B115">
        <v>233.0089416503906</v>
      </c>
      <c r="C115">
        <v>235.46000671386719</v>
      </c>
      <c r="D115">
        <v>235.80000305175781</v>
      </c>
      <c r="E115">
        <v>232.41999816894531</v>
      </c>
      <c r="F115">
        <v>234.03999328613281</v>
      </c>
      <c r="G115">
        <v>3459600</v>
      </c>
      <c r="U115" s="17">
        <v>44312</v>
      </c>
      <c r="V115">
        <v>4187.6201171875</v>
      </c>
      <c r="W115">
        <v>4187.6201171875</v>
      </c>
      <c r="X115">
        <v>4194.18994140625</v>
      </c>
      <c r="Y115">
        <v>4182.35986328125</v>
      </c>
      <c r="Z115">
        <v>4185.02978515625</v>
      </c>
      <c r="AA115">
        <v>3748320000</v>
      </c>
      <c r="AN115" s="22">
        <v>44302</v>
      </c>
      <c r="AO115" s="20">
        <v>1.59</v>
      </c>
    </row>
    <row r="116" spans="1:41" x14ac:dyDescent="0.2">
      <c r="A116" s="17">
        <v>44313</v>
      </c>
      <c r="B116">
        <v>231.77195739746091</v>
      </c>
      <c r="C116">
        <v>234.21000671386719</v>
      </c>
      <c r="D116">
        <v>235.8999938964844</v>
      </c>
      <c r="E116">
        <v>231.9100036621094</v>
      </c>
      <c r="F116">
        <v>235.46000671386719</v>
      </c>
      <c r="G116">
        <v>3445200</v>
      </c>
      <c r="U116" s="17">
        <v>44313</v>
      </c>
      <c r="V116">
        <v>4186.72021484375</v>
      </c>
      <c r="W116">
        <v>4186.72021484375</v>
      </c>
      <c r="X116">
        <v>4193.35009765625</v>
      </c>
      <c r="Y116">
        <v>4176.22021484375</v>
      </c>
      <c r="Z116">
        <v>4188.25</v>
      </c>
      <c r="AA116">
        <v>3710700000</v>
      </c>
      <c r="AN116" s="22">
        <v>44305</v>
      </c>
      <c r="AO116" s="20">
        <v>1.61</v>
      </c>
    </row>
    <row r="117" spans="1:41" x14ac:dyDescent="0.2">
      <c r="A117" s="17">
        <v>44314</v>
      </c>
      <c r="B117">
        <v>234.41416931152341</v>
      </c>
      <c r="C117">
        <v>236.8800048828125</v>
      </c>
      <c r="D117">
        <v>238.33000183105469</v>
      </c>
      <c r="E117">
        <v>233.5299987792969</v>
      </c>
      <c r="F117">
        <v>235</v>
      </c>
      <c r="G117">
        <v>4274500</v>
      </c>
      <c r="U117" s="17">
        <v>44314</v>
      </c>
      <c r="V117">
        <v>4183.18017578125</v>
      </c>
      <c r="W117">
        <v>4183.18017578125</v>
      </c>
      <c r="X117">
        <v>4201.52978515625</v>
      </c>
      <c r="Y117">
        <v>4181.77978515625</v>
      </c>
      <c r="Z117">
        <v>4185.14013671875</v>
      </c>
      <c r="AA117">
        <v>3787360000</v>
      </c>
      <c r="AN117" s="22">
        <v>44306</v>
      </c>
      <c r="AO117" s="20">
        <v>1.58</v>
      </c>
    </row>
    <row r="118" spans="1:41" x14ac:dyDescent="0.2">
      <c r="A118" s="17">
        <v>44315</v>
      </c>
      <c r="B118">
        <v>231.92039489746091</v>
      </c>
      <c r="C118">
        <v>234.36000061035159</v>
      </c>
      <c r="D118">
        <v>237.66999816894531</v>
      </c>
      <c r="E118">
        <v>232.16999816894531</v>
      </c>
      <c r="F118">
        <v>237.32000732421881</v>
      </c>
      <c r="G118">
        <v>4140800</v>
      </c>
      <c r="U118" s="17">
        <v>44315</v>
      </c>
      <c r="V118">
        <v>4211.47021484375</v>
      </c>
      <c r="W118">
        <v>4211.47021484375</v>
      </c>
      <c r="X118">
        <v>4218.77978515625</v>
      </c>
      <c r="Y118">
        <v>4176.81005859375</v>
      </c>
      <c r="Z118">
        <v>4206.14013671875</v>
      </c>
      <c r="AA118">
        <v>4298680000</v>
      </c>
      <c r="AN118" s="22">
        <v>44307</v>
      </c>
      <c r="AO118" s="20">
        <v>1.57</v>
      </c>
    </row>
    <row r="119" spans="1:41" x14ac:dyDescent="0.2">
      <c r="A119" s="17">
        <v>44316</v>
      </c>
      <c r="B119">
        <v>227.92247009277341</v>
      </c>
      <c r="C119">
        <v>230.32000732421881</v>
      </c>
      <c r="D119">
        <v>234.5</v>
      </c>
      <c r="E119">
        <v>229.52000427246091</v>
      </c>
      <c r="F119">
        <v>232.80000305175781</v>
      </c>
      <c r="G119">
        <v>5024800</v>
      </c>
      <c r="U119" s="17">
        <v>44316</v>
      </c>
      <c r="V119">
        <v>4181.169921875</v>
      </c>
      <c r="W119">
        <v>4181.169921875</v>
      </c>
      <c r="X119">
        <v>4198.10009765625</v>
      </c>
      <c r="Y119">
        <v>4174.85009765625</v>
      </c>
      <c r="Z119">
        <v>4198.10009765625</v>
      </c>
      <c r="AA119">
        <v>4300880000</v>
      </c>
      <c r="AN119" s="22">
        <v>44308</v>
      </c>
      <c r="AO119" s="20">
        <v>1.57</v>
      </c>
    </row>
    <row r="120" spans="1:41" x14ac:dyDescent="0.2">
      <c r="A120" s="17">
        <v>44319</v>
      </c>
      <c r="B120">
        <v>221.43072509765619</v>
      </c>
      <c r="C120">
        <v>223.75999450683591</v>
      </c>
      <c r="D120">
        <v>231.46000671386719</v>
      </c>
      <c r="E120">
        <v>223.07000732421881</v>
      </c>
      <c r="F120">
        <v>230.77000427246091</v>
      </c>
      <c r="G120">
        <v>5835700</v>
      </c>
      <c r="U120" s="17">
        <v>44319</v>
      </c>
      <c r="V120">
        <v>4192.66015625</v>
      </c>
      <c r="W120">
        <v>4192.66015625</v>
      </c>
      <c r="X120">
        <v>4209.39013671875</v>
      </c>
      <c r="Y120">
        <v>4188.02978515625</v>
      </c>
      <c r="Z120">
        <v>4191.97998046875</v>
      </c>
      <c r="AA120">
        <v>4070220000</v>
      </c>
      <c r="AN120" s="22">
        <v>44309</v>
      </c>
      <c r="AO120" s="20">
        <v>1.58</v>
      </c>
    </row>
    <row r="121" spans="1:41" x14ac:dyDescent="0.2">
      <c r="A121" s="17">
        <v>44320</v>
      </c>
      <c r="B121">
        <v>214.9192199707031</v>
      </c>
      <c r="C121">
        <v>217.17999267578119</v>
      </c>
      <c r="D121">
        <v>222</v>
      </c>
      <c r="E121">
        <v>214.36000061035159</v>
      </c>
      <c r="F121">
        <v>221.66999816894531</v>
      </c>
      <c r="G121">
        <v>6727500</v>
      </c>
      <c r="U121" s="17">
        <v>44320</v>
      </c>
      <c r="V121">
        <v>4164.66015625</v>
      </c>
      <c r="W121">
        <v>4164.66015625</v>
      </c>
      <c r="X121">
        <v>4179.0400390625</v>
      </c>
      <c r="Y121">
        <v>4128.58984375</v>
      </c>
      <c r="Z121">
        <v>4179.0400390625</v>
      </c>
      <c r="AA121">
        <v>4452460000</v>
      </c>
      <c r="AN121" s="22">
        <v>44312</v>
      </c>
      <c r="AO121" s="20">
        <v>1.58</v>
      </c>
    </row>
    <row r="122" spans="1:41" x14ac:dyDescent="0.2">
      <c r="A122" s="17">
        <v>44321</v>
      </c>
      <c r="B122">
        <v>213.15777587890619</v>
      </c>
      <c r="C122">
        <v>215.3999938964844</v>
      </c>
      <c r="D122">
        <v>219.57000732421881</v>
      </c>
      <c r="E122">
        <v>214.8399963378906</v>
      </c>
      <c r="F122">
        <v>218.82000732421881</v>
      </c>
      <c r="G122">
        <v>4205800</v>
      </c>
      <c r="U122" s="17">
        <v>44321</v>
      </c>
      <c r="V122">
        <v>4167.58984375</v>
      </c>
      <c r="W122">
        <v>4167.58984375</v>
      </c>
      <c r="X122">
        <v>4187.72021484375</v>
      </c>
      <c r="Y122">
        <v>4160.93994140625</v>
      </c>
      <c r="Z122">
        <v>4177.06005859375</v>
      </c>
      <c r="AA122">
        <v>4230920000</v>
      </c>
      <c r="AN122" s="22">
        <v>44313</v>
      </c>
      <c r="AO122" s="20">
        <v>1.63</v>
      </c>
    </row>
    <row r="123" spans="1:41" x14ac:dyDescent="0.2">
      <c r="A123" s="17">
        <v>44322</v>
      </c>
      <c r="B123">
        <v>215.7801818847656</v>
      </c>
      <c r="C123">
        <v>218.05000305175781</v>
      </c>
      <c r="D123">
        <v>218.2799987792969</v>
      </c>
      <c r="E123">
        <v>213.5</v>
      </c>
      <c r="F123">
        <v>215.80999755859381</v>
      </c>
      <c r="G123">
        <v>5200000</v>
      </c>
      <c r="U123" s="17">
        <v>44322</v>
      </c>
      <c r="V123">
        <v>4201.6201171875</v>
      </c>
      <c r="W123">
        <v>4201.6201171875</v>
      </c>
      <c r="X123">
        <v>4202.7001953125</v>
      </c>
      <c r="Y123">
        <v>4147.330078125</v>
      </c>
      <c r="Z123">
        <v>4169.14013671875</v>
      </c>
      <c r="AA123">
        <v>4511000000</v>
      </c>
      <c r="AN123" s="22">
        <v>44314</v>
      </c>
      <c r="AO123" s="20">
        <v>1.63</v>
      </c>
    </row>
    <row r="124" spans="1:41" x14ac:dyDescent="0.2">
      <c r="A124" s="17">
        <v>44323</v>
      </c>
      <c r="B124">
        <v>214.24632263183591</v>
      </c>
      <c r="C124">
        <v>216.5</v>
      </c>
      <c r="D124">
        <v>221.25</v>
      </c>
      <c r="E124">
        <v>215.0899963378906</v>
      </c>
      <c r="F124">
        <v>220.50999450683591</v>
      </c>
      <c r="G124">
        <v>5774700</v>
      </c>
      <c r="U124" s="17">
        <v>44323</v>
      </c>
      <c r="V124">
        <v>4232.60009765625</v>
      </c>
      <c r="W124">
        <v>4232.60009765625</v>
      </c>
      <c r="X124">
        <v>4238.0400390625</v>
      </c>
      <c r="Y124">
        <v>4201.64013671875</v>
      </c>
      <c r="Z124">
        <v>4210.33984375</v>
      </c>
      <c r="AA124">
        <v>4016080000</v>
      </c>
      <c r="AN124" s="22">
        <v>44315</v>
      </c>
      <c r="AO124" s="20">
        <v>1.65</v>
      </c>
    </row>
    <row r="125" spans="1:41" x14ac:dyDescent="0.2">
      <c r="A125" s="17">
        <v>44326</v>
      </c>
      <c r="B125">
        <v>211.6634826660156</v>
      </c>
      <c r="C125">
        <v>213.88999938964841</v>
      </c>
      <c r="D125">
        <v>215.96000671386719</v>
      </c>
      <c r="E125">
        <v>213.22999572753909</v>
      </c>
      <c r="F125">
        <v>215.5</v>
      </c>
      <c r="G125">
        <v>5263700</v>
      </c>
      <c r="U125" s="17">
        <v>44326</v>
      </c>
      <c r="V125">
        <v>4188.43017578125</v>
      </c>
      <c r="W125">
        <v>4188.43017578125</v>
      </c>
      <c r="X125">
        <v>4236.39013671875</v>
      </c>
      <c r="Y125">
        <v>4188.1298828125</v>
      </c>
      <c r="Z125">
        <v>4228.2900390625</v>
      </c>
      <c r="AA125">
        <v>4560700000</v>
      </c>
      <c r="AN125" s="22">
        <v>44316</v>
      </c>
      <c r="AO125" s="20">
        <v>1.65</v>
      </c>
    </row>
    <row r="126" spans="1:41" x14ac:dyDescent="0.2">
      <c r="A126" s="17">
        <v>44327</v>
      </c>
      <c r="B126">
        <v>213.31608581542969</v>
      </c>
      <c r="C126">
        <v>215.55999755859381</v>
      </c>
      <c r="D126">
        <v>216.57000732421881</v>
      </c>
      <c r="E126">
        <v>208.9100036621094</v>
      </c>
      <c r="F126">
        <v>209</v>
      </c>
      <c r="G126">
        <v>6097900</v>
      </c>
      <c r="U126" s="17">
        <v>44327</v>
      </c>
      <c r="V126">
        <v>4152.10009765625</v>
      </c>
      <c r="W126">
        <v>4152.10009765625</v>
      </c>
      <c r="X126">
        <v>4162.0400390625</v>
      </c>
      <c r="Y126">
        <v>4111.52978515625</v>
      </c>
      <c r="Z126">
        <v>4150.33984375</v>
      </c>
      <c r="AA126">
        <v>4870710000</v>
      </c>
      <c r="AN126" s="22">
        <v>44319</v>
      </c>
      <c r="AO126" s="20">
        <v>1.63</v>
      </c>
    </row>
    <row r="127" spans="1:41" x14ac:dyDescent="0.2">
      <c r="A127" s="17">
        <v>44328</v>
      </c>
      <c r="B127">
        <v>208.34832763671881</v>
      </c>
      <c r="C127">
        <v>210.53999328613281</v>
      </c>
      <c r="D127">
        <v>213.3699951171875</v>
      </c>
      <c r="E127">
        <v>209</v>
      </c>
      <c r="F127">
        <v>213.3399963378906</v>
      </c>
      <c r="G127">
        <v>5482500</v>
      </c>
      <c r="U127" s="17">
        <v>44328</v>
      </c>
      <c r="V127">
        <v>4063.0400390625</v>
      </c>
      <c r="W127">
        <v>4063.0400390625</v>
      </c>
      <c r="X127">
        <v>4134.72998046875</v>
      </c>
      <c r="Y127">
        <v>4056.8798828125</v>
      </c>
      <c r="Z127">
        <v>4130.5498046875</v>
      </c>
      <c r="AA127">
        <v>4733070000</v>
      </c>
      <c r="AN127" s="22">
        <v>44320</v>
      </c>
      <c r="AO127" s="20">
        <v>1.61</v>
      </c>
    </row>
    <row r="128" spans="1:41" x14ac:dyDescent="0.2">
      <c r="A128" s="17">
        <v>44329</v>
      </c>
      <c r="B128">
        <v>209.65461730957031</v>
      </c>
      <c r="C128">
        <v>211.86000061035159</v>
      </c>
      <c r="D128">
        <v>215.63999938964841</v>
      </c>
      <c r="E128">
        <v>210.4700012207031</v>
      </c>
      <c r="F128">
        <v>212.9700012207031</v>
      </c>
      <c r="G128">
        <v>5337000</v>
      </c>
      <c r="U128" s="17">
        <v>44329</v>
      </c>
      <c r="V128">
        <v>4112.5</v>
      </c>
      <c r="W128">
        <v>4112.5</v>
      </c>
      <c r="X128">
        <v>4131.580078125</v>
      </c>
      <c r="Y128">
        <v>4074.989990234375</v>
      </c>
      <c r="Z128">
        <v>4074.989990234375</v>
      </c>
      <c r="AA128">
        <v>4779540000</v>
      </c>
      <c r="AN128" s="22">
        <v>44321</v>
      </c>
      <c r="AO128" s="20">
        <v>1.59</v>
      </c>
    </row>
    <row r="129" spans="1:41" x14ac:dyDescent="0.2">
      <c r="A129" s="17">
        <v>44330</v>
      </c>
      <c r="B129">
        <v>215.39427185058591</v>
      </c>
      <c r="C129">
        <v>217.6600036621094</v>
      </c>
      <c r="D129">
        <v>218.27000427246091</v>
      </c>
      <c r="E129">
        <v>214.1499938964844</v>
      </c>
      <c r="F129">
        <v>214.19000244140619</v>
      </c>
      <c r="G129">
        <v>4429000</v>
      </c>
      <c r="U129" s="17">
        <v>44330</v>
      </c>
      <c r="V129">
        <v>4173.85009765625</v>
      </c>
      <c r="W129">
        <v>4173.85009765625</v>
      </c>
      <c r="X129">
        <v>4183.1298828125</v>
      </c>
      <c r="Y129">
        <v>4129.580078125</v>
      </c>
      <c r="Z129">
        <v>4129.580078125</v>
      </c>
      <c r="AA129">
        <v>4008880000</v>
      </c>
      <c r="AN129" s="22">
        <v>44322</v>
      </c>
      <c r="AO129" s="20">
        <v>1.58</v>
      </c>
    </row>
    <row r="130" spans="1:41" x14ac:dyDescent="0.2">
      <c r="A130" s="17">
        <v>44333</v>
      </c>
      <c r="B130">
        <v>212.8213195800781</v>
      </c>
      <c r="C130">
        <v>215.05999755859381</v>
      </c>
      <c r="D130">
        <v>217.7200012207031</v>
      </c>
      <c r="E130">
        <v>212.82000732421881</v>
      </c>
      <c r="F130">
        <v>216.5899963378906</v>
      </c>
      <c r="G130">
        <v>3816100</v>
      </c>
      <c r="U130" s="17">
        <v>44333</v>
      </c>
      <c r="V130">
        <v>4163.2900390625</v>
      </c>
      <c r="W130">
        <v>4163.2900390625</v>
      </c>
      <c r="X130">
        <v>4171.919921875</v>
      </c>
      <c r="Y130">
        <v>4142.68994140625</v>
      </c>
      <c r="Z130">
        <v>4169.919921875</v>
      </c>
      <c r="AA130">
        <v>4125050000</v>
      </c>
      <c r="AN130" s="22">
        <v>44323</v>
      </c>
      <c r="AO130" s="20">
        <v>1.6</v>
      </c>
    </row>
    <row r="131" spans="1:41" x14ac:dyDescent="0.2">
      <c r="A131" s="17">
        <v>44334</v>
      </c>
      <c r="B131">
        <v>212.09889221191409</v>
      </c>
      <c r="C131">
        <v>214.33000183105469</v>
      </c>
      <c r="D131">
        <v>217.3500061035156</v>
      </c>
      <c r="E131">
        <v>213.78999328613281</v>
      </c>
      <c r="F131">
        <v>215.44000244140619</v>
      </c>
      <c r="G131">
        <v>3540600</v>
      </c>
      <c r="U131" s="17">
        <v>44334</v>
      </c>
      <c r="V131">
        <v>4127.830078125</v>
      </c>
      <c r="W131">
        <v>4127.830078125</v>
      </c>
      <c r="X131">
        <v>4169.14990234375</v>
      </c>
      <c r="Y131">
        <v>4125.990234375</v>
      </c>
      <c r="Z131">
        <v>4165.93994140625</v>
      </c>
      <c r="AA131">
        <v>4398150000</v>
      </c>
      <c r="AN131" s="22">
        <v>44326</v>
      </c>
      <c r="AO131" s="20">
        <v>1.63</v>
      </c>
    </row>
    <row r="132" spans="1:41" x14ac:dyDescent="0.2">
      <c r="A132" s="17">
        <v>44335</v>
      </c>
      <c r="B132">
        <v>219.0359191894531</v>
      </c>
      <c r="C132">
        <v>221.3399963378906</v>
      </c>
      <c r="D132">
        <v>221.6000061035156</v>
      </c>
      <c r="E132">
        <v>214.50999450683591</v>
      </c>
      <c r="F132">
        <v>215.8500061035156</v>
      </c>
      <c r="G132">
        <v>8092100</v>
      </c>
      <c r="U132" s="17">
        <v>44335</v>
      </c>
      <c r="V132">
        <v>4115.68017578125</v>
      </c>
      <c r="W132">
        <v>4115.68017578125</v>
      </c>
      <c r="X132">
        <v>4116.93017578125</v>
      </c>
      <c r="Y132">
        <v>4061.409912109375</v>
      </c>
      <c r="Z132">
        <v>4098.4501953125</v>
      </c>
      <c r="AA132">
        <v>4247450000</v>
      </c>
      <c r="AN132" s="22">
        <v>44327</v>
      </c>
      <c r="AO132" s="20">
        <v>1.64</v>
      </c>
    </row>
    <row r="133" spans="1:41" x14ac:dyDescent="0.2">
      <c r="A133" s="17">
        <v>44336</v>
      </c>
      <c r="B133">
        <v>221.45050048828119</v>
      </c>
      <c r="C133">
        <v>223.7799987792969</v>
      </c>
      <c r="D133">
        <v>226.83000183105469</v>
      </c>
      <c r="E133">
        <v>222.36000061035159</v>
      </c>
      <c r="F133">
        <v>222.97999572753909</v>
      </c>
      <c r="G133">
        <v>6705500</v>
      </c>
      <c r="U133" s="17">
        <v>44336</v>
      </c>
      <c r="V133">
        <v>4159.1201171875</v>
      </c>
      <c r="W133">
        <v>4159.1201171875</v>
      </c>
      <c r="X133">
        <v>4172.7998046875</v>
      </c>
      <c r="Y133">
        <v>4121.97021484375</v>
      </c>
      <c r="Z133">
        <v>4121.97021484375</v>
      </c>
      <c r="AA133">
        <v>3978880000</v>
      </c>
      <c r="AN133" s="22">
        <v>44328</v>
      </c>
      <c r="AO133" s="20">
        <v>1.69</v>
      </c>
    </row>
    <row r="134" spans="1:41" x14ac:dyDescent="0.2">
      <c r="A134" s="17">
        <v>44337</v>
      </c>
      <c r="B134">
        <v>220.26304626464841</v>
      </c>
      <c r="C134">
        <v>222.58000183105469</v>
      </c>
      <c r="D134">
        <v>225.7799987792969</v>
      </c>
      <c r="E134">
        <v>222.44000244140619</v>
      </c>
      <c r="F134">
        <v>225.21000671386719</v>
      </c>
      <c r="G134">
        <v>4913600</v>
      </c>
      <c r="U134" s="17">
        <v>44337</v>
      </c>
      <c r="V134">
        <v>4155.85986328125</v>
      </c>
      <c r="W134">
        <v>4155.85986328125</v>
      </c>
      <c r="X134">
        <v>4188.72021484375</v>
      </c>
      <c r="Y134">
        <v>4151.72021484375</v>
      </c>
      <c r="Z134">
        <v>4168.60986328125</v>
      </c>
      <c r="AA134">
        <v>3995250000</v>
      </c>
      <c r="AN134" s="22">
        <v>44329</v>
      </c>
      <c r="AO134" s="20">
        <v>1.66</v>
      </c>
    </row>
    <row r="135" spans="1:41" x14ac:dyDescent="0.2">
      <c r="A135" s="17">
        <v>44340</v>
      </c>
      <c r="B135">
        <v>224.62713623046881</v>
      </c>
      <c r="C135">
        <v>226.99000549316409</v>
      </c>
      <c r="D135">
        <v>227.6000061035156</v>
      </c>
      <c r="E135">
        <v>224.21000671386719</v>
      </c>
      <c r="F135">
        <v>225</v>
      </c>
      <c r="G135">
        <v>5288300</v>
      </c>
      <c r="U135" s="17">
        <v>44340</v>
      </c>
      <c r="V135">
        <v>4197.0498046875</v>
      </c>
      <c r="W135">
        <v>4197.0498046875</v>
      </c>
      <c r="X135">
        <v>4209.52001953125</v>
      </c>
      <c r="Y135">
        <v>4170.16015625</v>
      </c>
      <c r="Z135">
        <v>4170.16015625</v>
      </c>
      <c r="AA135">
        <v>3684800000</v>
      </c>
      <c r="AN135" s="22">
        <v>44330</v>
      </c>
      <c r="AO135" s="20">
        <v>1.63</v>
      </c>
    </row>
    <row r="136" spans="1:41" x14ac:dyDescent="0.2">
      <c r="A136" s="17">
        <v>44341</v>
      </c>
      <c r="B136">
        <v>225.33961486816409</v>
      </c>
      <c r="C136">
        <v>227.71000671386719</v>
      </c>
      <c r="D136">
        <v>229.7200012207031</v>
      </c>
      <c r="E136">
        <v>226.2799987792969</v>
      </c>
      <c r="F136">
        <v>228</v>
      </c>
      <c r="G136">
        <v>6256300</v>
      </c>
      <c r="U136" s="17">
        <v>44341</v>
      </c>
      <c r="V136">
        <v>4188.1298828125</v>
      </c>
      <c r="W136">
        <v>4188.1298828125</v>
      </c>
      <c r="X136">
        <v>4213.419921875</v>
      </c>
      <c r="Y136">
        <v>4182.52001953125</v>
      </c>
      <c r="Z136">
        <v>4205.93994140625</v>
      </c>
      <c r="AA136">
        <v>4182250000</v>
      </c>
      <c r="AN136" s="22">
        <v>44333</v>
      </c>
      <c r="AO136" s="20">
        <v>1.64</v>
      </c>
    </row>
    <row r="137" spans="1:41" x14ac:dyDescent="0.2">
      <c r="A137" s="17">
        <v>44342</v>
      </c>
      <c r="B137">
        <v>227.28912353515619</v>
      </c>
      <c r="C137">
        <v>229.67999267578119</v>
      </c>
      <c r="D137">
        <v>230.24000549316409</v>
      </c>
      <c r="E137">
        <v>228.28999328613281</v>
      </c>
      <c r="F137">
        <v>228.47999572753909</v>
      </c>
      <c r="G137">
        <v>5807100</v>
      </c>
      <c r="U137" s="17">
        <v>44342</v>
      </c>
      <c r="V137">
        <v>4195.990234375</v>
      </c>
      <c r="W137">
        <v>4195.990234375</v>
      </c>
      <c r="X137">
        <v>4202.60986328125</v>
      </c>
      <c r="Y137">
        <v>4184.10986328125</v>
      </c>
      <c r="Z137">
        <v>4191.58984375</v>
      </c>
      <c r="AA137">
        <v>4420890000</v>
      </c>
      <c r="AN137" s="22">
        <v>44334</v>
      </c>
      <c r="AO137" s="20">
        <v>1.64</v>
      </c>
    </row>
    <row r="138" spans="1:41" x14ac:dyDescent="0.2">
      <c r="A138" s="17">
        <v>44343</v>
      </c>
      <c r="B138">
        <v>223.47920227050781</v>
      </c>
      <c r="C138">
        <v>225.83000183105469</v>
      </c>
      <c r="D138">
        <v>229.52000427246091</v>
      </c>
      <c r="E138">
        <v>225.38999938964841</v>
      </c>
      <c r="F138">
        <v>229.52000427246091</v>
      </c>
      <c r="G138">
        <v>15344100</v>
      </c>
      <c r="U138" s="17">
        <v>44343</v>
      </c>
      <c r="V138">
        <v>4200.8798828125</v>
      </c>
      <c r="W138">
        <v>4200.8798828125</v>
      </c>
      <c r="X138">
        <v>4213.3798828125</v>
      </c>
      <c r="Y138">
        <v>4197.77978515625</v>
      </c>
      <c r="Z138">
        <v>4201.93994140625</v>
      </c>
      <c r="AA138">
        <v>6406310000</v>
      </c>
      <c r="AN138" s="22">
        <v>44335</v>
      </c>
      <c r="AO138" s="20">
        <v>1.68</v>
      </c>
    </row>
    <row r="139" spans="1:41" x14ac:dyDescent="0.2">
      <c r="A139" s="17">
        <v>44344</v>
      </c>
      <c r="B139">
        <v>235.62147521972659</v>
      </c>
      <c r="C139">
        <v>238.1000061035156</v>
      </c>
      <c r="D139">
        <v>243.5</v>
      </c>
      <c r="E139">
        <v>237.83000183105469</v>
      </c>
      <c r="F139">
        <v>239.2200012207031</v>
      </c>
      <c r="G139">
        <v>17810800</v>
      </c>
      <c r="U139" s="17">
        <v>44344</v>
      </c>
      <c r="V139">
        <v>4204.10986328125</v>
      </c>
      <c r="W139">
        <v>4204.10986328125</v>
      </c>
      <c r="X139">
        <v>4218.35986328125</v>
      </c>
      <c r="Y139">
        <v>4203.56982421875</v>
      </c>
      <c r="Z139">
        <v>4210.77001953125</v>
      </c>
      <c r="AA139">
        <v>4649250000</v>
      </c>
      <c r="AN139" s="22">
        <v>44336</v>
      </c>
      <c r="AO139" s="20">
        <v>1.63</v>
      </c>
    </row>
    <row r="140" spans="1:41" x14ac:dyDescent="0.2">
      <c r="A140" s="17">
        <v>44348</v>
      </c>
      <c r="B140">
        <v>233.74125671386719</v>
      </c>
      <c r="C140">
        <v>236.19999694824219</v>
      </c>
      <c r="D140">
        <v>238.3999938964844</v>
      </c>
      <c r="E140">
        <v>232.46000671386719</v>
      </c>
      <c r="F140">
        <v>238</v>
      </c>
      <c r="G140">
        <v>8103900</v>
      </c>
      <c r="U140" s="17">
        <v>44348</v>
      </c>
      <c r="V140">
        <v>4202.0400390625</v>
      </c>
      <c r="W140">
        <v>4202.0400390625</v>
      </c>
      <c r="X140">
        <v>4234.1201171875</v>
      </c>
      <c r="Y140">
        <v>4197.58984375</v>
      </c>
      <c r="Z140">
        <v>4216.52001953125</v>
      </c>
      <c r="AA140">
        <v>5074670000</v>
      </c>
      <c r="AN140" s="22">
        <v>44337</v>
      </c>
      <c r="AO140" s="20">
        <v>1.63</v>
      </c>
    </row>
    <row r="141" spans="1:41" x14ac:dyDescent="0.2">
      <c r="A141" s="17">
        <v>44349</v>
      </c>
      <c r="B141">
        <v>232.1777038574219</v>
      </c>
      <c r="C141">
        <v>234.6199951171875</v>
      </c>
      <c r="D141">
        <v>238.28999328613281</v>
      </c>
      <c r="E141">
        <v>233.8999938964844</v>
      </c>
      <c r="F141">
        <v>234.3999938964844</v>
      </c>
      <c r="G141">
        <v>5543900</v>
      </c>
      <c r="U141" s="17">
        <v>44349</v>
      </c>
      <c r="V141">
        <v>4208.1201171875</v>
      </c>
      <c r="W141">
        <v>4208.1201171875</v>
      </c>
      <c r="X141">
        <v>4217.3701171875</v>
      </c>
      <c r="Y141">
        <v>4198.27001953125</v>
      </c>
      <c r="Z141">
        <v>4206.81982421875</v>
      </c>
      <c r="AA141">
        <v>5833670000</v>
      </c>
      <c r="AN141" s="22">
        <v>44340</v>
      </c>
      <c r="AO141" s="20">
        <v>1.61</v>
      </c>
    </row>
    <row r="142" spans="1:41" x14ac:dyDescent="0.2">
      <c r="A142" s="17">
        <v>44350</v>
      </c>
      <c r="B142">
        <v>228.43705749511719</v>
      </c>
      <c r="C142">
        <v>230.8399963378906</v>
      </c>
      <c r="D142">
        <v>233.17999267578119</v>
      </c>
      <c r="E142">
        <v>229.42999267578119</v>
      </c>
      <c r="F142">
        <v>232.88999938964841</v>
      </c>
      <c r="G142">
        <v>5109000</v>
      </c>
      <c r="U142" s="17">
        <v>44350</v>
      </c>
      <c r="V142">
        <v>4192.85009765625</v>
      </c>
      <c r="W142">
        <v>4192.85009765625</v>
      </c>
      <c r="X142">
        <v>4204.39013671875</v>
      </c>
      <c r="Y142">
        <v>4167.93017578125</v>
      </c>
      <c r="Z142">
        <v>4191.43017578125</v>
      </c>
      <c r="AA142">
        <v>5587970000</v>
      </c>
      <c r="AN142" s="22">
        <v>44341</v>
      </c>
      <c r="AO142" s="20">
        <v>1.56</v>
      </c>
    </row>
    <row r="143" spans="1:41" x14ac:dyDescent="0.2">
      <c r="A143" s="17">
        <v>44351</v>
      </c>
      <c r="B143">
        <v>235.00791931152341</v>
      </c>
      <c r="C143">
        <v>237.47999572753909</v>
      </c>
      <c r="D143">
        <v>237.88999938964841</v>
      </c>
      <c r="E143">
        <v>231.52000427246091</v>
      </c>
      <c r="F143">
        <v>231.6300048828125</v>
      </c>
      <c r="G143">
        <v>6177600</v>
      </c>
      <c r="U143" s="17">
        <v>44351</v>
      </c>
      <c r="V143">
        <v>4229.89013671875</v>
      </c>
      <c r="W143">
        <v>4229.89013671875</v>
      </c>
      <c r="X143">
        <v>4233.4501953125</v>
      </c>
      <c r="Y143">
        <v>4206.0498046875</v>
      </c>
      <c r="Z143">
        <v>4206.0498046875</v>
      </c>
      <c r="AA143">
        <v>4139790000</v>
      </c>
      <c r="AN143" s="22">
        <v>44342</v>
      </c>
      <c r="AO143" s="20">
        <v>1.58</v>
      </c>
    </row>
    <row r="144" spans="1:41" x14ac:dyDescent="0.2">
      <c r="A144" s="17">
        <v>44354</v>
      </c>
      <c r="B144">
        <v>235.66102600097659</v>
      </c>
      <c r="C144">
        <v>238.13999938964841</v>
      </c>
      <c r="D144">
        <v>239.4700012207031</v>
      </c>
      <c r="E144">
        <v>235.8399963378906</v>
      </c>
      <c r="F144">
        <v>236.6000061035156</v>
      </c>
      <c r="G144">
        <v>3510800</v>
      </c>
      <c r="U144" s="17">
        <v>44354</v>
      </c>
      <c r="V144">
        <v>4226.52001953125</v>
      </c>
      <c r="W144">
        <v>4226.52001953125</v>
      </c>
      <c r="X144">
        <v>4232.33984375</v>
      </c>
      <c r="Y144">
        <v>4215.66015625</v>
      </c>
      <c r="Z144">
        <v>4229.33984375</v>
      </c>
      <c r="AA144">
        <v>4476920000</v>
      </c>
      <c r="AN144" s="22">
        <v>44343</v>
      </c>
      <c r="AO144" s="20">
        <v>1.61</v>
      </c>
    </row>
    <row r="145" spans="1:41" x14ac:dyDescent="0.2">
      <c r="A145" s="17">
        <v>44355</v>
      </c>
      <c r="B145">
        <v>233.9589538574219</v>
      </c>
      <c r="C145">
        <v>236.41999816894531</v>
      </c>
      <c r="D145">
        <v>241.78999328613281</v>
      </c>
      <c r="E145">
        <v>235.66999816894531</v>
      </c>
      <c r="F145">
        <v>238.80000305175781</v>
      </c>
      <c r="G145">
        <v>5827300</v>
      </c>
      <c r="U145" s="17">
        <v>44355</v>
      </c>
      <c r="V145">
        <v>4227.259765625</v>
      </c>
      <c r="W145">
        <v>4227.259765625</v>
      </c>
      <c r="X145">
        <v>4236.740234375</v>
      </c>
      <c r="Y145">
        <v>4208.41015625</v>
      </c>
      <c r="Z145">
        <v>4233.81005859375</v>
      </c>
      <c r="AA145">
        <v>4659620000</v>
      </c>
      <c r="AN145" s="22">
        <v>44344</v>
      </c>
      <c r="AO145" s="20">
        <v>1.58</v>
      </c>
    </row>
    <row r="146" spans="1:41" x14ac:dyDescent="0.2">
      <c r="A146" s="17">
        <v>44356</v>
      </c>
      <c r="B146">
        <v>233.63238525390619</v>
      </c>
      <c r="C146">
        <v>236.0899963378906</v>
      </c>
      <c r="D146">
        <v>238.8699951171875</v>
      </c>
      <c r="E146">
        <v>235.50999450683591</v>
      </c>
      <c r="F146">
        <v>238.8699951171875</v>
      </c>
      <c r="G146">
        <v>3350900</v>
      </c>
      <c r="U146" s="17">
        <v>44356</v>
      </c>
      <c r="V146">
        <v>4219.5498046875</v>
      </c>
      <c r="W146">
        <v>4219.5498046875</v>
      </c>
      <c r="X146">
        <v>4237.08984375</v>
      </c>
      <c r="Y146">
        <v>4218.740234375</v>
      </c>
      <c r="Z146">
        <v>4232.990234375</v>
      </c>
      <c r="AA146">
        <v>4713260000</v>
      </c>
      <c r="AN146" s="22">
        <v>44347</v>
      </c>
    </row>
    <row r="147" spans="1:41" x14ac:dyDescent="0.2">
      <c r="A147" s="17">
        <v>44357</v>
      </c>
      <c r="B147">
        <v>237.68971252441409</v>
      </c>
      <c r="C147">
        <v>240.19000244140619</v>
      </c>
      <c r="D147">
        <v>240.28999328613281</v>
      </c>
      <c r="E147">
        <v>235.1499938964844</v>
      </c>
      <c r="F147">
        <v>236</v>
      </c>
      <c r="G147">
        <v>4659500</v>
      </c>
      <c r="U147" s="17">
        <v>44357</v>
      </c>
      <c r="V147">
        <v>4239.18017578125</v>
      </c>
      <c r="W147">
        <v>4239.18017578125</v>
      </c>
      <c r="X147">
        <v>4249.740234375</v>
      </c>
      <c r="Y147">
        <v>4220.33984375</v>
      </c>
      <c r="Z147">
        <v>4228.56005859375</v>
      </c>
      <c r="AA147">
        <v>4408210000</v>
      </c>
      <c r="AN147" s="22">
        <v>44348</v>
      </c>
      <c r="AO147" s="20">
        <v>1.62</v>
      </c>
    </row>
    <row r="148" spans="1:41" x14ac:dyDescent="0.2">
      <c r="A148" s="17">
        <v>44358</v>
      </c>
      <c r="B148">
        <v>237.80845642089841</v>
      </c>
      <c r="C148">
        <v>240.30999755859381</v>
      </c>
      <c r="D148">
        <v>240.3699951171875</v>
      </c>
      <c r="E148">
        <v>238.4100036621094</v>
      </c>
      <c r="F148">
        <v>239.0299987792969</v>
      </c>
      <c r="G148">
        <v>4624200</v>
      </c>
      <c r="U148" s="17">
        <v>44358</v>
      </c>
      <c r="V148">
        <v>4247.43994140625</v>
      </c>
      <c r="W148">
        <v>4247.43994140625</v>
      </c>
      <c r="X148">
        <v>4248.3798828125</v>
      </c>
      <c r="Y148">
        <v>4232.25</v>
      </c>
      <c r="Z148">
        <v>4242.89990234375</v>
      </c>
      <c r="AA148">
        <v>3815010000</v>
      </c>
      <c r="AN148" s="22">
        <v>44349</v>
      </c>
      <c r="AO148" s="20">
        <v>1.59</v>
      </c>
    </row>
    <row r="149" spans="1:41" x14ac:dyDescent="0.2">
      <c r="A149" s="17">
        <v>44361</v>
      </c>
      <c r="B149">
        <v>243.696533203125</v>
      </c>
      <c r="C149">
        <v>246.25999450683591</v>
      </c>
      <c r="D149">
        <v>246.63999938964841</v>
      </c>
      <c r="E149">
        <v>240.47999572753909</v>
      </c>
      <c r="F149">
        <v>240.69999694824219</v>
      </c>
      <c r="G149">
        <v>6764700</v>
      </c>
      <c r="U149" s="17">
        <v>44361</v>
      </c>
      <c r="V149">
        <v>4255.14990234375</v>
      </c>
      <c r="W149">
        <v>4255.14990234375</v>
      </c>
      <c r="X149">
        <v>4255.58984375</v>
      </c>
      <c r="Y149">
        <v>4234.06982421875</v>
      </c>
      <c r="Z149">
        <v>4248.31005859375</v>
      </c>
      <c r="AA149">
        <v>4151200000</v>
      </c>
      <c r="AN149" s="22">
        <v>44350</v>
      </c>
      <c r="AO149" s="20">
        <v>1.63</v>
      </c>
    </row>
    <row r="150" spans="1:41" x14ac:dyDescent="0.2">
      <c r="A150" s="17">
        <v>44362</v>
      </c>
      <c r="B150">
        <v>240.05482482910159</v>
      </c>
      <c r="C150">
        <v>242.58000183105469</v>
      </c>
      <c r="D150">
        <v>245.36000061035159</v>
      </c>
      <c r="E150">
        <v>242.00999450683591</v>
      </c>
      <c r="F150">
        <v>245.21000671386719</v>
      </c>
      <c r="G150">
        <v>5135300</v>
      </c>
      <c r="U150" s="17">
        <v>44362</v>
      </c>
      <c r="V150">
        <v>4246.58984375</v>
      </c>
      <c r="W150">
        <v>4246.58984375</v>
      </c>
      <c r="X150">
        <v>4257.16015625</v>
      </c>
      <c r="Y150">
        <v>4238.35009765625</v>
      </c>
      <c r="Z150">
        <v>4255.27978515625</v>
      </c>
      <c r="AA150">
        <v>4048940000</v>
      </c>
      <c r="AN150" s="22">
        <v>44351</v>
      </c>
      <c r="AO150" s="20">
        <v>1.56</v>
      </c>
    </row>
    <row r="151" spans="1:41" x14ac:dyDescent="0.2">
      <c r="A151" s="17">
        <v>44363</v>
      </c>
      <c r="B151">
        <v>239.86680603027341</v>
      </c>
      <c r="C151">
        <v>242.38999938964841</v>
      </c>
      <c r="D151">
        <v>245.00999450683591</v>
      </c>
      <c r="E151">
        <v>239.47999572753909</v>
      </c>
      <c r="F151">
        <v>242</v>
      </c>
      <c r="G151">
        <v>5099300</v>
      </c>
      <c r="U151" s="17">
        <v>44363</v>
      </c>
      <c r="V151">
        <v>4223.7001953125</v>
      </c>
      <c r="W151">
        <v>4223.7001953125</v>
      </c>
      <c r="X151">
        <v>4251.89013671875</v>
      </c>
      <c r="Y151">
        <v>4202.4501953125</v>
      </c>
      <c r="Z151">
        <v>4248.8701171875</v>
      </c>
      <c r="AA151">
        <v>4538350000</v>
      </c>
      <c r="AN151" s="22">
        <v>44354</v>
      </c>
      <c r="AO151" s="20">
        <v>1.57</v>
      </c>
    </row>
    <row r="152" spans="1:41" x14ac:dyDescent="0.2">
      <c r="A152" s="17">
        <v>44364</v>
      </c>
      <c r="B152">
        <v>241.88555908203119</v>
      </c>
      <c r="C152">
        <v>244.42999267578119</v>
      </c>
      <c r="D152">
        <v>247.17999267578119</v>
      </c>
      <c r="E152">
        <v>241.19999694824219</v>
      </c>
      <c r="F152">
        <v>242</v>
      </c>
      <c r="G152">
        <v>5170200</v>
      </c>
      <c r="U152" s="17">
        <v>44364</v>
      </c>
      <c r="V152">
        <v>4221.85986328125</v>
      </c>
      <c r="W152">
        <v>4221.85986328125</v>
      </c>
      <c r="X152">
        <v>4232.2900390625</v>
      </c>
      <c r="Y152">
        <v>4196.0498046875</v>
      </c>
      <c r="Z152">
        <v>4220.3701171875</v>
      </c>
      <c r="AA152">
        <v>5312680000</v>
      </c>
      <c r="AN152" s="22">
        <v>44355</v>
      </c>
      <c r="AO152" s="20">
        <v>1.53</v>
      </c>
    </row>
    <row r="153" spans="1:41" x14ac:dyDescent="0.2">
      <c r="A153" s="17">
        <v>44365</v>
      </c>
      <c r="B153">
        <v>240.25276184082031</v>
      </c>
      <c r="C153">
        <v>242.7799987792969</v>
      </c>
      <c r="D153">
        <v>246.00999450683591</v>
      </c>
      <c r="E153">
        <v>241.05999755859381</v>
      </c>
      <c r="F153">
        <v>241.8500061035156</v>
      </c>
      <c r="G153">
        <v>7822200</v>
      </c>
      <c r="U153" s="17">
        <v>44365</v>
      </c>
      <c r="V153">
        <v>4166.4501953125</v>
      </c>
      <c r="W153">
        <v>4166.4501953125</v>
      </c>
      <c r="X153">
        <v>4204.77978515625</v>
      </c>
      <c r="Y153">
        <v>4164.39990234375</v>
      </c>
      <c r="Z153">
        <v>4204.77978515625</v>
      </c>
      <c r="AA153">
        <v>6817010000</v>
      </c>
      <c r="AN153" s="22">
        <v>44356</v>
      </c>
      <c r="AO153" s="20">
        <v>1.5</v>
      </c>
    </row>
    <row r="154" spans="1:41" x14ac:dyDescent="0.2">
      <c r="A154" s="17">
        <v>44368</v>
      </c>
      <c r="B154">
        <v>241.9350280761719</v>
      </c>
      <c r="C154">
        <v>244.47999572753909</v>
      </c>
      <c r="D154">
        <v>244.7200012207031</v>
      </c>
      <c r="E154">
        <v>238.88999938964841</v>
      </c>
      <c r="F154">
        <v>243.44999694824219</v>
      </c>
      <c r="G154">
        <v>5895100</v>
      </c>
      <c r="U154" s="17">
        <v>44368</v>
      </c>
      <c r="V154">
        <v>4224.7900390625</v>
      </c>
      <c r="W154">
        <v>4224.7900390625</v>
      </c>
      <c r="X154">
        <v>4226.240234375</v>
      </c>
      <c r="Y154">
        <v>4173.39990234375</v>
      </c>
      <c r="Z154">
        <v>4173.39990234375</v>
      </c>
      <c r="AA154">
        <v>4128950000</v>
      </c>
      <c r="AN154" s="22">
        <v>44357</v>
      </c>
      <c r="AO154" s="20">
        <v>1.45</v>
      </c>
    </row>
    <row r="155" spans="1:41" x14ac:dyDescent="0.2">
      <c r="A155" s="17">
        <v>44369</v>
      </c>
      <c r="B155">
        <v>240.5793151855469</v>
      </c>
      <c r="C155">
        <v>243.11000061035159</v>
      </c>
      <c r="D155">
        <v>244.7200012207031</v>
      </c>
      <c r="E155">
        <v>240.88999938964841</v>
      </c>
      <c r="F155">
        <v>243.80000305175781</v>
      </c>
      <c r="G155">
        <v>4457200</v>
      </c>
      <c r="U155" s="17">
        <v>44369</v>
      </c>
      <c r="V155">
        <v>4246.43994140625</v>
      </c>
      <c r="W155">
        <v>4246.43994140625</v>
      </c>
      <c r="X155">
        <v>4255.83984375</v>
      </c>
      <c r="Y155">
        <v>4217.27001953125</v>
      </c>
      <c r="Z155">
        <v>4224.60986328125</v>
      </c>
      <c r="AA155">
        <v>3828390000</v>
      </c>
      <c r="AN155" s="22">
        <v>44358</v>
      </c>
      <c r="AO155" s="20">
        <v>1.47</v>
      </c>
    </row>
    <row r="156" spans="1:41" x14ac:dyDescent="0.2">
      <c r="A156" s="17">
        <v>44370</v>
      </c>
      <c r="B156">
        <v>239.32252502441409</v>
      </c>
      <c r="C156">
        <v>241.8399963378906</v>
      </c>
      <c r="D156">
        <v>244.5</v>
      </c>
      <c r="E156">
        <v>240.8500061035156</v>
      </c>
      <c r="F156">
        <v>243.75</v>
      </c>
      <c r="G156">
        <v>4482400</v>
      </c>
      <c r="U156" s="17">
        <v>44370</v>
      </c>
      <c r="V156">
        <v>4241.83984375</v>
      </c>
      <c r="W156">
        <v>4241.83984375</v>
      </c>
      <c r="X156">
        <v>4256.60009765625</v>
      </c>
      <c r="Y156">
        <v>4241.43017578125</v>
      </c>
      <c r="Z156">
        <v>4249.27001953125</v>
      </c>
      <c r="AA156">
        <v>3730350000</v>
      </c>
      <c r="AN156" s="22">
        <v>44361</v>
      </c>
      <c r="AO156" s="20">
        <v>1.51</v>
      </c>
    </row>
    <row r="157" spans="1:41" x14ac:dyDescent="0.2">
      <c r="A157" s="17">
        <v>44371</v>
      </c>
      <c r="B157">
        <v>241.23243713378909</v>
      </c>
      <c r="C157">
        <v>243.77000427246091</v>
      </c>
      <c r="D157">
        <v>247.69000244140619</v>
      </c>
      <c r="E157">
        <v>242.69999694824219</v>
      </c>
      <c r="F157">
        <v>243.3500061035156</v>
      </c>
      <c r="G157">
        <v>4987300</v>
      </c>
      <c r="U157" s="17">
        <v>44371</v>
      </c>
      <c r="V157">
        <v>4266.490234375</v>
      </c>
      <c r="W157">
        <v>4266.490234375</v>
      </c>
      <c r="X157">
        <v>4271.27978515625</v>
      </c>
      <c r="Y157">
        <v>4256.97021484375</v>
      </c>
      <c r="Z157">
        <v>4256.97021484375</v>
      </c>
      <c r="AA157">
        <v>3816660000</v>
      </c>
      <c r="AN157" s="22">
        <v>44362</v>
      </c>
      <c r="AO157" s="20">
        <v>1.51</v>
      </c>
    </row>
    <row r="158" spans="1:41" x14ac:dyDescent="0.2">
      <c r="A158" s="17">
        <v>44372</v>
      </c>
      <c r="B158">
        <v>239.35221862792969</v>
      </c>
      <c r="C158">
        <v>241.8699951171875</v>
      </c>
      <c r="D158">
        <v>244.19999694824219</v>
      </c>
      <c r="E158">
        <v>240.99000549316409</v>
      </c>
      <c r="F158">
        <v>244.19000244140619</v>
      </c>
      <c r="G158">
        <v>15409300</v>
      </c>
      <c r="U158" s="17">
        <v>44372</v>
      </c>
      <c r="V158">
        <v>4280.7001953125</v>
      </c>
      <c r="W158">
        <v>4280.7001953125</v>
      </c>
      <c r="X158">
        <v>4286.1201171875</v>
      </c>
      <c r="Y158">
        <v>4271.16015625</v>
      </c>
      <c r="Z158">
        <v>4274.4501953125</v>
      </c>
      <c r="AA158">
        <v>7341450000</v>
      </c>
      <c r="AN158" s="22">
        <v>44363</v>
      </c>
      <c r="AO158" s="20">
        <v>1.57</v>
      </c>
    </row>
    <row r="159" spans="1:41" x14ac:dyDescent="0.2">
      <c r="A159" s="17">
        <v>44375</v>
      </c>
      <c r="B159">
        <v>242.02410888671881</v>
      </c>
      <c r="C159">
        <v>244.57000732421881</v>
      </c>
      <c r="D159">
        <v>247.5899963378906</v>
      </c>
      <c r="E159">
        <v>243.6000061035156</v>
      </c>
      <c r="F159">
        <v>244.21000671386719</v>
      </c>
      <c r="G159">
        <v>4274900</v>
      </c>
      <c r="U159" s="17">
        <v>44375</v>
      </c>
      <c r="V159">
        <v>4290.60986328125</v>
      </c>
      <c r="W159">
        <v>4290.60986328125</v>
      </c>
      <c r="X159">
        <v>4292.14013671875</v>
      </c>
      <c r="Y159">
        <v>4274.669921875</v>
      </c>
      <c r="Z159">
        <v>4284.89990234375</v>
      </c>
      <c r="AA159">
        <v>4147890000</v>
      </c>
      <c r="AN159" s="22">
        <v>44364</v>
      </c>
      <c r="AO159" s="20">
        <v>1.52</v>
      </c>
    </row>
    <row r="160" spans="1:41" x14ac:dyDescent="0.2">
      <c r="A160" s="17">
        <v>44376</v>
      </c>
      <c r="B160">
        <v>243.25120544433591</v>
      </c>
      <c r="C160">
        <v>245.80999755859381</v>
      </c>
      <c r="D160">
        <v>246.7799987792969</v>
      </c>
      <c r="E160">
        <v>242.42999267578119</v>
      </c>
      <c r="F160">
        <v>244.44000244140619</v>
      </c>
      <c r="G160">
        <v>3871900</v>
      </c>
      <c r="U160" s="17">
        <v>44376</v>
      </c>
      <c r="V160">
        <v>4291.7998046875</v>
      </c>
      <c r="W160">
        <v>4291.7998046875</v>
      </c>
      <c r="X160">
        <v>4300.52001953125</v>
      </c>
      <c r="Y160">
        <v>4287.0400390625</v>
      </c>
      <c r="Z160">
        <v>4293.2099609375</v>
      </c>
      <c r="AA160">
        <v>3707150000</v>
      </c>
      <c r="AN160" s="22">
        <v>44365</v>
      </c>
      <c r="AO160" s="20">
        <v>1.45</v>
      </c>
    </row>
    <row r="161" spans="1:41" x14ac:dyDescent="0.2">
      <c r="A161" s="17">
        <v>44377</v>
      </c>
      <c r="B161">
        <v>241.72724914550781</v>
      </c>
      <c r="C161">
        <v>244.27000427246091</v>
      </c>
      <c r="D161">
        <v>246.6300048828125</v>
      </c>
      <c r="E161">
        <v>243.5</v>
      </c>
      <c r="F161">
        <v>245.47999572753909</v>
      </c>
      <c r="G161">
        <v>4168800</v>
      </c>
      <c r="U161" s="17">
        <v>44377</v>
      </c>
      <c r="V161">
        <v>4297.5</v>
      </c>
      <c r="W161">
        <v>4297.5</v>
      </c>
      <c r="X161">
        <v>4302.43017578125</v>
      </c>
      <c r="Y161">
        <v>4287.9599609375</v>
      </c>
      <c r="Z161">
        <v>4290.64990234375</v>
      </c>
      <c r="AA161">
        <v>4266040000</v>
      </c>
      <c r="AN161" s="22">
        <v>44368</v>
      </c>
      <c r="AO161" s="20">
        <v>1.5</v>
      </c>
    </row>
    <row r="162" spans="1:41" x14ac:dyDescent="0.2">
      <c r="A162" s="17">
        <v>44378</v>
      </c>
      <c r="B162">
        <v>242.4298400878906</v>
      </c>
      <c r="C162">
        <v>244.97999572753909</v>
      </c>
      <c r="D162">
        <v>246.5899963378906</v>
      </c>
      <c r="E162">
        <v>242.6199951171875</v>
      </c>
      <c r="F162">
        <v>244.5</v>
      </c>
      <c r="G162">
        <v>3899600</v>
      </c>
      <c r="U162" s="17">
        <v>44378</v>
      </c>
      <c r="V162">
        <v>4319.93994140625</v>
      </c>
      <c r="W162">
        <v>4319.93994140625</v>
      </c>
      <c r="X162">
        <v>4320.66015625</v>
      </c>
      <c r="Y162">
        <v>4300.72998046875</v>
      </c>
      <c r="Z162">
        <v>4300.72998046875</v>
      </c>
      <c r="AA162">
        <v>3788230000</v>
      </c>
      <c r="AN162" s="22">
        <v>44369</v>
      </c>
      <c r="AO162" s="20">
        <v>1.48</v>
      </c>
    </row>
    <row r="163" spans="1:41" x14ac:dyDescent="0.2">
      <c r="A163" s="17">
        <v>44379</v>
      </c>
      <c r="B163">
        <v>245.61631774902341</v>
      </c>
      <c r="C163">
        <v>248.19999694824219</v>
      </c>
      <c r="D163">
        <v>248.96000671386719</v>
      </c>
      <c r="E163">
        <v>245.8399963378906</v>
      </c>
      <c r="F163">
        <v>246.91999816894531</v>
      </c>
      <c r="G163">
        <v>4056200</v>
      </c>
      <c r="U163" s="17">
        <v>44379</v>
      </c>
      <c r="V163">
        <v>4352.33984375</v>
      </c>
      <c r="W163">
        <v>4352.33984375</v>
      </c>
      <c r="X163">
        <v>4355.43017578125</v>
      </c>
      <c r="Y163">
        <v>4326.60009765625</v>
      </c>
      <c r="Z163">
        <v>4326.60009765625</v>
      </c>
      <c r="AA163">
        <v>3225840000</v>
      </c>
      <c r="AN163" s="22">
        <v>44370</v>
      </c>
      <c r="AO163" s="20">
        <v>1.5</v>
      </c>
    </row>
    <row r="164" spans="1:41" x14ac:dyDescent="0.2">
      <c r="A164" s="17">
        <v>44383</v>
      </c>
      <c r="B164">
        <v>247.64497375488281</v>
      </c>
      <c r="C164">
        <v>250.25</v>
      </c>
      <c r="D164">
        <v>252.91999816894531</v>
      </c>
      <c r="E164">
        <v>248.3800048828125</v>
      </c>
      <c r="F164">
        <v>249</v>
      </c>
      <c r="G164">
        <v>5590200</v>
      </c>
      <c r="U164" s="17">
        <v>44383</v>
      </c>
      <c r="V164">
        <v>4343.5400390625</v>
      </c>
      <c r="W164">
        <v>4343.5400390625</v>
      </c>
      <c r="X164">
        <v>4356.4599609375</v>
      </c>
      <c r="Y164">
        <v>4314.3701171875</v>
      </c>
      <c r="Z164">
        <v>4356.4599609375</v>
      </c>
      <c r="AA164">
        <v>4309570000</v>
      </c>
      <c r="AN164" s="22">
        <v>44371</v>
      </c>
      <c r="AO164" s="20">
        <v>1.49</v>
      </c>
    </row>
    <row r="165" spans="1:41" x14ac:dyDescent="0.2">
      <c r="A165" s="17">
        <v>44384</v>
      </c>
      <c r="B165">
        <v>245.8538513183594</v>
      </c>
      <c r="C165">
        <v>248.44000244140619</v>
      </c>
      <c r="D165">
        <v>253.5</v>
      </c>
      <c r="E165">
        <v>247.86000061035159</v>
      </c>
      <c r="F165">
        <v>253</v>
      </c>
      <c r="G165">
        <v>5101400</v>
      </c>
      <c r="U165" s="17">
        <v>44384</v>
      </c>
      <c r="V165">
        <v>4358.1298828125</v>
      </c>
      <c r="W165">
        <v>4358.1298828125</v>
      </c>
      <c r="X165">
        <v>4361.8798828125</v>
      </c>
      <c r="Y165">
        <v>4329.7900390625</v>
      </c>
      <c r="Z165">
        <v>4351.009765625</v>
      </c>
      <c r="AA165">
        <v>4037380000</v>
      </c>
      <c r="AN165" s="22">
        <v>44372</v>
      </c>
      <c r="AO165" s="20">
        <v>1.54</v>
      </c>
    </row>
    <row r="166" spans="1:41" x14ac:dyDescent="0.2">
      <c r="A166" s="17">
        <v>44385</v>
      </c>
      <c r="B166">
        <v>243.24131774902341</v>
      </c>
      <c r="C166">
        <v>245.80000305175781</v>
      </c>
      <c r="D166">
        <v>246.58000183105469</v>
      </c>
      <c r="E166">
        <v>241.74000549316409</v>
      </c>
      <c r="F166">
        <v>244.8399963378906</v>
      </c>
      <c r="G166">
        <v>5159600</v>
      </c>
      <c r="U166" s="17">
        <v>44385</v>
      </c>
      <c r="V166">
        <v>4320.81982421875</v>
      </c>
      <c r="W166">
        <v>4320.81982421875</v>
      </c>
      <c r="X166">
        <v>4330.8798828125</v>
      </c>
      <c r="Y166">
        <v>4289.3701171875</v>
      </c>
      <c r="Z166">
        <v>4321.06982421875</v>
      </c>
      <c r="AA166">
        <v>4347500000</v>
      </c>
      <c r="AN166" s="22">
        <v>44375</v>
      </c>
      <c r="AO166" s="20">
        <v>1.49</v>
      </c>
    </row>
    <row r="167" spans="1:41" x14ac:dyDescent="0.2">
      <c r="A167" s="17">
        <v>44386</v>
      </c>
      <c r="B167">
        <v>242.5090026855469</v>
      </c>
      <c r="C167">
        <v>245.05999755859381</v>
      </c>
      <c r="D167">
        <v>248</v>
      </c>
      <c r="E167">
        <v>244.0899963378906</v>
      </c>
      <c r="F167">
        <v>245.5899963378906</v>
      </c>
      <c r="G167">
        <v>4213500</v>
      </c>
      <c r="U167" s="17">
        <v>44386</v>
      </c>
      <c r="V167">
        <v>4369.5498046875</v>
      </c>
      <c r="W167">
        <v>4369.5498046875</v>
      </c>
      <c r="X167">
        <v>4371.60009765625</v>
      </c>
      <c r="Y167">
        <v>4329.3798828125</v>
      </c>
      <c r="Z167">
        <v>4329.3798828125</v>
      </c>
      <c r="AA167">
        <v>3531120000</v>
      </c>
      <c r="AN167" s="22">
        <v>44376</v>
      </c>
      <c r="AO167" s="20">
        <v>1.49</v>
      </c>
    </row>
    <row r="168" spans="1:41" x14ac:dyDescent="0.2">
      <c r="A168" s="17">
        <v>44389</v>
      </c>
      <c r="B168">
        <v>240.38140869140619</v>
      </c>
      <c r="C168">
        <v>242.9100036621094</v>
      </c>
      <c r="D168">
        <v>247.25999450683591</v>
      </c>
      <c r="E168">
        <v>241.8500061035156</v>
      </c>
      <c r="F168">
        <v>247.2200012207031</v>
      </c>
      <c r="G168">
        <v>5604500</v>
      </c>
      <c r="U168" s="17">
        <v>44389</v>
      </c>
      <c r="V168">
        <v>4384.6298828125</v>
      </c>
      <c r="W168">
        <v>4384.6298828125</v>
      </c>
      <c r="X168">
        <v>4386.68017578125</v>
      </c>
      <c r="Y168">
        <v>4364.02978515625</v>
      </c>
      <c r="Z168">
        <v>4372.41015625</v>
      </c>
      <c r="AA168">
        <v>3384460000</v>
      </c>
      <c r="AN168" s="22">
        <v>44377</v>
      </c>
      <c r="AO168" s="20">
        <v>1.45</v>
      </c>
    </row>
    <row r="169" spans="1:41" x14ac:dyDescent="0.2">
      <c r="A169" s="17">
        <v>44390</v>
      </c>
      <c r="B169">
        <v>241.47984313964841</v>
      </c>
      <c r="C169">
        <v>244.02000427246091</v>
      </c>
      <c r="D169">
        <v>247.1600036621094</v>
      </c>
      <c r="E169">
        <v>241.67999267578119</v>
      </c>
      <c r="F169">
        <v>242.28999328613281</v>
      </c>
      <c r="G169">
        <v>6699800</v>
      </c>
      <c r="U169" s="17">
        <v>44390</v>
      </c>
      <c r="V169">
        <v>4369.2099609375</v>
      </c>
      <c r="W169">
        <v>4369.2099609375</v>
      </c>
      <c r="X169">
        <v>4392.3701171875</v>
      </c>
      <c r="Y169">
        <v>4366.919921875</v>
      </c>
      <c r="Z169">
        <v>4381.06982421875</v>
      </c>
      <c r="AA169">
        <v>3695430000</v>
      </c>
      <c r="AN169" s="22">
        <v>44378</v>
      </c>
      <c r="AO169" s="20">
        <v>1.48</v>
      </c>
    </row>
    <row r="170" spans="1:41" x14ac:dyDescent="0.2">
      <c r="A170" s="17">
        <v>44391</v>
      </c>
      <c r="B170">
        <v>239.9064025878906</v>
      </c>
      <c r="C170">
        <v>242.42999267578119</v>
      </c>
      <c r="D170">
        <v>246.1499938964844</v>
      </c>
      <c r="E170">
        <v>239.8699951171875</v>
      </c>
      <c r="F170">
        <v>244.5</v>
      </c>
      <c r="G170">
        <v>6375700</v>
      </c>
      <c r="U170" s="17">
        <v>44391</v>
      </c>
      <c r="V170">
        <v>4374.2998046875</v>
      </c>
      <c r="W170">
        <v>4374.2998046875</v>
      </c>
      <c r="X170">
        <v>4393.68017578125</v>
      </c>
      <c r="Y170">
        <v>4362.35986328125</v>
      </c>
      <c r="Z170">
        <v>4380.10986328125</v>
      </c>
      <c r="AA170">
        <v>4006370000</v>
      </c>
      <c r="AN170" s="22">
        <v>44379</v>
      </c>
      <c r="AO170" s="20">
        <v>1.44</v>
      </c>
    </row>
    <row r="171" spans="1:41" x14ac:dyDescent="0.2">
      <c r="A171" s="17">
        <v>44392</v>
      </c>
      <c r="B171">
        <v>235.10685729980469</v>
      </c>
      <c r="C171">
        <v>237.58000183105469</v>
      </c>
      <c r="D171">
        <v>242.0299987792969</v>
      </c>
      <c r="E171">
        <v>235.82000732421881</v>
      </c>
      <c r="F171">
        <v>241.2200012207031</v>
      </c>
      <c r="G171">
        <v>7912600</v>
      </c>
      <c r="U171" s="17">
        <v>44392</v>
      </c>
      <c r="V171">
        <v>4360.02978515625</v>
      </c>
      <c r="W171">
        <v>4360.02978515625</v>
      </c>
      <c r="X171">
        <v>4369.02001953125</v>
      </c>
      <c r="Y171">
        <v>4340.7001953125</v>
      </c>
      <c r="Z171">
        <v>4369.02001953125</v>
      </c>
      <c r="AA171">
        <v>3905230000</v>
      </c>
      <c r="AN171" s="22">
        <v>44382</v>
      </c>
    </row>
    <row r="172" spans="1:41" x14ac:dyDescent="0.2">
      <c r="A172" s="17">
        <v>44393</v>
      </c>
      <c r="B172">
        <v>235.9480285644531</v>
      </c>
      <c r="C172">
        <v>238.42999267578119</v>
      </c>
      <c r="D172">
        <v>240.8800048828125</v>
      </c>
      <c r="E172">
        <v>237.77000427246091</v>
      </c>
      <c r="F172">
        <v>238.30000305175781</v>
      </c>
      <c r="G172">
        <v>7288100</v>
      </c>
      <c r="U172" s="17">
        <v>44393</v>
      </c>
      <c r="V172">
        <v>4327.16015625</v>
      </c>
      <c r="W172">
        <v>4327.16015625</v>
      </c>
      <c r="X172">
        <v>4375.08984375</v>
      </c>
      <c r="Y172">
        <v>4322.52978515625</v>
      </c>
      <c r="Z172">
        <v>4367.43017578125</v>
      </c>
      <c r="AA172">
        <v>3985700000</v>
      </c>
      <c r="AN172" s="22">
        <v>44383</v>
      </c>
      <c r="AO172" s="20">
        <v>1.37</v>
      </c>
    </row>
    <row r="173" spans="1:41" x14ac:dyDescent="0.2">
      <c r="A173" s="17">
        <v>44396</v>
      </c>
      <c r="B173">
        <v>235.0771789550781</v>
      </c>
      <c r="C173">
        <v>237.55000305175781</v>
      </c>
      <c r="D173">
        <v>238.5</v>
      </c>
      <c r="E173">
        <v>234.30999755859381</v>
      </c>
      <c r="F173">
        <v>236.50999450683591</v>
      </c>
      <c r="G173">
        <v>8843000</v>
      </c>
      <c r="U173" s="17">
        <v>44396</v>
      </c>
      <c r="V173">
        <v>4258.490234375</v>
      </c>
      <c r="W173">
        <v>4258.490234375</v>
      </c>
      <c r="X173">
        <v>4296.39990234375</v>
      </c>
      <c r="Y173">
        <v>4233.1298828125</v>
      </c>
      <c r="Z173">
        <v>4296.39990234375</v>
      </c>
      <c r="AA173">
        <v>5157660000</v>
      </c>
      <c r="AN173" s="22">
        <v>44384</v>
      </c>
      <c r="AO173" s="20">
        <v>1.33</v>
      </c>
    </row>
    <row r="174" spans="1:41" x14ac:dyDescent="0.2">
      <c r="A174" s="17">
        <v>44397</v>
      </c>
      <c r="B174">
        <v>237.61053466796881</v>
      </c>
      <c r="C174">
        <v>240.11000061035159</v>
      </c>
      <c r="D174">
        <v>243.17999267578119</v>
      </c>
      <c r="E174">
        <v>236.27000427246091</v>
      </c>
      <c r="F174">
        <v>238.69999694824219</v>
      </c>
      <c r="G174">
        <v>8487000</v>
      </c>
      <c r="U174" s="17">
        <v>44397</v>
      </c>
      <c r="V174">
        <v>4323.06005859375</v>
      </c>
      <c r="W174">
        <v>4323.06005859375</v>
      </c>
      <c r="X174">
        <v>4336.83984375</v>
      </c>
      <c r="Y174">
        <v>4262.0498046875</v>
      </c>
      <c r="Z174">
        <v>4265.10986328125</v>
      </c>
      <c r="AA174">
        <v>4438270000</v>
      </c>
      <c r="AN174" s="22">
        <v>44385</v>
      </c>
      <c r="AO174" s="20">
        <v>1.3</v>
      </c>
    </row>
    <row r="175" spans="1:41" x14ac:dyDescent="0.2">
      <c r="A175" s="17">
        <v>44398</v>
      </c>
      <c r="B175">
        <v>239.5897216796875</v>
      </c>
      <c r="C175">
        <v>242.11000061035159</v>
      </c>
      <c r="D175">
        <v>242.97999572753909</v>
      </c>
      <c r="E175">
        <v>238.27000427246091</v>
      </c>
      <c r="F175">
        <v>241.44000244140619</v>
      </c>
      <c r="G175">
        <v>15323100</v>
      </c>
      <c r="U175" s="17">
        <v>44398</v>
      </c>
      <c r="V175">
        <v>4358.68994140625</v>
      </c>
      <c r="W175">
        <v>4358.68994140625</v>
      </c>
      <c r="X175">
        <v>4359.7001953125</v>
      </c>
      <c r="Y175">
        <v>4331.1298828125</v>
      </c>
      <c r="Z175">
        <v>4331.1298828125</v>
      </c>
      <c r="AA175">
        <v>3810280000</v>
      </c>
      <c r="AN175" s="22">
        <v>44386</v>
      </c>
      <c r="AO175" s="20">
        <v>1.37</v>
      </c>
    </row>
    <row r="176" spans="1:41" x14ac:dyDescent="0.2">
      <c r="A176" s="17">
        <v>44399</v>
      </c>
      <c r="B176">
        <v>245.69548034667969</v>
      </c>
      <c r="C176">
        <v>248.2799987792969</v>
      </c>
      <c r="D176">
        <v>248.69999694824219</v>
      </c>
      <c r="E176">
        <v>243.3399963378906</v>
      </c>
      <c r="F176">
        <v>243.5</v>
      </c>
      <c r="G176">
        <v>7868700</v>
      </c>
      <c r="U176" s="17">
        <v>44399</v>
      </c>
      <c r="V176">
        <v>4367.47998046875</v>
      </c>
      <c r="W176">
        <v>4367.47998046875</v>
      </c>
      <c r="X176">
        <v>4369.8701171875</v>
      </c>
      <c r="Y176">
        <v>4350.06005859375</v>
      </c>
      <c r="Z176">
        <v>4361.27001953125</v>
      </c>
      <c r="AA176">
        <v>3358300000</v>
      </c>
      <c r="AN176" s="22">
        <v>44389</v>
      </c>
      <c r="AO176" s="20">
        <v>1.38</v>
      </c>
    </row>
    <row r="177" spans="1:41" x14ac:dyDescent="0.2">
      <c r="A177" s="17">
        <v>44400</v>
      </c>
      <c r="B177">
        <v>245.6658020019531</v>
      </c>
      <c r="C177">
        <v>248.25</v>
      </c>
      <c r="D177">
        <v>250.55999755859381</v>
      </c>
      <c r="E177">
        <v>246.67999267578119</v>
      </c>
      <c r="F177">
        <v>250</v>
      </c>
      <c r="G177">
        <v>5877300</v>
      </c>
      <c r="U177" s="17">
        <v>44400</v>
      </c>
      <c r="V177">
        <v>4411.7900390625</v>
      </c>
      <c r="W177">
        <v>4411.7900390625</v>
      </c>
      <c r="X177">
        <v>4415.18017578125</v>
      </c>
      <c r="Y177">
        <v>4381.2001953125</v>
      </c>
      <c r="Z177">
        <v>4381.2001953125</v>
      </c>
      <c r="AA177">
        <v>4540070000</v>
      </c>
      <c r="AN177" s="22">
        <v>44390</v>
      </c>
      <c r="AO177" s="20">
        <v>1.42</v>
      </c>
    </row>
    <row r="178" spans="1:41" x14ac:dyDescent="0.2">
      <c r="A178" s="17">
        <v>44403</v>
      </c>
      <c r="B178">
        <v>245.02256774902341</v>
      </c>
      <c r="C178">
        <v>247.6000061035156</v>
      </c>
      <c r="D178">
        <v>248.47999572753909</v>
      </c>
      <c r="E178">
        <v>245.82000732421881</v>
      </c>
      <c r="F178">
        <v>248.19999694824219</v>
      </c>
      <c r="G178">
        <v>3960700</v>
      </c>
      <c r="U178" s="17">
        <v>44403</v>
      </c>
      <c r="V178">
        <v>4422.2998046875</v>
      </c>
      <c r="W178">
        <v>4422.2998046875</v>
      </c>
      <c r="X178">
        <v>4422.72998046875</v>
      </c>
      <c r="Y178">
        <v>4405.4501953125</v>
      </c>
      <c r="Z178">
        <v>4409.580078125</v>
      </c>
      <c r="AA178">
        <v>4275630000</v>
      </c>
      <c r="AN178" s="22">
        <v>44391</v>
      </c>
      <c r="AO178" s="20">
        <v>1.37</v>
      </c>
    </row>
    <row r="179" spans="1:41" x14ac:dyDescent="0.2">
      <c r="A179" s="17">
        <v>44404</v>
      </c>
      <c r="B179">
        <v>240.97514343261719</v>
      </c>
      <c r="C179">
        <v>243.50999450683591</v>
      </c>
      <c r="D179">
        <v>248.1300048828125</v>
      </c>
      <c r="E179">
        <v>241.19000244140619</v>
      </c>
      <c r="F179">
        <v>247.21000671386719</v>
      </c>
      <c r="G179">
        <v>6352500</v>
      </c>
      <c r="U179" s="17">
        <v>44404</v>
      </c>
      <c r="V179">
        <v>4401.4599609375</v>
      </c>
      <c r="W179">
        <v>4401.4599609375</v>
      </c>
      <c r="X179">
        <v>4416.3798828125</v>
      </c>
      <c r="Y179">
        <v>4372.509765625</v>
      </c>
      <c r="Z179">
        <v>4416.3798828125</v>
      </c>
      <c r="AA179">
        <v>4241950000</v>
      </c>
      <c r="AN179" s="22">
        <v>44392</v>
      </c>
      <c r="AO179" s="20">
        <v>1.31</v>
      </c>
    </row>
    <row r="180" spans="1:41" x14ac:dyDescent="0.2">
      <c r="A180" s="17">
        <v>44405</v>
      </c>
      <c r="B180">
        <v>241.42047119140619</v>
      </c>
      <c r="C180">
        <v>243.96000671386719</v>
      </c>
      <c r="D180">
        <v>246.08000183105469</v>
      </c>
      <c r="E180">
        <v>243</v>
      </c>
      <c r="F180">
        <v>243.82000732421881</v>
      </c>
      <c r="G180">
        <v>4100200</v>
      </c>
      <c r="U180" s="17">
        <v>44405</v>
      </c>
      <c r="V180">
        <v>4400.64013671875</v>
      </c>
      <c r="W180">
        <v>4400.64013671875</v>
      </c>
      <c r="X180">
        <v>4415.47021484375</v>
      </c>
      <c r="Y180">
        <v>4387.009765625</v>
      </c>
      <c r="Z180">
        <v>4402.9501953125</v>
      </c>
      <c r="AA180">
        <v>4215290000</v>
      </c>
      <c r="AN180" s="22">
        <v>44393</v>
      </c>
      <c r="AO180" s="20">
        <v>1.31</v>
      </c>
    </row>
    <row r="181" spans="1:41" x14ac:dyDescent="0.2">
      <c r="A181" s="17">
        <v>44406</v>
      </c>
      <c r="B181">
        <v>241.49964904785159</v>
      </c>
      <c r="C181">
        <v>244.03999328613281</v>
      </c>
      <c r="D181">
        <v>246.1600036621094</v>
      </c>
      <c r="E181">
        <v>243.49000549316409</v>
      </c>
      <c r="F181">
        <v>243.49000549316409</v>
      </c>
      <c r="G181">
        <v>3271100</v>
      </c>
      <c r="U181" s="17">
        <v>44406</v>
      </c>
      <c r="V181">
        <v>4419.14990234375</v>
      </c>
      <c r="W181">
        <v>4419.14990234375</v>
      </c>
      <c r="X181">
        <v>4429.97021484375</v>
      </c>
      <c r="Y181">
        <v>4403.58984375</v>
      </c>
      <c r="Z181">
        <v>4403.58984375</v>
      </c>
      <c r="AA181">
        <v>4044600000</v>
      </c>
      <c r="AN181" s="22">
        <v>44396</v>
      </c>
      <c r="AO181" s="20">
        <v>1.19</v>
      </c>
    </row>
    <row r="182" spans="1:41" x14ac:dyDescent="0.2">
      <c r="A182" s="17">
        <v>44407</v>
      </c>
      <c r="B182">
        <v>239.41156005859381</v>
      </c>
      <c r="C182">
        <v>241.92999267578119</v>
      </c>
      <c r="D182">
        <v>244.24000549316409</v>
      </c>
      <c r="E182">
        <v>241.6300048828125</v>
      </c>
      <c r="F182">
        <v>243</v>
      </c>
      <c r="G182">
        <v>3748400</v>
      </c>
      <c r="U182" s="17">
        <v>44407</v>
      </c>
      <c r="V182">
        <v>4395.259765625</v>
      </c>
      <c r="W182">
        <v>4395.259765625</v>
      </c>
      <c r="X182">
        <v>4412.25</v>
      </c>
      <c r="Y182">
        <v>4389.64990234375</v>
      </c>
      <c r="Z182">
        <v>4395.1201171875</v>
      </c>
      <c r="AA182">
        <v>3956740000</v>
      </c>
      <c r="AN182" s="22">
        <v>44397</v>
      </c>
      <c r="AO182" s="20">
        <v>1.23</v>
      </c>
    </row>
    <row r="183" spans="1:41" x14ac:dyDescent="0.2">
      <c r="A183" s="17">
        <v>44410</v>
      </c>
      <c r="B183">
        <v>238.35272216796881</v>
      </c>
      <c r="C183">
        <v>240.86000061035159</v>
      </c>
      <c r="D183">
        <v>242.4700012207031</v>
      </c>
      <c r="E183">
        <v>238.8800048828125</v>
      </c>
      <c r="F183">
        <v>242.30999755859381</v>
      </c>
      <c r="G183">
        <v>3525700</v>
      </c>
      <c r="U183" s="17">
        <v>44410</v>
      </c>
      <c r="V183">
        <v>4387.16015625</v>
      </c>
      <c r="W183">
        <v>4387.16015625</v>
      </c>
      <c r="X183">
        <v>4422.18017578125</v>
      </c>
      <c r="Y183">
        <v>4384.81005859375</v>
      </c>
      <c r="Z183">
        <v>4406.85986328125</v>
      </c>
      <c r="AA183">
        <v>3724090000</v>
      </c>
      <c r="AN183" s="22">
        <v>44398</v>
      </c>
      <c r="AO183" s="20">
        <v>1.3</v>
      </c>
    </row>
    <row r="184" spans="1:41" x14ac:dyDescent="0.2">
      <c r="A184" s="17">
        <v>44411</v>
      </c>
      <c r="B184">
        <v>238.61993408203119</v>
      </c>
      <c r="C184">
        <v>241.1300048828125</v>
      </c>
      <c r="D184">
        <v>243.05000305175781</v>
      </c>
      <c r="E184">
        <v>239.03999328613281</v>
      </c>
      <c r="F184">
        <v>241.3800048828125</v>
      </c>
      <c r="G184">
        <v>3077900</v>
      </c>
      <c r="U184" s="17">
        <v>44411</v>
      </c>
      <c r="V184">
        <v>4423.14990234375</v>
      </c>
      <c r="W184">
        <v>4423.14990234375</v>
      </c>
      <c r="X184">
        <v>4423.7900390625</v>
      </c>
      <c r="Y184">
        <v>4373</v>
      </c>
      <c r="Z184">
        <v>4392.740234375</v>
      </c>
      <c r="AA184">
        <v>3965190000</v>
      </c>
      <c r="AN184" s="22">
        <v>44399</v>
      </c>
      <c r="AO184" s="20">
        <v>1.27</v>
      </c>
    </row>
    <row r="185" spans="1:41" x14ac:dyDescent="0.2">
      <c r="A185" s="17">
        <v>44412</v>
      </c>
      <c r="B185">
        <v>241.6282653808594</v>
      </c>
      <c r="C185">
        <v>244.16999816894531</v>
      </c>
      <c r="D185">
        <v>244.6499938964844</v>
      </c>
      <c r="E185">
        <v>239.66999816894531</v>
      </c>
      <c r="F185">
        <v>241.6199951171875</v>
      </c>
      <c r="G185">
        <v>4121600</v>
      </c>
      <c r="U185" s="17">
        <v>44412</v>
      </c>
      <c r="V185">
        <v>4402.66015625</v>
      </c>
      <c r="W185">
        <v>4402.66015625</v>
      </c>
      <c r="X185">
        <v>4416.169921875</v>
      </c>
      <c r="Y185">
        <v>4400.22998046875</v>
      </c>
      <c r="Z185">
        <v>4415.9501953125</v>
      </c>
      <c r="AA185">
        <v>4260760000</v>
      </c>
      <c r="AN185" s="22">
        <v>44400</v>
      </c>
      <c r="AO185" s="20">
        <v>1.3</v>
      </c>
    </row>
    <row r="186" spans="1:41" x14ac:dyDescent="0.2">
      <c r="A186" s="17">
        <v>44413</v>
      </c>
      <c r="B186">
        <v>247.9517517089844</v>
      </c>
      <c r="C186">
        <v>250.55999755859381</v>
      </c>
      <c r="D186">
        <v>250.8999938964844</v>
      </c>
      <c r="E186">
        <v>243.53999328613281</v>
      </c>
      <c r="F186">
        <v>244.67999267578119</v>
      </c>
      <c r="G186">
        <v>5235200</v>
      </c>
      <c r="U186" s="17">
        <v>44413</v>
      </c>
      <c r="V186">
        <v>4429.10009765625</v>
      </c>
      <c r="W186">
        <v>4429.10009765625</v>
      </c>
      <c r="X186">
        <v>4429.759765625</v>
      </c>
      <c r="Y186">
        <v>4408.85986328125</v>
      </c>
      <c r="Z186">
        <v>4408.85986328125</v>
      </c>
      <c r="AA186">
        <v>3769410000</v>
      </c>
      <c r="AN186" s="22">
        <v>44403</v>
      </c>
      <c r="AO186" s="20">
        <v>1.29</v>
      </c>
    </row>
    <row r="187" spans="1:41" x14ac:dyDescent="0.2">
      <c r="A187" s="17">
        <v>44414</v>
      </c>
      <c r="B187">
        <v>247.9814453125</v>
      </c>
      <c r="C187">
        <v>250.5899963378906</v>
      </c>
      <c r="D187">
        <v>252.08000183105469</v>
      </c>
      <c r="E187">
        <v>249.2200012207031</v>
      </c>
      <c r="F187">
        <v>249.22999572753909</v>
      </c>
      <c r="G187">
        <v>4045400</v>
      </c>
      <c r="U187" s="17">
        <v>44414</v>
      </c>
      <c r="V187">
        <v>4436.52001953125</v>
      </c>
      <c r="W187">
        <v>4436.52001953125</v>
      </c>
      <c r="X187">
        <v>4440.81982421875</v>
      </c>
      <c r="Y187">
        <v>4429.06982421875</v>
      </c>
      <c r="Z187">
        <v>4429.06982421875</v>
      </c>
      <c r="AA187">
        <v>3451870000</v>
      </c>
      <c r="AN187" s="22">
        <v>44404</v>
      </c>
      <c r="AO187" s="20">
        <v>1.25</v>
      </c>
    </row>
    <row r="188" spans="1:41" x14ac:dyDescent="0.2">
      <c r="A188" s="17">
        <v>44417</v>
      </c>
      <c r="B188">
        <v>246.72468566894531</v>
      </c>
      <c r="C188">
        <v>249.32000732421881</v>
      </c>
      <c r="D188">
        <v>252.41999816894531</v>
      </c>
      <c r="E188">
        <v>247.8500061035156</v>
      </c>
      <c r="F188">
        <v>251.41999816894531</v>
      </c>
      <c r="G188">
        <v>3312200</v>
      </c>
      <c r="U188" s="17">
        <v>44417</v>
      </c>
      <c r="V188">
        <v>4432.35009765625</v>
      </c>
      <c r="W188">
        <v>4432.35009765625</v>
      </c>
      <c r="X188">
        <v>4439.39013671875</v>
      </c>
      <c r="Y188">
        <v>4424.740234375</v>
      </c>
      <c r="Z188">
        <v>4437.77001953125</v>
      </c>
      <c r="AA188">
        <v>3449280000</v>
      </c>
      <c r="AN188" s="22">
        <v>44405</v>
      </c>
      <c r="AO188" s="20">
        <v>1.26</v>
      </c>
    </row>
    <row r="189" spans="1:41" x14ac:dyDescent="0.2">
      <c r="A189" s="17">
        <v>44418</v>
      </c>
      <c r="B189">
        <v>240.85638427734381</v>
      </c>
      <c r="C189">
        <v>243.38999938964841</v>
      </c>
      <c r="D189">
        <v>251.25</v>
      </c>
      <c r="E189">
        <v>243.03999328613281</v>
      </c>
      <c r="F189">
        <v>250.8699951171875</v>
      </c>
      <c r="G189">
        <v>4430600</v>
      </c>
      <c r="U189" s="17">
        <v>44418</v>
      </c>
      <c r="V189">
        <v>4436.75</v>
      </c>
      <c r="W189">
        <v>4436.75</v>
      </c>
      <c r="X189">
        <v>4445.2099609375</v>
      </c>
      <c r="Y189">
        <v>4430.02978515625</v>
      </c>
      <c r="Z189">
        <v>4435.7900390625</v>
      </c>
      <c r="AA189">
        <v>3886610000</v>
      </c>
      <c r="AN189" s="22">
        <v>44406</v>
      </c>
      <c r="AO189" s="20">
        <v>1.28</v>
      </c>
    </row>
    <row r="190" spans="1:41" x14ac:dyDescent="0.2">
      <c r="A190" s="17">
        <v>44419</v>
      </c>
      <c r="B190">
        <v>239.75794982910159</v>
      </c>
      <c r="C190">
        <v>242.2799987792969</v>
      </c>
      <c r="D190">
        <v>246.1499938964844</v>
      </c>
      <c r="E190">
        <v>240.1000061035156</v>
      </c>
      <c r="F190">
        <v>244.66999816894531</v>
      </c>
      <c r="G190">
        <v>3999200</v>
      </c>
      <c r="U190" s="17">
        <v>44419</v>
      </c>
      <c r="V190">
        <v>4442.41015625</v>
      </c>
      <c r="W190">
        <v>4442.41015625</v>
      </c>
      <c r="X190">
        <v>4449.43994140625</v>
      </c>
      <c r="Y190">
        <v>4436.419921875</v>
      </c>
      <c r="Z190">
        <v>4442.18017578125</v>
      </c>
      <c r="AA190">
        <v>3532560000</v>
      </c>
      <c r="AN190" s="22">
        <v>44407</v>
      </c>
      <c r="AO190" s="20">
        <v>1.24</v>
      </c>
    </row>
    <row r="191" spans="1:41" x14ac:dyDescent="0.2">
      <c r="A191" s="17">
        <v>44420</v>
      </c>
      <c r="B191">
        <v>245.8043518066406</v>
      </c>
      <c r="C191">
        <v>248.38999938964841</v>
      </c>
      <c r="D191">
        <v>248.42999267578119</v>
      </c>
      <c r="E191">
        <v>241.92999267578119</v>
      </c>
      <c r="F191">
        <v>242.5</v>
      </c>
      <c r="G191">
        <v>4467400</v>
      </c>
      <c r="U191" s="17">
        <v>44420</v>
      </c>
      <c r="V191">
        <v>4460.830078125</v>
      </c>
      <c r="W191">
        <v>4460.830078125</v>
      </c>
      <c r="X191">
        <v>4461.77001953125</v>
      </c>
      <c r="Y191">
        <v>4435.9599609375</v>
      </c>
      <c r="Z191">
        <v>4446.080078125</v>
      </c>
      <c r="AA191">
        <v>3375310000</v>
      </c>
      <c r="AN191" s="22">
        <v>44410</v>
      </c>
      <c r="AO191" s="20">
        <v>1.2</v>
      </c>
    </row>
    <row r="192" spans="1:41" x14ac:dyDescent="0.2">
      <c r="A192" s="17">
        <v>44421</v>
      </c>
      <c r="B192">
        <v>248.94136047363281</v>
      </c>
      <c r="C192">
        <v>251.55999755859381</v>
      </c>
      <c r="D192">
        <v>253.77000427246091</v>
      </c>
      <c r="E192">
        <v>248.8699951171875</v>
      </c>
      <c r="F192">
        <v>251.71000671386719</v>
      </c>
      <c r="G192">
        <v>5986400</v>
      </c>
      <c r="U192" s="17">
        <v>44421</v>
      </c>
      <c r="V192">
        <v>4468</v>
      </c>
      <c r="W192">
        <v>4468</v>
      </c>
      <c r="X192">
        <v>4468.3701171875</v>
      </c>
      <c r="Y192">
        <v>4460.81982421875</v>
      </c>
      <c r="Z192">
        <v>4464.83984375</v>
      </c>
      <c r="AA192">
        <v>3016470000</v>
      </c>
      <c r="AN192" s="22">
        <v>44411</v>
      </c>
      <c r="AO192" s="20">
        <v>1.19</v>
      </c>
    </row>
    <row r="193" spans="1:41" x14ac:dyDescent="0.2">
      <c r="A193" s="17">
        <v>44424</v>
      </c>
      <c r="B193">
        <v>246.60591125488281</v>
      </c>
      <c r="C193">
        <v>249.19999694824219</v>
      </c>
      <c r="D193">
        <v>251</v>
      </c>
      <c r="E193">
        <v>244.4700012207031</v>
      </c>
      <c r="F193">
        <v>250.16999816894531</v>
      </c>
      <c r="G193">
        <v>4047500</v>
      </c>
      <c r="U193" s="17">
        <v>44424</v>
      </c>
      <c r="V193">
        <v>4479.7099609375</v>
      </c>
      <c r="W193">
        <v>4479.7099609375</v>
      </c>
      <c r="X193">
        <v>4480.259765625</v>
      </c>
      <c r="Y193">
        <v>4437.66015625</v>
      </c>
      <c r="Z193">
        <v>4461.64990234375</v>
      </c>
      <c r="AA193">
        <v>3370640000</v>
      </c>
      <c r="AN193" s="22">
        <v>44412</v>
      </c>
      <c r="AO193" s="20">
        <v>1.19</v>
      </c>
    </row>
    <row r="194" spans="1:41" x14ac:dyDescent="0.2">
      <c r="A194" s="17">
        <v>44425</v>
      </c>
      <c r="B194">
        <v>244.41893005371091</v>
      </c>
      <c r="C194">
        <v>246.99000549316409</v>
      </c>
      <c r="D194">
        <v>249.19999694824219</v>
      </c>
      <c r="E194">
        <v>245.94000244140619</v>
      </c>
      <c r="F194">
        <v>248.25999450683591</v>
      </c>
      <c r="G194">
        <v>3472600</v>
      </c>
      <c r="U194" s="17">
        <v>44425</v>
      </c>
      <c r="V194">
        <v>4448.080078125</v>
      </c>
      <c r="W194">
        <v>4448.080078125</v>
      </c>
      <c r="X194">
        <v>4462.1201171875</v>
      </c>
      <c r="Y194">
        <v>4417.830078125</v>
      </c>
      <c r="Z194">
        <v>4462.1201171875</v>
      </c>
      <c r="AA194">
        <v>3836960000</v>
      </c>
      <c r="AN194" s="22">
        <v>44413</v>
      </c>
      <c r="AO194" s="20">
        <v>1.23</v>
      </c>
    </row>
    <row r="195" spans="1:41" x14ac:dyDescent="0.2">
      <c r="A195" s="17">
        <v>44426</v>
      </c>
      <c r="B195">
        <v>248.60491943359381</v>
      </c>
      <c r="C195">
        <v>251.2200012207031</v>
      </c>
      <c r="D195">
        <v>256.79998779296881</v>
      </c>
      <c r="E195">
        <v>247.7200012207031</v>
      </c>
      <c r="F195">
        <v>248</v>
      </c>
      <c r="G195">
        <v>8306700</v>
      </c>
      <c r="U195" s="17">
        <v>44426</v>
      </c>
      <c r="V195">
        <v>4400.27001953125</v>
      </c>
      <c r="W195">
        <v>4400.27001953125</v>
      </c>
      <c r="X195">
        <v>4454.31982421875</v>
      </c>
      <c r="Y195">
        <v>4397.58984375</v>
      </c>
      <c r="Z195">
        <v>4440.93994140625</v>
      </c>
      <c r="AA195">
        <v>3755590000</v>
      </c>
      <c r="AN195" s="22">
        <v>44414</v>
      </c>
      <c r="AO195" s="20">
        <v>1.31</v>
      </c>
    </row>
    <row r="196" spans="1:41" x14ac:dyDescent="0.2">
      <c r="A196" s="17">
        <v>44427</v>
      </c>
      <c r="B196">
        <v>250.43562316894531</v>
      </c>
      <c r="C196">
        <v>253.07000732421881</v>
      </c>
      <c r="D196">
        <v>255.44000244140619</v>
      </c>
      <c r="E196">
        <v>248.3800048828125</v>
      </c>
      <c r="F196">
        <v>249.16999816894531</v>
      </c>
      <c r="G196">
        <v>6600800</v>
      </c>
      <c r="U196" s="17">
        <v>44427</v>
      </c>
      <c r="V196">
        <v>4405.7998046875</v>
      </c>
      <c r="W196">
        <v>4405.7998046875</v>
      </c>
      <c r="X196">
        <v>4418.60986328125</v>
      </c>
      <c r="Y196">
        <v>4367.72998046875</v>
      </c>
      <c r="Z196">
        <v>4382.43994140625</v>
      </c>
      <c r="AA196">
        <v>4398410000</v>
      </c>
      <c r="AN196" s="22">
        <v>44417</v>
      </c>
      <c r="AO196" s="20">
        <v>1.33</v>
      </c>
    </row>
    <row r="197" spans="1:41" x14ac:dyDescent="0.2">
      <c r="A197" s="17">
        <v>44428</v>
      </c>
      <c r="B197">
        <v>253.46379089355469</v>
      </c>
      <c r="C197">
        <v>256.1300048828125</v>
      </c>
      <c r="D197">
        <v>257.8699951171875</v>
      </c>
      <c r="E197">
        <v>252.61000061035159</v>
      </c>
      <c r="F197">
        <v>253</v>
      </c>
      <c r="G197">
        <v>5510700</v>
      </c>
      <c r="U197" s="17">
        <v>44428</v>
      </c>
      <c r="V197">
        <v>4441.669921875</v>
      </c>
      <c r="W197">
        <v>4441.669921875</v>
      </c>
      <c r="X197">
        <v>4444.35009765625</v>
      </c>
      <c r="Y197">
        <v>4406.7998046875</v>
      </c>
      <c r="Z197">
        <v>4410.56005859375</v>
      </c>
      <c r="AA197">
        <v>3652610000</v>
      </c>
      <c r="AN197" s="22">
        <v>44418</v>
      </c>
      <c r="AO197" s="20">
        <v>1.36</v>
      </c>
    </row>
    <row r="198" spans="1:41" x14ac:dyDescent="0.2">
      <c r="A198" s="17">
        <v>44431</v>
      </c>
      <c r="B198">
        <v>257.80804443359381</v>
      </c>
      <c r="C198">
        <v>260.51998901367188</v>
      </c>
      <c r="D198">
        <v>261.8599853515625</v>
      </c>
      <c r="E198">
        <v>256.57000732421881</v>
      </c>
      <c r="F198">
        <v>257</v>
      </c>
      <c r="G198">
        <v>7603900</v>
      </c>
      <c r="U198" s="17">
        <v>44431</v>
      </c>
      <c r="V198">
        <v>4479.52978515625</v>
      </c>
      <c r="W198">
        <v>4479.52978515625</v>
      </c>
      <c r="X198">
        <v>4489.8798828125</v>
      </c>
      <c r="Y198">
        <v>4450.2900390625</v>
      </c>
      <c r="Z198">
        <v>4450.2900390625</v>
      </c>
      <c r="AA198">
        <v>3576530000</v>
      </c>
      <c r="AN198" s="22">
        <v>44419</v>
      </c>
      <c r="AO198" s="20">
        <v>1.35</v>
      </c>
    </row>
    <row r="199" spans="1:41" x14ac:dyDescent="0.2">
      <c r="A199" s="17">
        <v>44432</v>
      </c>
      <c r="B199">
        <v>256.95706176757812</v>
      </c>
      <c r="C199">
        <v>259.66000366210938</v>
      </c>
      <c r="D199">
        <v>262.5</v>
      </c>
      <c r="E199">
        <v>259.05999755859381</v>
      </c>
      <c r="F199">
        <v>261.92001342773438</v>
      </c>
      <c r="G199">
        <v>6685200</v>
      </c>
      <c r="U199" s="17">
        <v>44432</v>
      </c>
      <c r="V199">
        <v>4486.22998046875</v>
      </c>
      <c r="W199">
        <v>4486.22998046875</v>
      </c>
      <c r="X199">
        <v>4492.81005859375</v>
      </c>
      <c r="Y199">
        <v>4482.27978515625</v>
      </c>
      <c r="Z199">
        <v>4484.39990234375</v>
      </c>
      <c r="AA199">
        <v>3979220000</v>
      </c>
      <c r="AN199" s="22">
        <v>44420</v>
      </c>
      <c r="AO199" s="20">
        <v>1.36</v>
      </c>
    </row>
    <row r="200" spans="1:41" x14ac:dyDescent="0.2">
      <c r="A200" s="17">
        <v>44433</v>
      </c>
      <c r="B200">
        <v>258.13470458984381</v>
      </c>
      <c r="C200">
        <v>260.85000610351562</v>
      </c>
      <c r="D200">
        <v>261.89999389648438</v>
      </c>
      <c r="E200">
        <v>258.75</v>
      </c>
      <c r="F200">
        <v>260.8599853515625</v>
      </c>
      <c r="G200">
        <v>9701000</v>
      </c>
      <c r="U200" s="17">
        <v>44433</v>
      </c>
      <c r="V200">
        <v>4496.18994140625</v>
      </c>
      <c r="W200">
        <v>4496.18994140625</v>
      </c>
      <c r="X200">
        <v>4501.7099609375</v>
      </c>
      <c r="Y200">
        <v>4485.66015625</v>
      </c>
      <c r="Z200">
        <v>4490.4501953125</v>
      </c>
      <c r="AA200">
        <v>3444700000</v>
      </c>
      <c r="AN200" s="22">
        <v>44421</v>
      </c>
      <c r="AO200" s="20">
        <v>1.29</v>
      </c>
    </row>
    <row r="201" spans="1:41" x14ac:dyDescent="0.2">
      <c r="A201" s="17">
        <v>44434</v>
      </c>
      <c r="B201">
        <v>265.00238037109381</v>
      </c>
      <c r="C201">
        <v>267.79000854492188</v>
      </c>
      <c r="D201">
        <v>275.22000122070312</v>
      </c>
      <c r="E201">
        <v>267.3599853515625</v>
      </c>
      <c r="F201">
        <v>269.79998779296881</v>
      </c>
      <c r="G201">
        <v>18987000</v>
      </c>
      <c r="U201" s="17">
        <v>44434</v>
      </c>
      <c r="V201">
        <v>4470</v>
      </c>
      <c r="W201">
        <v>4470</v>
      </c>
      <c r="X201">
        <v>4495.89990234375</v>
      </c>
      <c r="Y201">
        <v>4468.990234375</v>
      </c>
      <c r="Z201">
        <v>4493.75</v>
      </c>
      <c r="AA201">
        <v>3263980000</v>
      </c>
      <c r="AN201" s="22">
        <v>44424</v>
      </c>
      <c r="AO201" s="20">
        <v>1.26</v>
      </c>
    </row>
    <row r="202" spans="1:41" x14ac:dyDescent="0.2">
      <c r="A202" s="17">
        <v>44435</v>
      </c>
      <c r="B202">
        <v>263.7554931640625</v>
      </c>
      <c r="C202">
        <v>266.52999877929688</v>
      </c>
      <c r="D202">
        <v>270.91000366210938</v>
      </c>
      <c r="E202">
        <v>265.42999267578119</v>
      </c>
      <c r="F202">
        <v>267.8599853515625</v>
      </c>
      <c r="G202">
        <v>7992500</v>
      </c>
      <c r="U202" s="17">
        <v>44435</v>
      </c>
      <c r="V202">
        <v>4509.3701171875</v>
      </c>
      <c r="W202">
        <v>4509.3701171875</v>
      </c>
      <c r="X202">
        <v>4513.330078125</v>
      </c>
      <c r="Y202">
        <v>4474.10009765625</v>
      </c>
      <c r="Z202">
        <v>4474.10009765625</v>
      </c>
      <c r="AA202">
        <v>3331200000</v>
      </c>
      <c r="AN202" s="22">
        <v>44425</v>
      </c>
      <c r="AO202" s="20">
        <v>1.26</v>
      </c>
    </row>
    <row r="203" spans="1:41" x14ac:dyDescent="0.2">
      <c r="A203" s="17">
        <v>44438</v>
      </c>
      <c r="B203">
        <v>262.21176147460938</v>
      </c>
      <c r="C203">
        <v>264.97000122070312</v>
      </c>
      <c r="D203">
        <v>267.57998657226562</v>
      </c>
      <c r="E203">
        <v>264.75</v>
      </c>
      <c r="F203">
        <v>265.80999755859381</v>
      </c>
      <c r="G203">
        <v>5730000</v>
      </c>
      <c r="U203" s="17">
        <v>44438</v>
      </c>
      <c r="V203">
        <v>4528.7900390625</v>
      </c>
      <c r="W203">
        <v>4528.7900390625</v>
      </c>
      <c r="X203">
        <v>4537.35986328125</v>
      </c>
      <c r="Y203">
        <v>4513.759765625</v>
      </c>
      <c r="Z203">
        <v>4513.759765625</v>
      </c>
      <c r="AA203">
        <v>3168660000</v>
      </c>
      <c r="AN203" s="22">
        <v>44426</v>
      </c>
      <c r="AO203" s="20">
        <v>1.27</v>
      </c>
    </row>
    <row r="204" spans="1:41" x14ac:dyDescent="0.2">
      <c r="A204" s="17">
        <v>44439</v>
      </c>
      <c r="B204">
        <v>262.5086669921875</v>
      </c>
      <c r="C204">
        <v>265.26998901367188</v>
      </c>
      <c r="D204">
        <v>266.76998901367188</v>
      </c>
      <c r="E204">
        <v>262.70001220703119</v>
      </c>
      <c r="F204">
        <v>264.76998901367188</v>
      </c>
      <c r="G204">
        <v>5901500</v>
      </c>
      <c r="U204" s="17">
        <v>44439</v>
      </c>
      <c r="V204">
        <v>4522.68017578125</v>
      </c>
      <c r="W204">
        <v>4522.68017578125</v>
      </c>
      <c r="X204">
        <v>4531.39013671875</v>
      </c>
      <c r="Y204">
        <v>4515.7998046875</v>
      </c>
      <c r="Z204">
        <v>4529.75</v>
      </c>
      <c r="AA204">
        <v>4290710000</v>
      </c>
      <c r="AN204" s="22">
        <v>44427</v>
      </c>
      <c r="AO204" s="20">
        <v>1.24</v>
      </c>
    </row>
    <row r="205" spans="1:41" x14ac:dyDescent="0.2">
      <c r="A205" s="17">
        <v>44440</v>
      </c>
      <c r="B205">
        <v>265.52688598632812</v>
      </c>
      <c r="C205">
        <v>268.32000732421881</v>
      </c>
      <c r="D205">
        <v>273.260009765625</v>
      </c>
      <c r="E205">
        <v>265.58999633789062</v>
      </c>
      <c r="F205">
        <v>266.26998901367188</v>
      </c>
      <c r="G205">
        <v>7189000</v>
      </c>
      <c r="U205" s="17">
        <v>44440</v>
      </c>
      <c r="V205">
        <v>4524.08984375</v>
      </c>
      <c r="W205">
        <v>4524.08984375</v>
      </c>
      <c r="X205">
        <v>4537.10986328125</v>
      </c>
      <c r="Y205">
        <v>4522.02001953125</v>
      </c>
      <c r="Z205">
        <v>4528.7998046875</v>
      </c>
      <c r="AA205">
        <v>4057340000</v>
      </c>
      <c r="AN205" s="22">
        <v>44428</v>
      </c>
      <c r="AO205" s="20">
        <v>1.26</v>
      </c>
    </row>
    <row r="206" spans="1:41" x14ac:dyDescent="0.2">
      <c r="A206" s="17">
        <v>44441</v>
      </c>
      <c r="B206">
        <v>261.4002685546875</v>
      </c>
      <c r="C206">
        <v>264.14999389648438</v>
      </c>
      <c r="D206">
        <v>269.260009765625</v>
      </c>
      <c r="E206">
        <v>263.92001342773438</v>
      </c>
      <c r="F206">
        <v>269</v>
      </c>
      <c r="G206">
        <v>4498300</v>
      </c>
      <c r="U206" s="17">
        <v>44441</v>
      </c>
      <c r="V206">
        <v>4536.9501953125</v>
      </c>
      <c r="W206">
        <v>4536.9501953125</v>
      </c>
      <c r="X206">
        <v>4545.85009765625</v>
      </c>
      <c r="Y206">
        <v>4524.66015625</v>
      </c>
      <c r="Z206">
        <v>4534.47998046875</v>
      </c>
      <c r="AA206">
        <v>3735990000</v>
      </c>
      <c r="AN206" s="22">
        <v>44431</v>
      </c>
      <c r="AO206" s="20">
        <v>1.25</v>
      </c>
    </row>
    <row r="207" spans="1:41" x14ac:dyDescent="0.2">
      <c r="A207" s="17">
        <v>44442</v>
      </c>
      <c r="B207">
        <v>264.29974365234381</v>
      </c>
      <c r="C207">
        <v>267.07998657226562</v>
      </c>
      <c r="D207">
        <v>267.41000366210938</v>
      </c>
      <c r="E207">
        <v>261.79998779296881</v>
      </c>
      <c r="F207">
        <v>263.60000610351562</v>
      </c>
      <c r="G207">
        <v>7356700</v>
      </c>
      <c r="U207" s="17">
        <v>44442</v>
      </c>
      <c r="V207">
        <v>4535.43017578125</v>
      </c>
      <c r="W207">
        <v>4535.43017578125</v>
      </c>
      <c r="X207">
        <v>4541.4501953125</v>
      </c>
      <c r="Y207">
        <v>4521.2998046875</v>
      </c>
      <c r="Z207">
        <v>4532.419921875</v>
      </c>
      <c r="AA207">
        <v>3217530000</v>
      </c>
      <c r="AN207" s="22">
        <v>44432</v>
      </c>
      <c r="AO207" s="20">
        <v>1.29</v>
      </c>
    </row>
    <row r="208" spans="1:41" x14ac:dyDescent="0.2">
      <c r="A208" s="17">
        <v>44446</v>
      </c>
      <c r="B208">
        <v>262.44924926757812</v>
      </c>
      <c r="C208">
        <v>265.20999145507812</v>
      </c>
      <c r="D208">
        <v>267.89999389648438</v>
      </c>
      <c r="E208">
        <v>264.07000732421881</v>
      </c>
      <c r="F208">
        <v>266.54000854492188</v>
      </c>
      <c r="G208">
        <v>4672500</v>
      </c>
      <c r="U208" s="17">
        <v>44446</v>
      </c>
      <c r="V208">
        <v>4520.02978515625</v>
      </c>
      <c r="W208">
        <v>4520.02978515625</v>
      </c>
      <c r="X208">
        <v>4535.3798828125</v>
      </c>
      <c r="Y208">
        <v>4513</v>
      </c>
      <c r="Z208">
        <v>4535.3798828125</v>
      </c>
      <c r="AA208">
        <v>3822960000</v>
      </c>
      <c r="AN208" s="22">
        <v>44433</v>
      </c>
      <c r="AO208" s="20">
        <v>1.35</v>
      </c>
    </row>
    <row r="209" spans="1:41" x14ac:dyDescent="0.2">
      <c r="A209" s="17">
        <v>44447</v>
      </c>
      <c r="B209">
        <v>259.88623046875</v>
      </c>
      <c r="C209">
        <v>262.6199951171875</v>
      </c>
      <c r="D209">
        <v>264.33999633789062</v>
      </c>
      <c r="E209">
        <v>261.57998657226562</v>
      </c>
      <c r="F209">
        <v>263.6199951171875</v>
      </c>
      <c r="G209">
        <v>3851500</v>
      </c>
      <c r="U209" s="17">
        <v>44447</v>
      </c>
      <c r="V209">
        <v>4514.06982421875</v>
      </c>
      <c r="W209">
        <v>4514.06982421875</v>
      </c>
      <c r="X209">
        <v>4521.7900390625</v>
      </c>
      <c r="Y209">
        <v>4493.9501953125</v>
      </c>
      <c r="Z209">
        <v>4518.08984375</v>
      </c>
      <c r="AA209">
        <v>3750880000</v>
      </c>
      <c r="AN209" s="22">
        <v>44434</v>
      </c>
      <c r="AO209" s="20">
        <v>1.34</v>
      </c>
    </row>
    <row r="210" spans="1:41" x14ac:dyDescent="0.2">
      <c r="A210" s="17">
        <v>44448</v>
      </c>
      <c r="B210">
        <v>258.02578735351562</v>
      </c>
      <c r="C210">
        <v>260.739990234375</v>
      </c>
      <c r="D210">
        <v>263.70999145507812</v>
      </c>
      <c r="E210">
        <v>260.45001220703119</v>
      </c>
      <c r="F210">
        <v>261.82000732421881</v>
      </c>
      <c r="G210">
        <v>4126500</v>
      </c>
      <c r="U210" s="17">
        <v>44448</v>
      </c>
      <c r="V210">
        <v>4493.27978515625</v>
      </c>
      <c r="W210">
        <v>4493.27978515625</v>
      </c>
      <c r="X210">
        <v>4529.89990234375</v>
      </c>
      <c r="Y210">
        <v>4492.06982421875</v>
      </c>
      <c r="Z210">
        <v>4513.02001953125</v>
      </c>
      <c r="AA210">
        <v>3735390000</v>
      </c>
      <c r="AN210" s="22">
        <v>44435</v>
      </c>
      <c r="AO210" s="20">
        <v>1.31</v>
      </c>
    </row>
    <row r="211" spans="1:41" x14ac:dyDescent="0.2">
      <c r="A211" s="17">
        <v>44449</v>
      </c>
      <c r="B211">
        <v>254.52265930175781</v>
      </c>
      <c r="C211">
        <v>257.20001220703119</v>
      </c>
      <c r="D211">
        <v>261.58999633789062</v>
      </c>
      <c r="E211">
        <v>256.5</v>
      </c>
      <c r="F211">
        <v>261</v>
      </c>
      <c r="G211">
        <v>5280900</v>
      </c>
      <c r="U211" s="17">
        <v>44449</v>
      </c>
      <c r="V211">
        <v>4458.580078125</v>
      </c>
      <c r="W211">
        <v>4458.580078125</v>
      </c>
      <c r="X211">
        <v>4520.47021484375</v>
      </c>
      <c r="Y211">
        <v>4457.66015625</v>
      </c>
      <c r="Z211">
        <v>4506.919921875</v>
      </c>
      <c r="AA211">
        <v>3623180000</v>
      </c>
      <c r="AN211" s="22">
        <v>44438</v>
      </c>
      <c r="AO211" s="20">
        <v>1.29</v>
      </c>
    </row>
    <row r="212" spans="1:41" x14ac:dyDescent="0.2">
      <c r="A212" s="17">
        <v>44452</v>
      </c>
      <c r="B212">
        <v>251.4648132324219</v>
      </c>
      <c r="C212">
        <v>254.11000061035159</v>
      </c>
      <c r="D212">
        <v>257.69000244140619</v>
      </c>
      <c r="E212">
        <v>252.19000244140619</v>
      </c>
      <c r="F212">
        <v>257</v>
      </c>
      <c r="G212">
        <v>5258200</v>
      </c>
      <c r="U212" s="17">
        <v>44452</v>
      </c>
      <c r="V212">
        <v>4468.72998046875</v>
      </c>
      <c r="W212">
        <v>4468.72998046875</v>
      </c>
      <c r="X212">
        <v>4492.990234375</v>
      </c>
      <c r="Y212">
        <v>4445.7001953125</v>
      </c>
      <c r="Z212">
        <v>4474.81005859375</v>
      </c>
      <c r="AA212">
        <v>3914220000</v>
      </c>
      <c r="AN212" s="22">
        <v>44439</v>
      </c>
      <c r="AO212" s="20">
        <v>1.3</v>
      </c>
    </row>
    <row r="213" spans="1:41" x14ac:dyDescent="0.2">
      <c r="A213" s="17">
        <v>44453</v>
      </c>
      <c r="B213">
        <v>251.72209167480469</v>
      </c>
      <c r="C213">
        <v>254.3699951171875</v>
      </c>
      <c r="D213">
        <v>255.11000061035159</v>
      </c>
      <c r="E213">
        <v>253</v>
      </c>
      <c r="F213">
        <v>254.11000061035159</v>
      </c>
      <c r="G213">
        <v>4097500</v>
      </c>
      <c r="U213" s="17">
        <v>44453</v>
      </c>
      <c r="V213">
        <v>4443.0498046875</v>
      </c>
      <c r="W213">
        <v>4443.0498046875</v>
      </c>
      <c r="X213">
        <v>4485.68017578125</v>
      </c>
      <c r="Y213">
        <v>4435.4599609375</v>
      </c>
      <c r="Z213">
        <v>4479.330078125</v>
      </c>
      <c r="AA213">
        <v>3670460000</v>
      </c>
      <c r="AN213" s="22">
        <v>44440</v>
      </c>
      <c r="AO213" s="20">
        <v>1.31</v>
      </c>
    </row>
    <row r="214" spans="1:41" x14ac:dyDescent="0.2">
      <c r="A214" s="17">
        <v>44454</v>
      </c>
      <c r="B214">
        <v>253.49348449707031</v>
      </c>
      <c r="C214">
        <v>256.16000366210938</v>
      </c>
      <c r="D214">
        <v>256.75</v>
      </c>
      <c r="E214">
        <v>252.94999694824219</v>
      </c>
      <c r="F214">
        <v>254.53999328613281</v>
      </c>
      <c r="G214">
        <v>4764600</v>
      </c>
      <c r="U214" s="17">
        <v>44454</v>
      </c>
      <c r="V214">
        <v>4480.7001953125</v>
      </c>
      <c r="W214">
        <v>4480.7001953125</v>
      </c>
      <c r="X214">
        <v>4486.8701171875</v>
      </c>
      <c r="Y214">
        <v>4438.3701171875</v>
      </c>
      <c r="Z214">
        <v>4447.490234375</v>
      </c>
      <c r="AA214">
        <v>4032020000</v>
      </c>
      <c r="AN214" s="22">
        <v>44441</v>
      </c>
      <c r="AO214" s="20">
        <v>1.29</v>
      </c>
    </row>
    <row r="215" spans="1:41" x14ac:dyDescent="0.2">
      <c r="A215" s="17">
        <v>44455</v>
      </c>
      <c r="B215">
        <v>257.64971923828119</v>
      </c>
      <c r="C215">
        <v>260.3599853515625</v>
      </c>
      <c r="D215">
        <v>261.22000122070312</v>
      </c>
      <c r="E215">
        <v>255</v>
      </c>
      <c r="F215">
        <v>255.5299987792969</v>
      </c>
      <c r="G215">
        <v>5122600</v>
      </c>
      <c r="U215" s="17">
        <v>44455</v>
      </c>
      <c r="V215">
        <v>4473.75</v>
      </c>
      <c r="W215">
        <v>4473.75</v>
      </c>
      <c r="X215">
        <v>4485.8701171875</v>
      </c>
      <c r="Y215">
        <v>4443.7998046875</v>
      </c>
      <c r="Z215">
        <v>4477.08984375</v>
      </c>
      <c r="AA215">
        <v>3984560000</v>
      </c>
      <c r="AN215" s="22">
        <v>44442</v>
      </c>
      <c r="AO215" s="20">
        <v>1.33</v>
      </c>
    </row>
    <row r="216" spans="1:41" x14ac:dyDescent="0.2">
      <c r="A216" s="17">
        <v>44456</v>
      </c>
      <c r="B216">
        <v>257.8179931640625</v>
      </c>
      <c r="C216">
        <v>260.52999877929688</v>
      </c>
      <c r="D216">
        <v>261.70001220703119</v>
      </c>
      <c r="E216">
        <v>258.67999267578119</v>
      </c>
      <c r="F216">
        <v>259.26998901367188</v>
      </c>
      <c r="G216">
        <v>7049400</v>
      </c>
      <c r="U216" s="17">
        <v>44456</v>
      </c>
      <c r="V216">
        <v>4432.990234375</v>
      </c>
      <c r="W216">
        <v>4432.990234375</v>
      </c>
      <c r="X216">
        <v>4471.52001953125</v>
      </c>
      <c r="Y216">
        <v>4427.759765625</v>
      </c>
      <c r="Z216">
        <v>4469.740234375</v>
      </c>
      <c r="AA216">
        <v>7289530000</v>
      </c>
      <c r="AN216" s="22">
        <v>44445</v>
      </c>
    </row>
    <row r="217" spans="1:41" x14ac:dyDescent="0.2">
      <c r="A217" s="17">
        <v>44459</v>
      </c>
      <c r="B217">
        <v>255.5320129394531</v>
      </c>
      <c r="C217">
        <v>258.22000122070312</v>
      </c>
      <c r="D217">
        <v>259.20999145507812</v>
      </c>
      <c r="E217">
        <v>254.94000244140619</v>
      </c>
      <c r="F217">
        <v>256.58999633789062</v>
      </c>
      <c r="G217">
        <v>5985500</v>
      </c>
      <c r="U217" s="17">
        <v>44459</v>
      </c>
      <c r="V217">
        <v>4357.72998046875</v>
      </c>
      <c r="W217">
        <v>4357.72998046875</v>
      </c>
      <c r="X217">
        <v>4402.9501953125</v>
      </c>
      <c r="Y217">
        <v>4305.91015625</v>
      </c>
      <c r="Z217">
        <v>4402.9501953125</v>
      </c>
      <c r="AA217">
        <v>4898070000</v>
      </c>
      <c r="AN217" s="22">
        <v>44446</v>
      </c>
      <c r="AO217" s="20">
        <v>1.38</v>
      </c>
    </row>
    <row r="218" spans="1:41" x14ac:dyDescent="0.2">
      <c r="A218" s="17">
        <v>44460</v>
      </c>
      <c r="B218">
        <v>255.28462219238281</v>
      </c>
      <c r="C218">
        <v>257.97000122070312</v>
      </c>
      <c r="D218">
        <v>262.54998779296881</v>
      </c>
      <c r="E218">
        <v>257.76998901367188</v>
      </c>
      <c r="F218">
        <v>259.47000122070312</v>
      </c>
      <c r="G218">
        <v>6040600</v>
      </c>
      <c r="U218" s="17">
        <v>44460</v>
      </c>
      <c r="V218">
        <v>4354.18994140625</v>
      </c>
      <c r="W218">
        <v>4354.18994140625</v>
      </c>
      <c r="X218">
        <v>4394.8701171875</v>
      </c>
      <c r="Y218">
        <v>4347.9599609375</v>
      </c>
      <c r="Z218">
        <v>4374.4501953125</v>
      </c>
      <c r="AA218">
        <v>3920920000</v>
      </c>
      <c r="AN218" s="22">
        <v>44447</v>
      </c>
      <c r="AO218" s="20">
        <v>1.35</v>
      </c>
    </row>
    <row r="219" spans="1:41" x14ac:dyDescent="0.2">
      <c r="A219" s="17">
        <v>44461</v>
      </c>
      <c r="B219">
        <v>256.47216796875</v>
      </c>
      <c r="C219">
        <v>259.17001342773438</v>
      </c>
      <c r="D219">
        <v>260.3599853515625</v>
      </c>
      <c r="E219">
        <v>256.20999145507812</v>
      </c>
      <c r="F219">
        <v>258.89999389648438</v>
      </c>
      <c r="G219">
        <v>4355600</v>
      </c>
      <c r="U219" s="17">
        <v>44461</v>
      </c>
      <c r="V219">
        <v>4395.64013671875</v>
      </c>
      <c r="W219">
        <v>4395.64013671875</v>
      </c>
      <c r="X219">
        <v>4416.75</v>
      </c>
      <c r="Y219">
        <v>4367.43017578125</v>
      </c>
      <c r="Z219">
        <v>4367.43017578125</v>
      </c>
      <c r="AA219">
        <v>3939170000</v>
      </c>
      <c r="AN219" s="22">
        <v>44448</v>
      </c>
      <c r="AO219" s="20">
        <v>1.3</v>
      </c>
    </row>
    <row r="220" spans="1:41" x14ac:dyDescent="0.2">
      <c r="A220" s="17">
        <v>44462</v>
      </c>
      <c r="B220">
        <v>274.96755981445312</v>
      </c>
      <c r="C220">
        <v>277.8599853515625</v>
      </c>
      <c r="D220">
        <v>279.3900146484375</v>
      </c>
      <c r="E220">
        <v>266.39999389648438</v>
      </c>
      <c r="F220">
        <v>270</v>
      </c>
      <c r="G220">
        <v>15617200</v>
      </c>
      <c r="U220" s="17">
        <v>44462</v>
      </c>
      <c r="V220">
        <v>4448.97998046875</v>
      </c>
      <c r="W220">
        <v>4448.97998046875</v>
      </c>
      <c r="X220">
        <v>4465.39990234375</v>
      </c>
      <c r="Y220">
        <v>4406.75</v>
      </c>
      <c r="Z220">
        <v>4406.75</v>
      </c>
      <c r="AA220">
        <v>3916350000</v>
      </c>
      <c r="AN220" s="22">
        <v>44449</v>
      </c>
      <c r="AO220" s="20">
        <v>1.35</v>
      </c>
    </row>
    <row r="221" spans="1:41" x14ac:dyDescent="0.2">
      <c r="A221" s="17">
        <v>44463</v>
      </c>
      <c r="B221">
        <v>282.65670776367188</v>
      </c>
      <c r="C221">
        <v>285.6300048828125</v>
      </c>
      <c r="D221">
        <v>286.3599853515625</v>
      </c>
      <c r="E221">
        <v>278.20999145507812</v>
      </c>
      <c r="F221">
        <v>278.5</v>
      </c>
      <c r="G221">
        <v>13368300</v>
      </c>
      <c r="U221" s="17">
        <v>44463</v>
      </c>
      <c r="V221">
        <v>4455.47998046875</v>
      </c>
      <c r="W221">
        <v>4455.47998046875</v>
      </c>
      <c r="X221">
        <v>4463.1201171875</v>
      </c>
      <c r="Y221">
        <v>4430.27001953125</v>
      </c>
      <c r="Z221">
        <v>4438.0400390625</v>
      </c>
      <c r="AA221">
        <v>3384290000</v>
      </c>
      <c r="AN221" s="22">
        <v>44452</v>
      </c>
      <c r="AO221" s="20">
        <v>1.33</v>
      </c>
    </row>
    <row r="222" spans="1:41" x14ac:dyDescent="0.2">
      <c r="A222" s="17">
        <v>44466</v>
      </c>
      <c r="B222">
        <v>276.76864624023438</v>
      </c>
      <c r="C222">
        <v>279.67999267578119</v>
      </c>
      <c r="D222">
        <v>283.760009765625</v>
      </c>
      <c r="E222">
        <v>279.04000854492188</v>
      </c>
      <c r="F222">
        <v>282.44000244140619</v>
      </c>
      <c r="G222">
        <v>5941100</v>
      </c>
      <c r="U222" s="17">
        <v>44466</v>
      </c>
      <c r="V222">
        <v>4443.10986328125</v>
      </c>
      <c r="W222">
        <v>4443.10986328125</v>
      </c>
      <c r="X222">
        <v>4457.2998046875</v>
      </c>
      <c r="Y222">
        <v>4436.18994140625</v>
      </c>
      <c r="Z222">
        <v>4442.1201171875</v>
      </c>
      <c r="AA222">
        <v>4058650000</v>
      </c>
      <c r="AN222" s="22">
        <v>44453</v>
      </c>
      <c r="AO222" s="20">
        <v>1.28</v>
      </c>
    </row>
    <row r="223" spans="1:41" x14ac:dyDescent="0.2">
      <c r="A223" s="17">
        <v>44467</v>
      </c>
      <c r="B223">
        <v>269.44564819335938</v>
      </c>
      <c r="C223">
        <v>272.27999877929688</v>
      </c>
      <c r="D223">
        <v>276.70001220703119</v>
      </c>
      <c r="E223">
        <v>270.04000854492188</v>
      </c>
      <c r="F223">
        <v>275.1099853515625</v>
      </c>
      <c r="G223">
        <v>7127100</v>
      </c>
      <c r="U223" s="17">
        <v>44467</v>
      </c>
      <c r="V223">
        <v>4352.6298828125</v>
      </c>
      <c r="W223">
        <v>4352.6298828125</v>
      </c>
      <c r="X223">
        <v>4419.5400390625</v>
      </c>
      <c r="Y223">
        <v>4346.330078125</v>
      </c>
      <c r="Z223">
        <v>4419.5400390625</v>
      </c>
      <c r="AA223">
        <v>4416550000</v>
      </c>
      <c r="AN223" s="22">
        <v>44454</v>
      </c>
      <c r="AO223" s="20">
        <v>1.31</v>
      </c>
    </row>
    <row r="224" spans="1:41" x14ac:dyDescent="0.2">
      <c r="A224" s="17">
        <v>44468</v>
      </c>
      <c r="B224">
        <v>267.6842041015625</v>
      </c>
      <c r="C224">
        <v>270.5</v>
      </c>
      <c r="D224">
        <v>274.67999267578119</v>
      </c>
      <c r="E224">
        <v>269.239990234375</v>
      </c>
      <c r="F224">
        <v>273.489990234375</v>
      </c>
      <c r="G224">
        <v>4361900</v>
      </c>
      <c r="U224" s="17">
        <v>44468</v>
      </c>
      <c r="V224">
        <v>4359.4599609375</v>
      </c>
      <c r="W224">
        <v>4359.4599609375</v>
      </c>
      <c r="X224">
        <v>4385.56982421875</v>
      </c>
      <c r="Y224">
        <v>4355.080078125</v>
      </c>
      <c r="Z224">
        <v>4362.41015625</v>
      </c>
      <c r="AA224">
        <v>3712660000</v>
      </c>
      <c r="AN224" s="22">
        <v>44455</v>
      </c>
      <c r="AO224" s="20">
        <v>1.34</v>
      </c>
    </row>
    <row r="225" spans="1:41" x14ac:dyDescent="0.2">
      <c r="A225" s="17">
        <v>44469</v>
      </c>
      <c r="B225">
        <v>268.39669799804688</v>
      </c>
      <c r="C225">
        <v>271.22000122070312</v>
      </c>
      <c r="D225">
        <v>274.260009765625</v>
      </c>
      <c r="E225">
        <v>270.44000244140619</v>
      </c>
      <c r="F225">
        <v>270.64999389648438</v>
      </c>
      <c r="G225">
        <v>5224200</v>
      </c>
      <c r="U225" s="17">
        <v>44469</v>
      </c>
      <c r="V225">
        <v>4307.5400390625</v>
      </c>
      <c r="W225">
        <v>4307.5400390625</v>
      </c>
      <c r="X225">
        <v>4382.5498046875</v>
      </c>
      <c r="Y225">
        <v>4306.240234375</v>
      </c>
      <c r="Z225">
        <v>4370.669921875</v>
      </c>
      <c r="AA225">
        <v>4448140000</v>
      </c>
      <c r="AN225" s="22">
        <v>44456</v>
      </c>
      <c r="AO225" s="20">
        <v>1.37</v>
      </c>
    </row>
    <row r="226" spans="1:41" x14ac:dyDescent="0.2">
      <c r="A226" s="17">
        <v>44470</v>
      </c>
      <c r="B226">
        <v>272.39468383789062</v>
      </c>
      <c r="C226">
        <v>275.260009765625</v>
      </c>
      <c r="D226">
        <v>276.33999633789062</v>
      </c>
      <c r="E226">
        <v>268.76998901367188</v>
      </c>
      <c r="F226">
        <v>271.5</v>
      </c>
      <c r="G226">
        <v>4756000</v>
      </c>
      <c r="U226" s="17">
        <v>44470</v>
      </c>
      <c r="V226">
        <v>4357.0400390625</v>
      </c>
      <c r="W226">
        <v>4357.0400390625</v>
      </c>
      <c r="X226">
        <v>4375.18994140625</v>
      </c>
      <c r="Y226">
        <v>4288.52001953125</v>
      </c>
      <c r="Z226">
        <v>4317.16015625</v>
      </c>
      <c r="AA226">
        <v>4010370000</v>
      </c>
      <c r="AN226" s="22">
        <v>44459</v>
      </c>
      <c r="AO226" s="20">
        <v>1.31</v>
      </c>
    </row>
    <row r="227" spans="1:41" x14ac:dyDescent="0.2">
      <c r="A227" s="17">
        <v>44473</v>
      </c>
      <c r="B227">
        <v>268.04043579101562</v>
      </c>
      <c r="C227">
        <v>270.8599853515625</v>
      </c>
      <c r="D227">
        <v>275.29998779296881</v>
      </c>
      <c r="E227">
        <v>266.1400146484375</v>
      </c>
      <c r="F227">
        <v>275.22000122070312</v>
      </c>
      <c r="G227">
        <v>6393800</v>
      </c>
      <c r="U227" s="17">
        <v>44473</v>
      </c>
      <c r="V227">
        <v>4300.4599609375</v>
      </c>
      <c r="W227">
        <v>4300.4599609375</v>
      </c>
      <c r="X227">
        <v>4355.509765625</v>
      </c>
      <c r="Y227">
        <v>4278.93994140625</v>
      </c>
      <c r="Z227">
        <v>4348.83984375</v>
      </c>
      <c r="AA227">
        <v>4307870000</v>
      </c>
      <c r="AN227" s="22">
        <v>44460</v>
      </c>
      <c r="AO227" s="20">
        <v>1.33</v>
      </c>
    </row>
    <row r="228" spans="1:41" x14ac:dyDescent="0.2">
      <c r="A228" s="17">
        <v>44474</v>
      </c>
      <c r="B228">
        <v>268.94094848632812</v>
      </c>
      <c r="C228">
        <v>271.76998901367188</v>
      </c>
      <c r="D228">
        <v>273.54998779296881</v>
      </c>
      <c r="E228">
        <v>271.02999877929688</v>
      </c>
      <c r="F228">
        <v>272.1099853515625</v>
      </c>
      <c r="G228">
        <v>4050400</v>
      </c>
      <c r="U228" s="17">
        <v>44474</v>
      </c>
      <c r="V228">
        <v>4345.72021484375</v>
      </c>
      <c r="W228">
        <v>4345.72021484375</v>
      </c>
      <c r="X228">
        <v>4369.22998046875</v>
      </c>
      <c r="Y228">
        <v>4309.8701171875</v>
      </c>
      <c r="Z228">
        <v>4309.8701171875</v>
      </c>
      <c r="AA228">
        <v>3902890000</v>
      </c>
      <c r="AN228" s="22">
        <v>44461</v>
      </c>
      <c r="AO228" s="20">
        <v>1.32</v>
      </c>
    </row>
    <row r="229" spans="1:41" x14ac:dyDescent="0.2">
      <c r="A229" s="17">
        <v>44475</v>
      </c>
      <c r="B229">
        <v>272.40447998046881</v>
      </c>
      <c r="C229">
        <v>275.26998901367188</v>
      </c>
      <c r="D229">
        <v>275.489990234375</v>
      </c>
      <c r="E229">
        <v>267.5</v>
      </c>
      <c r="F229">
        <v>269.67001342773438</v>
      </c>
      <c r="G229">
        <v>4745500</v>
      </c>
      <c r="U229" s="17">
        <v>44475</v>
      </c>
      <c r="V229">
        <v>4363.5498046875</v>
      </c>
      <c r="W229">
        <v>4363.5498046875</v>
      </c>
      <c r="X229">
        <v>4365.56982421875</v>
      </c>
      <c r="Y229">
        <v>4290.490234375</v>
      </c>
      <c r="Z229">
        <v>4319.56982421875</v>
      </c>
      <c r="AA229">
        <v>4009630000</v>
      </c>
      <c r="AN229" s="22">
        <v>44462</v>
      </c>
      <c r="AO229" s="20">
        <v>1.41</v>
      </c>
    </row>
    <row r="230" spans="1:41" x14ac:dyDescent="0.2">
      <c r="A230" s="17">
        <v>44476</v>
      </c>
      <c r="B230">
        <v>271.72171020507812</v>
      </c>
      <c r="C230">
        <v>274.57998657226562</v>
      </c>
      <c r="D230">
        <v>279.5</v>
      </c>
      <c r="E230">
        <v>274.07998657226562</v>
      </c>
      <c r="F230">
        <v>276.89999389648438</v>
      </c>
      <c r="G230">
        <v>5374200</v>
      </c>
      <c r="U230" s="17">
        <v>44476</v>
      </c>
      <c r="V230">
        <v>4399.759765625</v>
      </c>
      <c r="W230">
        <v>4399.759765625</v>
      </c>
      <c r="X230">
        <v>4429.97021484375</v>
      </c>
      <c r="Y230">
        <v>4383.72998046875</v>
      </c>
      <c r="Z230">
        <v>4383.72998046875</v>
      </c>
      <c r="AA230">
        <v>3843740000</v>
      </c>
      <c r="AN230" s="22">
        <v>44463</v>
      </c>
      <c r="AO230" s="20">
        <v>1.47</v>
      </c>
    </row>
    <row r="231" spans="1:41" x14ac:dyDescent="0.2">
      <c r="A231" s="17">
        <v>44477</v>
      </c>
      <c r="B231">
        <v>269.64358520507812</v>
      </c>
      <c r="C231">
        <v>272.48001098632812</v>
      </c>
      <c r="D231">
        <v>276.92001342773438</v>
      </c>
      <c r="E231">
        <v>272.26998901367188</v>
      </c>
      <c r="F231">
        <v>275.54000854492188</v>
      </c>
      <c r="G231">
        <v>2683300</v>
      </c>
      <c r="U231" s="17">
        <v>44477</v>
      </c>
      <c r="V231">
        <v>4391.33984375</v>
      </c>
      <c r="W231">
        <v>4391.33984375</v>
      </c>
      <c r="X231">
        <v>4412.02001953125</v>
      </c>
      <c r="Y231">
        <v>4386.22021484375</v>
      </c>
      <c r="Z231">
        <v>4406.509765625</v>
      </c>
      <c r="AA231">
        <v>3280160000</v>
      </c>
      <c r="AN231" s="22">
        <v>44466</v>
      </c>
      <c r="AO231" s="20">
        <v>1.48</v>
      </c>
    </row>
    <row r="232" spans="1:41" x14ac:dyDescent="0.2">
      <c r="A232" s="17">
        <v>44480</v>
      </c>
      <c r="B232">
        <v>270.90036010742188</v>
      </c>
      <c r="C232">
        <v>273.75</v>
      </c>
      <c r="D232">
        <v>276.26998901367188</v>
      </c>
      <c r="E232">
        <v>271.510009765625</v>
      </c>
      <c r="F232">
        <v>271.77999877929688</v>
      </c>
      <c r="G232">
        <v>2693000</v>
      </c>
      <c r="U232" s="17">
        <v>44480</v>
      </c>
      <c r="V232">
        <v>4361.18994140625</v>
      </c>
      <c r="W232">
        <v>4361.18994140625</v>
      </c>
      <c r="X232">
        <v>4415.8798828125</v>
      </c>
      <c r="Y232">
        <v>4360.58984375</v>
      </c>
      <c r="Z232">
        <v>4385.43994140625</v>
      </c>
      <c r="AA232">
        <v>3281970000</v>
      </c>
      <c r="AN232" s="22">
        <v>44467</v>
      </c>
      <c r="AO232" s="20">
        <v>1.54</v>
      </c>
    </row>
    <row r="233" spans="1:41" x14ac:dyDescent="0.2">
      <c r="A233" s="17">
        <v>44481</v>
      </c>
      <c r="B233">
        <v>276.09573364257812</v>
      </c>
      <c r="C233">
        <v>279</v>
      </c>
      <c r="D233">
        <v>280.75</v>
      </c>
      <c r="E233">
        <v>276.01998901367188</v>
      </c>
      <c r="F233">
        <v>276.42001342773438</v>
      </c>
      <c r="G233">
        <v>5970100</v>
      </c>
      <c r="U233" s="17">
        <v>44481</v>
      </c>
      <c r="V233">
        <v>4350.64990234375</v>
      </c>
      <c r="W233">
        <v>4350.64990234375</v>
      </c>
      <c r="X233">
        <v>4374.89013671875</v>
      </c>
      <c r="Y233">
        <v>4342.08984375</v>
      </c>
      <c r="Z233">
        <v>4368.31005859375</v>
      </c>
      <c r="AA233">
        <v>3558450000</v>
      </c>
      <c r="AN233" s="22">
        <v>44468</v>
      </c>
      <c r="AO233" s="20">
        <v>1.55</v>
      </c>
    </row>
    <row r="234" spans="1:41" x14ac:dyDescent="0.2">
      <c r="A234" s="17">
        <v>44482</v>
      </c>
      <c r="B234">
        <v>281.44937133789062</v>
      </c>
      <c r="C234">
        <v>284.41000366210938</v>
      </c>
      <c r="D234">
        <v>285.10000610351562</v>
      </c>
      <c r="E234">
        <v>278.60000610351562</v>
      </c>
      <c r="F234">
        <v>280</v>
      </c>
      <c r="G234">
        <v>6573500</v>
      </c>
      <c r="U234" s="17">
        <v>44482</v>
      </c>
      <c r="V234">
        <v>4363.7998046875</v>
      </c>
      <c r="W234">
        <v>4363.7998046875</v>
      </c>
      <c r="X234">
        <v>4372.8701171875</v>
      </c>
      <c r="Y234">
        <v>4329.919921875</v>
      </c>
      <c r="Z234">
        <v>4358.009765625</v>
      </c>
      <c r="AA234">
        <v>3620070000</v>
      </c>
      <c r="AN234" s="22">
        <v>44469</v>
      </c>
      <c r="AO234" s="20">
        <v>1.52</v>
      </c>
    </row>
    <row r="235" spans="1:41" x14ac:dyDescent="0.2">
      <c r="A235" s="17">
        <v>44483</v>
      </c>
      <c r="B235">
        <v>287.00100708007812</v>
      </c>
      <c r="C235">
        <v>290.01998901367188</v>
      </c>
      <c r="D235">
        <v>290.6400146484375</v>
      </c>
      <c r="E235">
        <v>284.66000366210938</v>
      </c>
      <c r="F235">
        <v>286</v>
      </c>
      <c r="G235">
        <v>5433900</v>
      </c>
      <c r="U235" s="17">
        <v>44483</v>
      </c>
      <c r="V235">
        <v>4438.259765625</v>
      </c>
      <c r="W235">
        <v>4438.259765625</v>
      </c>
      <c r="X235">
        <v>4439.72998046875</v>
      </c>
      <c r="Y235">
        <v>4386.75</v>
      </c>
      <c r="Z235">
        <v>4386.75</v>
      </c>
      <c r="AA235">
        <v>3598280000</v>
      </c>
      <c r="AN235" s="22">
        <v>44470</v>
      </c>
      <c r="AO235" s="20">
        <v>1.48</v>
      </c>
    </row>
    <row r="236" spans="1:41" x14ac:dyDescent="0.2">
      <c r="A236" s="17">
        <v>44484</v>
      </c>
      <c r="B236">
        <v>288.6239013671875</v>
      </c>
      <c r="C236">
        <v>291.66000366210938</v>
      </c>
      <c r="D236">
        <v>292.8699951171875</v>
      </c>
      <c r="E236">
        <v>289.32000732421881</v>
      </c>
      <c r="F236">
        <v>292.489990234375</v>
      </c>
      <c r="G236">
        <v>5119300</v>
      </c>
      <c r="U236" s="17">
        <v>44484</v>
      </c>
      <c r="V236">
        <v>4471.3701171875</v>
      </c>
      <c r="W236">
        <v>4471.3701171875</v>
      </c>
      <c r="X236">
        <v>4475.81982421875</v>
      </c>
      <c r="Y236">
        <v>4447.68994140625</v>
      </c>
      <c r="Z236">
        <v>4447.68994140625</v>
      </c>
      <c r="AA236">
        <v>3819380000</v>
      </c>
      <c r="AN236" s="22">
        <v>44473</v>
      </c>
      <c r="AO236" s="20">
        <v>1.49</v>
      </c>
    </row>
    <row r="237" spans="1:41" x14ac:dyDescent="0.2">
      <c r="A237" s="17">
        <v>44487</v>
      </c>
      <c r="B237">
        <v>288.66348266601562</v>
      </c>
      <c r="C237">
        <v>291.70001220703119</v>
      </c>
      <c r="D237">
        <v>293.25</v>
      </c>
      <c r="E237">
        <v>288.70999145507812</v>
      </c>
      <c r="F237">
        <v>290.77999877929688</v>
      </c>
      <c r="G237">
        <v>5163300</v>
      </c>
      <c r="U237" s="17">
        <v>44487</v>
      </c>
      <c r="V237">
        <v>4486.4599609375</v>
      </c>
      <c r="W237">
        <v>4486.4599609375</v>
      </c>
      <c r="X237">
        <v>4488.75</v>
      </c>
      <c r="Y237">
        <v>4447.47021484375</v>
      </c>
      <c r="Z237">
        <v>4463.72021484375</v>
      </c>
      <c r="AA237">
        <v>3662010000</v>
      </c>
      <c r="AN237" s="22">
        <v>44474</v>
      </c>
      <c r="AO237" s="20">
        <v>1.54</v>
      </c>
    </row>
    <row r="238" spans="1:41" x14ac:dyDescent="0.2">
      <c r="A238" s="17">
        <v>44488</v>
      </c>
      <c r="B238">
        <v>289.29684448242188</v>
      </c>
      <c r="C238">
        <v>292.33999633789062</v>
      </c>
      <c r="D238">
        <v>295.52999877929688</v>
      </c>
      <c r="E238">
        <v>291.3599853515625</v>
      </c>
      <c r="F238">
        <v>292.10000610351562</v>
      </c>
      <c r="G238">
        <v>3631200</v>
      </c>
      <c r="U238" s="17">
        <v>44488</v>
      </c>
      <c r="V238">
        <v>4519.6298828125</v>
      </c>
      <c r="W238">
        <v>4519.6298828125</v>
      </c>
      <c r="X238">
        <v>4520.39990234375</v>
      </c>
      <c r="Y238">
        <v>4496.41015625</v>
      </c>
      <c r="Z238">
        <v>4497.33984375</v>
      </c>
      <c r="AA238">
        <v>3459130000</v>
      </c>
      <c r="AN238" s="22">
        <v>44475</v>
      </c>
      <c r="AO238" s="20">
        <v>1.53</v>
      </c>
    </row>
    <row r="239" spans="1:41" x14ac:dyDescent="0.2">
      <c r="A239" s="17">
        <v>44489</v>
      </c>
      <c r="B239">
        <v>287.07025146484381</v>
      </c>
      <c r="C239">
        <v>290.08999633789062</v>
      </c>
      <c r="D239">
        <v>295.41000366210938</v>
      </c>
      <c r="E239">
        <v>287.95001220703119</v>
      </c>
      <c r="F239">
        <v>293.1099853515625</v>
      </c>
      <c r="G239">
        <v>4487900</v>
      </c>
      <c r="U239" s="17">
        <v>44489</v>
      </c>
      <c r="V239">
        <v>4536.18994140625</v>
      </c>
      <c r="W239">
        <v>4536.18994140625</v>
      </c>
      <c r="X239">
        <v>4540.8701171875</v>
      </c>
      <c r="Y239">
        <v>4524.39990234375</v>
      </c>
      <c r="Z239">
        <v>4524.419921875</v>
      </c>
      <c r="AA239">
        <v>3670760000</v>
      </c>
      <c r="AN239" s="22">
        <v>44476</v>
      </c>
      <c r="AO239" s="20">
        <v>1.58</v>
      </c>
    </row>
    <row r="240" spans="1:41" x14ac:dyDescent="0.2">
      <c r="A240" s="17">
        <v>44490</v>
      </c>
      <c r="B240">
        <v>286.793212890625</v>
      </c>
      <c r="C240">
        <v>289.80999755859381</v>
      </c>
      <c r="D240">
        <v>291.57000732421881</v>
      </c>
      <c r="E240">
        <v>288.26998901367188</v>
      </c>
      <c r="F240">
        <v>289.47000122070312</v>
      </c>
      <c r="G240">
        <v>2828500</v>
      </c>
      <c r="U240" s="17">
        <v>44490</v>
      </c>
      <c r="V240">
        <v>4549.77978515625</v>
      </c>
      <c r="W240">
        <v>4549.77978515625</v>
      </c>
      <c r="X240">
        <v>4551.43994140625</v>
      </c>
      <c r="Y240">
        <v>4526.89013671875</v>
      </c>
      <c r="Z240">
        <v>4532.240234375</v>
      </c>
      <c r="AA240">
        <v>3822330000</v>
      </c>
      <c r="AN240" s="22">
        <v>44477</v>
      </c>
      <c r="AO240" s="20">
        <v>1.61</v>
      </c>
    </row>
    <row r="241" spans="1:41" x14ac:dyDescent="0.2">
      <c r="A241" s="17">
        <v>44491</v>
      </c>
      <c r="B241">
        <v>289.51455688476562</v>
      </c>
      <c r="C241">
        <v>292.55999755859381</v>
      </c>
      <c r="D241">
        <v>293</v>
      </c>
      <c r="E241">
        <v>288.17999267578119</v>
      </c>
      <c r="F241">
        <v>289</v>
      </c>
      <c r="G241">
        <v>2927000</v>
      </c>
      <c r="U241" s="17">
        <v>44491</v>
      </c>
      <c r="V241">
        <v>4544.89990234375</v>
      </c>
      <c r="W241">
        <v>4544.89990234375</v>
      </c>
      <c r="X241">
        <v>4559.669921875</v>
      </c>
      <c r="Y241">
        <v>4524</v>
      </c>
      <c r="Z241">
        <v>4546.1201171875</v>
      </c>
      <c r="AA241">
        <v>3758220000</v>
      </c>
      <c r="AN241" s="22">
        <v>44480</v>
      </c>
    </row>
    <row r="242" spans="1:41" x14ac:dyDescent="0.2">
      <c r="A242" s="17">
        <v>44494</v>
      </c>
      <c r="B242">
        <v>290.86038208007812</v>
      </c>
      <c r="C242">
        <v>293.92001342773438</v>
      </c>
      <c r="D242">
        <v>295.1300048828125</v>
      </c>
      <c r="E242">
        <v>291.72000122070312</v>
      </c>
      <c r="F242">
        <v>293.29998779296881</v>
      </c>
      <c r="G242">
        <v>2993500</v>
      </c>
      <c r="U242" s="17">
        <v>44494</v>
      </c>
      <c r="V242">
        <v>4566.47998046875</v>
      </c>
      <c r="W242">
        <v>4566.47998046875</v>
      </c>
      <c r="X242">
        <v>4572.6201171875</v>
      </c>
      <c r="Y242">
        <v>4537.35986328125</v>
      </c>
      <c r="Z242">
        <v>4553.68994140625</v>
      </c>
      <c r="AA242">
        <v>3899400000</v>
      </c>
      <c r="AN242" s="22">
        <v>44481</v>
      </c>
      <c r="AO242" s="20">
        <v>1.59</v>
      </c>
    </row>
    <row r="243" spans="1:41" x14ac:dyDescent="0.2">
      <c r="A243" s="17">
        <v>44495</v>
      </c>
      <c r="B243">
        <v>292.03799438476562</v>
      </c>
      <c r="C243">
        <v>295.1099853515625</v>
      </c>
      <c r="D243">
        <v>298.3599853515625</v>
      </c>
      <c r="E243">
        <v>293.6199951171875</v>
      </c>
      <c r="F243">
        <v>295.77999877929688</v>
      </c>
      <c r="G243">
        <v>3601400</v>
      </c>
      <c r="U243" s="17">
        <v>44495</v>
      </c>
      <c r="V243">
        <v>4574.7900390625</v>
      </c>
      <c r="W243">
        <v>4574.7900390625</v>
      </c>
      <c r="X243">
        <v>4598.52978515625</v>
      </c>
      <c r="Y243">
        <v>4569.169921875</v>
      </c>
      <c r="Z243">
        <v>4578.68994140625</v>
      </c>
      <c r="AA243">
        <v>3879740000</v>
      </c>
      <c r="AN243" s="22">
        <v>44482</v>
      </c>
      <c r="AO243" s="20">
        <v>1.56</v>
      </c>
    </row>
    <row r="244" spans="1:41" x14ac:dyDescent="0.2">
      <c r="A244" s="17">
        <v>44496</v>
      </c>
      <c r="B244">
        <v>292.07757568359381</v>
      </c>
      <c r="C244">
        <v>295.14999389648438</v>
      </c>
      <c r="D244">
        <v>299.19000244140619</v>
      </c>
      <c r="E244">
        <v>295.08999633789062</v>
      </c>
      <c r="F244">
        <v>296.52999877929688</v>
      </c>
      <c r="G244">
        <v>3742700</v>
      </c>
      <c r="U244" s="17">
        <v>44496</v>
      </c>
      <c r="V244">
        <v>4551.68017578125</v>
      </c>
      <c r="W244">
        <v>4551.68017578125</v>
      </c>
      <c r="X244">
        <v>4584.56982421875</v>
      </c>
      <c r="Y244">
        <v>4551.66015625</v>
      </c>
      <c r="Z244">
        <v>4580.22021484375</v>
      </c>
      <c r="AA244">
        <v>4226050000</v>
      </c>
      <c r="AN244" s="22">
        <v>44483</v>
      </c>
      <c r="AO244" s="20">
        <v>1.52</v>
      </c>
    </row>
    <row r="245" spans="1:41" x14ac:dyDescent="0.2">
      <c r="A245" s="17">
        <v>44497</v>
      </c>
      <c r="B245">
        <v>295.27395629882812</v>
      </c>
      <c r="C245">
        <v>298.3800048828125</v>
      </c>
      <c r="D245">
        <v>298.80999755859381</v>
      </c>
      <c r="E245">
        <v>293.52999877929688</v>
      </c>
      <c r="F245">
        <v>295.07000732421881</v>
      </c>
      <c r="G245">
        <v>3450400</v>
      </c>
      <c r="U245" s="17">
        <v>44497</v>
      </c>
      <c r="V245">
        <v>4596.419921875</v>
      </c>
      <c r="W245">
        <v>4596.419921875</v>
      </c>
      <c r="X245">
        <v>4597.5498046875</v>
      </c>
      <c r="Y245">
        <v>4562.83984375</v>
      </c>
      <c r="Z245">
        <v>4562.83984375</v>
      </c>
      <c r="AA245">
        <v>4132950000</v>
      </c>
      <c r="AN245" s="22">
        <v>44484</v>
      </c>
      <c r="AO245" s="20">
        <v>1.59</v>
      </c>
    </row>
    <row r="246" spans="1:41" x14ac:dyDescent="0.2">
      <c r="A246" s="17">
        <v>44498</v>
      </c>
      <c r="B246">
        <v>296.5703125</v>
      </c>
      <c r="C246">
        <v>299.69000244140619</v>
      </c>
      <c r="D246">
        <v>300.77999877929688</v>
      </c>
      <c r="E246">
        <v>296.26998901367188</v>
      </c>
      <c r="F246">
        <v>298</v>
      </c>
      <c r="G246">
        <v>4251900</v>
      </c>
      <c r="U246" s="17">
        <v>44498</v>
      </c>
      <c r="V246">
        <v>4605.3798828125</v>
      </c>
      <c r="W246">
        <v>4605.3798828125</v>
      </c>
      <c r="X246">
        <v>4608.080078125</v>
      </c>
      <c r="Y246">
        <v>4567.58984375</v>
      </c>
      <c r="Z246">
        <v>4572.8701171875</v>
      </c>
      <c r="AA246">
        <v>4510200000</v>
      </c>
      <c r="AN246" s="22">
        <v>44487</v>
      </c>
      <c r="AO246" s="20">
        <v>1.59</v>
      </c>
    </row>
    <row r="247" spans="1:41" x14ac:dyDescent="0.2">
      <c r="A247" s="17">
        <v>44501</v>
      </c>
      <c r="B247">
        <v>299.60833740234381</v>
      </c>
      <c r="C247">
        <v>302.760009765625</v>
      </c>
      <c r="D247">
        <v>304.8599853515625</v>
      </c>
      <c r="E247">
        <v>299.72000122070312</v>
      </c>
      <c r="F247">
        <v>301.5</v>
      </c>
      <c r="G247">
        <v>3825100</v>
      </c>
      <c r="U247" s="17">
        <v>44501</v>
      </c>
      <c r="V247">
        <v>4613.669921875</v>
      </c>
      <c r="W247">
        <v>4613.669921875</v>
      </c>
      <c r="X247">
        <v>4620.33984375</v>
      </c>
      <c r="Y247">
        <v>4595.06005859375</v>
      </c>
      <c r="Z247">
        <v>4610.6201171875</v>
      </c>
      <c r="AA247">
        <v>3971540000</v>
      </c>
      <c r="AN247" s="22">
        <v>44488</v>
      </c>
      <c r="AO247" s="20">
        <v>1.65</v>
      </c>
    </row>
    <row r="248" spans="1:41" x14ac:dyDescent="0.2">
      <c r="A248" s="17">
        <v>44502</v>
      </c>
      <c r="B248">
        <v>299.79641723632812</v>
      </c>
      <c r="C248">
        <v>302.95001220703119</v>
      </c>
      <c r="D248">
        <v>303.44000244140619</v>
      </c>
      <c r="E248">
        <v>299.41000366210938</v>
      </c>
      <c r="F248">
        <v>301.72000122070312</v>
      </c>
      <c r="G248">
        <v>4177500</v>
      </c>
      <c r="U248" s="17">
        <v>44502</v>
      </c>
      <c r="V248">
        <v>4630.64990234375</v>
      </c>
      <c r="W248">
        <v>4630.64990234375</v>
      </c>
      <c r="X248">
        <v>4635.14990234375</v>
      </c>
      <c r="Y248">
        <v>4613.33984375</v>
      </c>
      <c r="Z248">
        <v>4613.33984375</v>
      </c>
      <c r="AA248">
        <v>3975250000</v>
      </c>
      <c r="AN248" s="22">
        <v>44489</v>
      </c>
      <c r="AO248" s="20">
        <v>1.65</v>
      </c>
    </row>
    <row r="249" spans="1:41" x14ac:dyDescent="0.2">
      <c r="A249" s="17">
        <v>44503</v>
      </c>
      <c r="B249">
        <v>299.73699951171881</v>
      </c>
      <c r="C249">
        <v>302.8900146484375</v>
      </c>
      <c r="D249">
        <v>303.95001220703119</v>
      </c>
      <c r="E249">
        <v>298.19000244140619</v>
      </c>
      <c r="F249">
        <v>303.95001220703119</v>
      </c>
      <c r="G249">
        <v>3260200</v>
      </c>
      <c r="U249" s="17">
        <v>44503</v>
      </c>
      <c r="V249">
        <v>4660.56982421875</v>
      </c>
      <c r="W249">
        <v>4660.56982421875</v>
      </c>
      <c r="X249">
        <v>4663.4599609375</v>
      </c>
      <c r="Y249">
        <v>4621.18994140625</v>
      </c>
      <c r="Z249">
        <v>4630.64990234375</v>
      </c>
      <c r="AA249">
        <v>4319660000</v>
      </c>
      <c r="AN249" s="22">
        <v>44490</v>
      </c>
      <c r="AO249" s="20">
        <v>1.68</v>
      </c>
    </row>
    <row r="250" spans="1:41" x14ac:dyDescent="0.2">
      <c r="A250" s="17">
        <v>44504</v>
      </c>
      <c r="B250">
        <v>304.83340454101562</v>
      </c>
      <c r="C250">
        <v>308.04000854492188</v>
      </c>
      <c r="D250">
        <v>308.41000366210938</v>
      </c>
      <c r="E250">
        <v>302.39999389648438</v>
      </c>
      <c r="F250">
        <v>303.5</v>
      </c>
      <c r="G250">
        <v>3833800</v>
      </c>
      <c r="U250" s="17">
        <v>44504</v>
      </c>
      <c r="V250">
        <v>4680.06005859375</v>
      </c>
      <c r="W250">
        <v>4680.06005859375</v>
      </c>
      <c r="X250">
        <v>4683</v>
      </c>
      <c r="Y250">
        <v>4662.58984375</v>
      </c>
      <c r="Z250">
        <v>4662.93017578125</v>
      </c>
      <c r="AA250">
        <v>4462300000</v>
      </c>
      <c r="AN250" s="22">
        <v>44491</v>
      </c>
      <c r="AO250" s="20">
        <v>1.66</v>
      </c>
    </row>
    <row r="251" spans="1:41" x14ac:dyDescent="0.2">
      <c r="A251" s="17">
        <v>44505</v>
      </c>
      <c r="B251">
        <v>304.0516357421875</v>
      </c>
      <c r="C251">
        <v>307.25</v>
      </c>
      <c r="D251">
        <v>311.39999389648438</v>
      </c>
      <c r="E251">
        <v>303.33999633789062</v>
      </c>
      <c r="F251">
        <v>308.5</v>
      </c>
      <c r="G251">
        <v>4681800</v>
      </c>
      <c r="U251" s="17">
        <v>44505</v>
      </c>
      <c r="V251">
        <v>4697.52978515625</v>
      </c>
      <c r="W251">
        <v>4697.52978515625</v>
      </c>
      <c r="X251">
        <v>4718.5</v>
      </c>
      <c r="Y251">
        <v>4681.31982421875</v>
      </c>
      <c r="Z251">
        <v>4699.259765625</v>
      </c>
      <c r="AA251">
        <v>4467180000</v>
      </c>
      <c r="AN251" s="22">
        <v>44494</v>
      </c>
      <c r="AO251" s="20">
        <v>1.64</v>
      </c>
    </row>
    <row r="252" spans="1:41" x14ac:dyDescent="0.2">
      <c r="A252" s="17">
        <v>44508</v>
      </c>
      <c r="B252">
        <v>306.7333984375</v>
      </c>
      <c r="C252">
        <v>309.95999145507812</v>
      </c>
      <c r="D252">
        <v>311.3900146484375</v>
      </c>
      <c r="E252">
        <v>305.89999389648438</v>
      </c>
      <c r="F252">
        <v>307.20001220703119</v>
      </c>
      <c r="G252">
        <v>3893000</v>
      </c>
      <c r="U252" s="17">
        <v>44508</v>
      </c>
      <c r="V252">
        <v>4701.7001953125</v>
      </c>
      <c r="W252">
        <v>4701.7001953125</v>
      </c>
      <c r="X252">
        <v>4714.919921875</v>
      </c>
      <c r="Y252">
        <v>4694.39013671875</v>
      </c>
      <c r="Z252">
        <v>4701.47998046875</v>
      </c>
      <c r="AA252">
        <v>4269710000</v>
      </c>
      <c r="AN252" s="22">
        <v>44495</v>
      </c>
      <c r="AO252" s="20">
        <v>1.63</v>
      </c>
    </row>
    <row r="253" spans="1:41" x14ac:dyDescent="0.2">
      <c r="A253" s="17">
        <v>44509</v>
      </c>
      <c r="B253">
        <v>306.48602294921881</v>
      </c>
      <c r="C253">
        <v>309.70999145507812</v>
      </c>
      <c r="D253">
        <v>311.75</v>
      </c>
      <c r="E253">
        <v>307.22000122070312</v>
      </c>
      <c r="F253">
        <v>310</v>
      </c>
      <c r="G253">
        <v>3126500</v>
      </c>
      <c r="U253" s="17">
        <v>44509</v>
      </c>
      <c r="V253">
        <v>4685.25</v>
      </c>
      <c r="W253">
        <v>4685.25</v>
      </c>
      <c r="X253">
        <v>4708.52978515625</v>
      </c>
      <c r="Y253">
        <v>4670.8701171875</v>
      </c>
      <c r="Z253">
        <v>4707.25</v>
      </c>
      <c r="AA253">
        <v>4117080000</v>
      </c>
      <c r="AN253" s="22">
        <v>44496</v>
      </c>
      <c r="AO253" s="20">
        <v>1.54</v>
      </c>
    </row>
    <row r="254" spans="1:41" x14ac:dyDescent="0.2">
      <c r="A254" s="17">
        <v>44510</v>
      </c>
      <c r="B254">
        <v>296.550537109375</v>
      </c>
      <c r="C254">
        <v>299.67001342773438</v>
      </c>
      <c r="D254">
        <v>308.58999633789062</v>
      </c>
      <c r="E254">
        <v>297.8900146484375</v>
      </c>
      <c r="F254">
        <v>306.57000732421881</v>
      </c>
      <c r="G254">
        <v>4350900</v>
      </c>
      <c r="U254" s="17">
        <v>44510</v>
      </c>
      <c r="V254">
        <v>4646.7099609375</v>
      </c>
      <c r="W254">
        <v>4646.7099609375</v>
      </c>
      <c r="X254">
        <v>4684.85009765625</v>
      </c>
      <c r="Y254">
        <v>4630.85986328125</v>
      </c>
      <c r="Z254">
        <v>4670.259765625</v>
      </c>
      <c r="AA254">
        <v>4503720000</v>
      </c>
      <c r="AN254" s="22">
        <v>44497</v>
      </c>
      <c r="AO254" s="20">
        <v>1.57</v>
      </c>
    </row>
    <row r="255" spans="1:41" x14ac:dyDescent="0.2">
      <c r="A255" s="17">
        <v>44511</v>
      </c>
      <c r="B255">
        <v>299.82611083984381</v>
      </c>
      <c r="C255">
        <v>302.98001098632812</v>
      </c>
      <c r="D255">
        <v>305.75</v>
      </c>
      <c r="E255">
        <v>301.5</v>
      </c>
      <c r="F255">
        <v>301.5</v>
      </c>
      <c r="G255">
        <v>2681900</v>
      </c>
      <c r="U255" s="17">
        <v>44511</v>
      </c>
      <c r="V255">
        <v>4649.27001953125</v>
      </c>
      <c r="W255">
        <v>4649.27001953125</v>
      </c>
      <c r="X255">
        <v>4664.5498046875</v>
      </c>
      <c r="Y255">
        <v>4648.31005859375</v>
      </c>
      <c r="Z255">
        <v>4659.39013671875</v>
      </c>
      <c r="AA255">
        <v>3926870000</v>
      </c>
      <c r="AN255" s="22">
        <v>44498</v>
      </c>
      <c r="AO255" s="20">
        <v>1.55</v>
      </c>
    </row>
    <row r="256" spans="1:41" x14ac:dyDescent="0.2">
      <c r="A256" s="17">
        <v>44512</v>
      </c>
      <c r="B256">
        <v>303.4578857421875</v>
      </c>
      <c r="C256">
        <v>306.64999389648438</v>
      </c>
      <c r="D256">
        <v>307.22000122070312</v>
      </c>
      <c r="E256">
        <v>301.6300048828125</v>
      </c>
      <c r="F256">
        <v>304.5</v>
      </c>
      <c r="G256">
        <v>3803700</v>
      </c>
      <c r="U256" s="17">
        <v>44512</v>
      </c>
      <c r="V256">
        <v>4682.85009765625</v>
      </c>
      <c r="W256">
        <v>4682.85009765625</v>
      </c>
      <c r="X256">
        <v>4688.47021484375</v>
      </c>
      <c r="Y256">
        <v>4650.77001953125</v>
      </c>
      <c r="Z256">
        <v>4655.240234375</v>
      </c>
      <c r="AA256">
        <v>3728600000</v>
      </c>
      <c r="AN256" s="22">
        <v>44501</v>
      </c>
      <c r="AO256" s="20">
        <v>1.58</v>
      </c>
    </row>
    <row r="257" spans="1:41" x14ac:dyDescent="0.2">
      <c r="A257" s="17">
        <v>44515</v>
      </c>
      <c r="B257">
        <v>302.30996704101562</v>
      </c>
      <c r="C257">
        <v>305.489990234375</v>
      </c>
      <c r="D257">
        <v>307.760009765625</v>
      </c>
      <c r="E257">
        <v>303.23001098632812</v>
      </c>
      <c r="F257">
        <v>306.89999389648438</v>
      </c>
      <c r="G257">
        <v>3595300</v>
      </c>
      <c r="U257" s="17">
        <v>44515</v>
      </c>
      <c r="V257">
        <v>4682.7998046875</v>
      </c>
      <c r="W257">
        <v>4682.7998046875</v>
      </c>
      <c r="X257">
        <v>4697.419921875</v>
      </c>
      <c r="Y257">
        <v>4672.85986328125</v>
      </c>
      <c r="Z257">
        <v>4689.2998046875</v>
      </c>
      <c r="AA257">
        <v>3488410000</v>
      </c>
      <c r="AN257" s="22">
        <v>44502</v>
      </c>
      <c r="AO257" s="20">
        <v>1.56</v>
      </c>
    </row>
    <row r="258" spans="1:41" x14ac:dyDescent="0.2">
      <c r="A258" s="17">
        <v>44516</v>
      </c>
      <c r="B258">
        <v>303.893310546875</v>
      </c>
      <c r="C258">
        <v>307.08999633789062</v>
      </c>
      <c r="D258">
        <v>307.57998657226562</v>
      </c>
      <c r="E258">
        <v>302.72000122070312</v>
      </c>
      <c r="F258">
        <v>304.07998657226562</v>
      </c>
      <c r="G258">
        <v>2989400</v>
      </c>
      <c r="U258" s="17">
        <v>44516</v>
      </c>
      <c r="V258">
        <v>4700.89990234375</v>
      </c>
      <c r="W258">
        <v>4700.89990234375</v>
      </c>
      <c r="X258">
        <v>4714.9501953125</v>
      </c>
      <c r="Y258">
        <v>4679.419921875</v>
      </c>
      <c r="Z258">
        <v>4679.419921875</v>
      </c>
      <c r="AA258">
        <v>3972640000</v>
      </c>
      <c r="AN258" s="22">
        <v>44503</v>
      </c>
      <c r="AO258" s="20">
        <v>1.6</v>
      </c>
    </row>
    <row r="259" spans="1:41" x14ac:dyDescent="0.2">
      <c r="A259" s="17">
        <v>44517</v>
      </c>
      <c r="B259">
        <v>304.8135986328125</v>
      </c>
      <c r="C259">
        <v>308.01998901367188</v>
      </c>
      <c r="D259">
        <v>309.89999389648438</v>
      </c>
      <c r="E259">
        <v>307.25</v>
      </c>
      <c r="F259">
        <v>307.77999877929688</v>
      </c>
      <c r="G259">
        <v>3864700</v>
      </c>
      <c r="U259" s="17">
        <v>44517</v>
      </c>
      <c r="V259">
        <v>4688.669921875</v>
      </c>
      <c r="W259">
        <v>4688.669921875</v>
      </c>
      <c r="X259">
        <v>4701.5</v>
      </c>
      <c r="Y259">
        <v>4684.41015625</v>
      </c>
      <c r="Z259">
        <v>4701.5</v>
      </c>
      <c r="AA259">
        <v>3969070000</v>
      </c>
      <c r="AN259" s="22">
        <v>44504</v>
      </c>
      <c r="AO259" s="20">
        <v>1.53</v>
      </c>
    </row>
    <row r="260" spans="1:41" x14ac:dyDescent="0.2">
      <c r="A260" s="17">
        <v>44518</v>
      </c>
      <c r="B260">
        <v>299.83596801757812</v>
      </c>
      <c r="C260">
        <v>302.989990234375</v>
      </c>
      <c r="D260">
        <v>306.989990234375</v>
      </c>
      <c r="E260">
        <v>299.57998657226562</v>
      </c>
      <c r="F260">
        <v>306.16000366210938</v>
      </c>
      <c r="G260">
        <v>4443100</v>
      </c>
      <c r="U260" s="17">
        <v>44518</v>
      </c>
      <c r="V260">
        <v>4704.5400390625</v>
      </c>
      <c r="W260">
        <v>4704.5400390625</v>
      </c>
      <c r="X260">
        <v>4708.7998046875</v>
      </c>
      <c r="Y260">
        <v>4672.77978515625</v>
      </c>
      <c r="Z260">
        <v>4700.72021484375</v>
      </c>
      <c r="AA260">
        <v>4226410000</v>
      </c>
      <c r="AN260" s="22">
        <v>44505</v>
      </c>
      <c r="AO260" s="20">
        <v>1.45</v>
      </c>
    </row>
    <row r="261" spans="1:41" x14ac:dyDescent="0.2">
      <c r="A261" s="17">
        <v>44519</v>
      </c>
      <c r="B261">
        <v>298.034912109375</v>
      </c>
      <c r="C261">
        <v>301.17001342773438</v>
      </c>
      <c r="D261">
        <v>306</v>
      </c>
      <c r="E261">
        <v>301.10000610351562</v>
      </c>
      <c r="F261">
        <v>305.70999145507812</v>
      </c>
      <c r="G261">
        <v>4758900</v>
      </c>
      <c r="U261" s="17">
        <v>44519</v>
      </c>
      <c r="V261">
        <v>4697.9599609375</v>
      </c>
      <c r="W261">
        <v>4697.9599609375</v>
      </c>
      <c r="X261">
        <v>4717.75</v>
      </c>
      <c r="Y261">
        <v>4694.22021484375</v>
      </c>
      <c r="Z261">
        <v>4708.43994140625</v>
      </c>
      <c r="AA261">
        <v>4253180000</v>
      </c>
      <c r="AN261" s="22">
        <v>44508</v>
      </c>
      <c r="AO261" s="20">
        <v>1.51</v>
      </c>
    </row>
    <row r="262" spans="1:41" x14ac:dyDescent="0.2">
      <c r="A262" s="17">
        <v>44522</v>
      </c>
      <c r="B262">
        <v>293.74996948242188</v>
      </c>
      <c r="C262">
        <v>296.83999633789062</v>
      </c>
      <c r="D262">
        <v>305.489990234375</v>
      </c>
      <c r="E262">
        <v>296.72000122070312</v>
      </c>
      <c r="F262">
        <v>301.83999633789062</v>
      </c>
      <c r="G262">
        <v>4474700</v>
      </c>
      <c r="U262" s="17">
        <v>44522</v>
      </c>
      <c r="V262">
        <v>4682.93994140625</v>
      </c>
      <c r="W262">
        <v>4682.93994140625</v>
      </c>
      <c r="X262">
        <v>4743.830078125</v>
      </c>
      <c r="Y262">
        <v>4682.169921875</v>
      </c>
      <c r="Z262">
        <v>4712</v>
      </c>
      <c r="AA262">
        <v>4441100000</v>
      </c>
      <c r="AN262" s="22">
        <v>44509</v>
      </c>
      <c r="AO262" s="20">
        <v>1.46</v>
      </c>
    </row>
    <row r="263" spans="1:41" x14ac:dyDescent="0.2">
      <c r="A263" s="17">
        <v>44523</v>
      </c>
      <c r="B263">
        <v>288.38641357421881</v>
      </c>
      <c r="C263">
        <v>291.42001342773438</v>
      </c>
      <c r="D263">
        <v>296.47000122070312</v>
      </c>
      <c r="E263">
        <v>288.30999755859381</v>
      </c>
      <c r="F263">
        <v>293.64999389648438</v>
      </c>
      <c r="G263">
        <v>6431100</v>
      </c>
      <c r="U263" s="17">
        <v>44523</v>
      </c>
      <c r="V263">
        <v>4690.7001953125</v>
      </c>
      <c r="W263">
        <v>4690.7001953125</v>
      </c>
      <c r="X263">
        <v>4699.39013671875</v>
      </c>
      <c r="Y263">
        <v>4652.66015625</v>
      </c>
      <c r="Z263">
        <v>4678.47998046875</v>
      </c>
      <c r="AA263">
        <v>4277590000</v>
      </c>
      <c r="AN263" s="22">
        <v>44510</v>
      </c>
      <c r="AO263" s="20">
        <v>1.56</v>
      </c>
    </row>
    <row r="264" spans="1:41" x14ac:dyDescent="0.2">
      <c r="A264" s="17">
        <v>44524</v>
      </c>
      <c r="B264">
        <v>286.15985107421881</v>
      </c>
      <c r="C264">
        <v>289.17001342773438</v>
      </c>
      <c r="D264">
        <v>289.45001220703119</v>
      </c>
      <c r="E264">
        <v>283.20001220703119</v>
      </c>
      <c r="F264">
        <v>286.04000854492188</v>
      </c>
      <c r="G264">
        <v>5091400</v>
      </c>
      <c r="U264" s="17">
        <v>44524</v>
      </c>
      <c r="V264">
        <v>4701.4599609375</v>
      </c>
      <c r="W264">
        <v>4701.4599609375</v>
      </c>
      <c r="X264">
        <v>4702.8701171875</v>
      </c>
      <c r="Y264">
        <v>4659.89013671875</v>
      </c>
      <c r="Z264">
        <v>4675.77978515625</v>
      </c>
      <c r="AA264">
        <v>3418430000</v>
      </c>
      <c r="AN264" s="22">
        <v>44511</v>
      </c>
    </row>
    <row r="265" spans="1:41" x14ac:dyDescent="0.2">
      <c r="A265" s="17">
        <v>44526</v>
      </c>
      <c r="B265">
        <v>281.25146484375</v>
      </c>
      <c r="C265">
        <v>284.20999145507812</v>
      </c>
      <c r="D265">
        <v>287.57000732421881</v>
      </c>
      <c r="E265">
        <v>283.04000854492188</v>
      </c>
      <c r="F265">
        <v>284.5</v>
      </c>
      <c r="G265">
        <v>4195300</v>
      </c>
      <c r="U265" s="17">
        <v>44526</v>
      </c>
      <c r="V265">
        <v>4594.6201171875</v>
      </c>
      <c r="W265">
        <v>4594.6201171875</v>
      </c>
      <c r="X265">
        <v>4664.6298828125</v>
      </c>
      <c r="Y265">
        <v>4585.43017578125</v>
      </c>
      <c r="Z265">
        <v>4664.6298828125</v>
      </c>
      <c r="AA265">
        <v>3517700000</v>
      </c>
      <c r="AN265" s="22">
        <v>44512</v>
      </c>
      <c r="AO265" s="20">
        <v>1.58</v>
      </c>
    </row>
    <row r="266" spans="1:41" x14ac:dyDescent="0.2">
      <c r="A266" s="17">
        <v>44529</v>
      </c>
      <c r="B266">
        <v>293.65103149414062</v>
      </c>
      <c r="C266">
        <v>296.739990234375</v>
      </c>
      <c r="D266">
        <v>298.3900146484375</v>
      </c>
      <c r="E266">
        <v>284.70001220703119</v>
      </c>
      <c r="F266">
        <v>289.51998901367188</v>
      </c>
      <c r="G266">
        <v>8215600</v>
      </c>
      <c r="U266" s="17">
        <v>44529</v>
      </c>
      <c r="V266">
        <v>4655.27001953125</v>
      </c>
      <c r="W266">
        <v>4655.27001953125</v>
      </c>
      <c r="X266">
        <v>4672.9501953125</v>
      </c>
      <c r="Y266">
        <v>4625.259765625</v>
      </c>
      <c r="Z266">
        <v>4628.75</v>
      </c>
      <c r="AA266">
        <v>4336410000</v>
      </c>
      <c r="AN266" s="22">
        <v>44515</v>
      </c>
      <c r="AO266" s="20">
        <v>1.63</v>
      </c>
    </row>
    <row r="267" spans="1:41" x14ac:dyDescent="0.2">
      <c r="A267" s="17">
        <v>44530</v>
      </c>
      <c r="B267">
        <v>281.99368286132812</v>
      </c>
      <c r="C267">
        <v>284.95999145507812</v>
      </c>
      <c r="D267">
        <v>299.26998901367188</v>
      </c>
      <c r="E267">
        <v>283.39999389648438</v>
      </c>
      <c r="F267">
        <v>296.19000244140619</v>
      </c>
      <c r="G267">
        <v>13597600</v>
      </c>
      <c r="U267" s="17">
        <v>44530</v>
      </c>
      <c r="V267">
        <v>4567</v>
      </c>
      <c r="W267">
        <v>4567</v>
      </c>
      <c r="X267">
        <v>4646.02001953125</v>
      </c>
      <c r="Y267">
        <v>4560</v>
      </c>
      <c r="Z267">
        <v>4640.25</v>
      </c>
      <c r="AA267">
        <v>6625990000</v>
      </c>
      <c r="AN267" s="22">
        <v>44516</v>
      </c>
      <c r="AO267" s="20">
        <v>1.63</v>
      </c>
    </row>
    <row r="268" spans="1:41" x14ac:dyDescent="0.2">
      <c r="A268" s="17">
        <v>44531</v>
      </c>
      <c r="B268">
        <v>248.88197326660159</v>
      </c>
      <c r="C268">
        <v>251.5</v>
      </c>
      <c r="D268">
        <v>276.94000244140619</v>
      </c>
      <c r="E268">
        <v>251.46000671386719</v>
      </c>
      <c r="F268">
        <v>271.260009765625</v>
      </c>
      <c r="G268">
        <v>30723100</v>
      </c>
      <c r="U268" s="17">
        <v>44531</v>
      </c>
      <c r="V268">
        <v>4513.0400390625</v>
      </c>
      <c r="W268">
        <v>4513.0400390625</v>
      </c>
      <c r="X268">
        <v>4652.93994140625</v>
      </c>
      <c r="Y268">
        <v>4510.27001953125</v>
      </c>
      <c r="Z268">
        <v>4602.81982421875</v>
      </c>
      <c r="AA268">
        <v>5366730000</v>
      </c>
      <c r="AN268" s="22">
        <v>44517</v>
      </c>
      <c r="AO268" s="20">
        <v>1.6</v>
      </c>
    </row>
    <row r="269" spans="1:41" x14ac:dyDescent="0.2">
      <c r="A269" s="17">
        <v>44532</v>
      </c>
      <c r="B269">
        <v>258.48104858398438</v>
      </c>
      <c r="C269">
        <v>261.20001220703119</v>
      </c>
      <c r="D269">
        <v>262.57998657226562</v>
      </c>
      <c r="E269">
        <v>252.13999938964841</v>
      </c>
      <c r="F269">
        <v>252.82000732421881</v>
      </c>
      <c r="G269">
        <v>12200800</v>
      </c>
      <c r="U269" s="17">
        <v>44532</v>
      </c>
      <c r="V269">
        <v>4577.10009765625</v>
      </c>
      <c r="W269">
        <v>4577.10009765625</v>
      </c>
      <c r="X269">
        <v>4595.4599609375</v>
      </c>
      <c r="Y269">
        <v>4504.72998046875</v>
      </c>
      <c r="Z269">
        <v>4504.72998046875</v>
      </c>
      <c r="AA269">
        <v>5077180000</v>
      </c>
      <c r="AN269" s="22">
        <v>44518</v>
      </c>
      <c r="AO269" s="20">
        <v>1.59</v>
      </c>
    </row>
    <row r="270" spans="1:41" x14ac:dyDescent="0.2">
      <c r="A270" s="17">
        <v>44533</v>
      </c>
      <c r="B270">
        <v>255.63099670410159</v>
      </c>
      <c r="C270">
        <v>258.32000732421881</v>
      </c>
      <c r="D270">
        <v>261.75</v>
      </c>
      <c r="E270">
        <v>251.69999694824219</v>
      </c>
      <c r="F270">
        <v>261.54998779296881</v>
      </c>
      <c r="G270">
        <v>8944000</v>
      </c>
      <c r="U270" s="17">
        <v>44533</v>
      </c>
      <c r="V270">
        <v>4538.43017578125</v>
      </c>
      <c r="W270">
        <v>4538.43017578125</v>
      </c>
      <c r="X270">
        <v>4608.02978515625</v>
      </c>
      <c r="Y270">
        <v>4495.1201171875</v>
      </c>
      <c r="Z270">
        <v>4589.490234375</v>
      </c>
      <c r="AA270">
        <v>5240070000</v>
      </c>
      <c r="AN270" s="22">
        <v>44519</v>
      </c>
      <c r="AO270" s="20">
        <v>1.54</v>
      </c>
    </row>
    <row r="271" spans="1:41" x14ac:dyDescent="0.2">
      <c r="A271" s="17">
        <v>44536</v>
      </c>
      <c r="B271">
        <v>256.05645751953119</v>
      </c>
      <c r="C271">
        <v>258.75</v>
      </c>
      <c r="D271">
        <v>259.23001098632812</v>
      </c>
      <c r="E271">
        <v>250.71000671386719</v>
      </c>
      <c r="F271">
        <v>256.10000610351562</v>
      </c>
      <c r="G271">
        <v>7123000</v>
      </c>
      <c r="U271" s="17">
        <v>44536</v>
      </c>
      <c r="V271">
        <v>4591.669921875</v>
      </c>
      <c r="W271">
        <v>4591.669921875</v>
      </c>
      <c r="X271">
        <v>4612.60009765625</v>
      </c>
      <c r="Y271">
        <v>4540.509765625</v>
      </c>
      <c r="Z271">
        <v>4548.3701171875</v>
      </c>
      <c r="AA271">
        <v>4770800000</v>
      </c>
      <c r="AN271" s="22">
        <v>44522</v>
      </c>
      <c r="AO271" s="20">
        <v>1.63</v>
      </c>
    </row>
    <row r="272" spans="1:41" x14ac:dyDescent="0.2">
      <c r="A272" s="17">
        <v>44537</v>
      </c>
      <c r="B272">
        <v>264.210693359375</v>
      </c>
      <c r="C272">
        <v>266.989990234375</v>
      </c>
      <c r="D272">
        <v>270.23001098632812</v>
      </c>
      <c r="E272">
        <v>263.60000610351562</v>
      </c>
      <c r="F272">
        <v>265.47000122070312</v>
      </c>
      <c r="G272">
        <v>7401200</v>
      </c>
      <c r="U272" s="17">
        <v>44537</v>
      </c>
      <c r="V272">
        <v>4686.75</v>
      </c>
      <c r="W272">
        <v>4686.75</v>
      </c>
      <c r="X272">
        <v>4694.0400390625</v>
      </c>
      <c r="Y272">
        <v>4631.97021484375</v>
      </c>
      <c r="Z272">
        <v>4631.97021484375</v>
      </c>
      <c r="AA272">
        <v>4492400000</v>
      </c>
      <c r="AN272" s="22">
        <v>44523</v>
      </c>
      <c r="AO272" s="20">
        <v>1.67</v>
      </c>
    </row>
    <row r="273" spans="1:41" x14ac:dyDescent="0.2">
      <c r="A273" s="17">
        <v>44538</v>
      </c>
      <c r="B273">
        <v>263.53778076171881</v>
      </c>
      <c r="C273">
        <v>266.30999755859381</v>
      </c>
      <c r="D273">
        <v>268.5</v>
      </c>
      <c r="E273">
        <v>264.57000732421881</v>
      </c>
      <c r="F273">
        <v>268.30999755859381</v>
      </c>
      <c r="G273">
        <v>4586500</v>
      </c>
      <c r="U273" s="17">
        <v>44538</v>
      </c>
      <c r="V273">
        <v>4701.2099609375</v>
      </c>
      <c r="W273">
        <v>4701.2099609375</v>
      </c>
      <c r="X273">
        <v>4705.06005859375</v>
      </c>
      <c r="Y273">
        <v>4674.52001953125</v>
      </c>
      <c r="Z273">
        <v>4690.85986328125</v>
      </c>
      <c r="AA273">
        <v>4234600000</v>
      </c>
      <c r="AN273" s="22">
        <v>44524</v>
      </c>
      <c r="AO273" s="20">
        <v>1.64</v>
      </c>
    </row>
    <row r="274" spans="1:41" x14ac:dyDescent="0.2">
      <c r="A274" s="17">
        <v>44539</v>
      </c>
      <c r="B274">
        <v>261.56851196289062</v>
      </c>
      <c r="C274">
        <v>264.32000732421881</v>
      </c>
      <c r="D274">
        <v>266.67999267578119</v>
      </c>
      <c r="E274">
        <v>262.6400146484375</v>
      </c>
      <c r="F274">
        <v>266.04000854492188</v>
      </c>
      <c r="G274">
        <v>3967000</v>
      </c>
      <c r="U274" s="17">
        <v>44539</v>
      </c>
      <c r="V274">
        <v>4667.4501953125</v>
      </c>
      <c r="W274">
        <v>4667.4501953125</v>
      </c>
      <c r="X274">
        <v>4695.259765625</v>
      </c>
      <c r="Y274">
        <v>4665.97998046875</v>
      </c>
      <c r="Z274">
        <v>4691</v>
      </c>
      <c r="AA274">
        <v>3903840000</v>
      </c>
      <c r="AN274" s="22">
        <v>44525</v>
      </c>
    </row>
    <row r="275" spans="1:41" x14ac:dyDescent="0.2">
      <c r="A275" s="17">
        <v>44540</v>
      </c>
      <c r="B275">
        <v>263.2607421875</v>
      </c>
      <c r="C275">
        <v>266.02999877929688</v>
      </c>
      <c r="D275">
        <v>270.57000732421881</v>
      </c>
      <c r="E275">
        <v>264.44000244140619</v>
      </c>
      <c r="F275">
        <v>266.10000610351562</v>
      </c>
      <c r="G275">
        <v>3480100</v>
      </c>
      <c r="U275" s="17">
        <v>44540</v>
      </c>
      <c r="V275">
        <v>4712.02001953125</v>
      </c>
      <c r="W275">
        <v>4712.02001953125</v>
      </c>
      <c r="X275">
        <v>4713.56982421875</v>
      </c>
      <c r="Y275">
        <v>4670.240234375</v>
      </c>
      <c r="Z275">
        <v>4687.64013671875</v>
      </c>
      <c r="AA275">
        <v>3870110000</v>
      </c>
      <c r="AN275" s="22">
        <v>44526</v>
      </c>
      <c r="AO275" s="20">
        <v>1.48</v>
      </c>
    </row>
    <row r="276" spans="1:41" x14ac:dyDescent="0.2">
      <c r="A276" s="17">
        <v>44543</v>
      </c>
      <c r="B276">
        <v>262.99356079101562</v>
      </c>
      <c r="C276">
        <v>265.760009765625</v>
      </c>
      <c r="D276">
        <v>270.55999755859381</v>
      </c>
      <c r="E276">
        <v>264.6099853515625</v>
      </c>
      <c r="F276">
        <v>265.79998779296881</v>
      </c>
      <c r="G276">
        <v>3625700</v>
      </c>
      <c r="U276" s="17">
        <v>44543</v>
      </c>
      <c r="V276">
        <v>4668.97021484375</v>
      </c>
      <c r="W276">
        <v>4668.97021484375</v>
      </c>
      <c r="X276">
        <v>4710.2998046875</v>
      </c>
      <c r="Y276">
        <v>4667.60009765625</v>
      </c>
      <c r="Z276">
        <v>4710.2998046875</v>
      </c>
      <c r="AA276">
        <v>4397230000</v>
      </c>
      <c r="AN276" s="22">
        <v>44529</v>
      </c>
      <c r="AO276" s="20">
        <v>1.52</v>
      </c>
    </row>
    <row r="277" spans="1:41" x14ac:dyDescent="0.2">
      <c r="A277" s="17">
        <v>44544</v>
      </c>
      <c r="B277">
        <v>252.92939758300781</v>
      </c>
      <c r="C277">
        <v>255.5899963378906</v>
      </c>
      <c r="D277">
        <v>262.14999389648438</v>
      </c>
      <c r="E277">
        <v>253.30000305175781</v>
      </c>
      <c r="F277">
        <v>262</v>
      </c>
      <c r="G277">
        <v>7227300</v>
      </c>
      <c r="U277" s="17">
        <v>44544</v>
      </c>
      <c r="V277">
        <v>4634.08984375</v>
      </c>
      <c r="W277">
        <v>4634.08984375</v>
      </c>
      <c r="X277">
        <v>4660.47021484375</v>
      </c>
      <c r="Y277">
        <v>4606.52001953125</v>
      </c>
      <c r="Z277">
        <v>4642.990234375</v>
      </c>
      <c r="AA277">
        <v>4485430000</v>
      </c>
      <c r="AN277" s="22">
        <v>44530</v>
      </c>
      <c r="AO277" s="20">
        <v>1.43</v>
      </c>
    </row>
    <row r="278" spans="1:41" x14ac:dyDescent="0.2">
      <c r="A278" s="17">
        <v>44545</v>
      </c>
      <c r="B278">
        <v>257.33306884765619</v>
      </c>
      <c r="C278">
        <v>260.04000854492188</v>
      </c>
      <c r="D278">
        <v>260.19000244140619</v>
      </c>
      <c r="E278">
        <v>251.8999938964844</v>
      </c>
      <c r="F278">
        <v>254.8500061035156</v>
      </c>
      <c r="G278">
        <v>6484900</v>
      </c>
      <c r="U278" s="17">
        <v>44545</v>
      </c>
      <c r="V278">
        <v>4709.85009765625</v>
      </c>
      <c r="W278">
        <v>4709.85009765625</v>
      </c>
      <c r="X278">
        <v>4712.60009765625</v>
      </c>
      <c r="Y278">
        <v>4611.22021484375</v>
      </c>
      <c r="Z278">
        <v>4636.4599609375</v>
      </c>
      <c r="AA278">
        <v>4910130000</v>
      </c>
      <c r="AN278" s="22">
        <v>44531</v>
      </c>
      <c r="AO278" s="20">
        <v>1.43</v>
      </c>
    </row>
    <row r="279" spans="1:41" x14ac:dyDescent="0.2">
      <c r="A279" s="17">
        <v>44546</v>
      </c>
      <c r="B279">
        <v>250.48512268066409</v>
      </c>
      <c r="C279">
        <v>253.1199951171875</v>
      </c>
      <c r="D279">
        <v>261.35000610351562</v>
      </c>
      <c r="E279">
        <v>252.2200012207031</v>
      </c>
      <c r="F279">
        <v>260</v>
      </c>
      <c r="G279">
        <v>6556700</v>
      </c>
      <c r="U279" s="17">
        <v>44546</v>
      </c>
      <c r="V279">
        <v>4668.669921875</v>
      </c>
      <c r="W279">
        <v>4668.669921875</v>
      </c>
      <c r="X279">
        <v>4731.990234375</v>
      </c>
      <c r="Y279">
        <v>4651.89013671875</v>
      </c>
      <c r="Z279">
        <v>4719.1298828125</v>
      </c>
      <c r="AA279">
        <v>4829500000</v>
      </c>
      <c r="AN279" s="22">
        <v>44532</v>
      </c>
      <c r="AO279" s="20">
        <v>1.44</v>
      </c>
    </row>
    <row r="280" spans="1:41" x14ac:dyDescent="0.2">
      <c r="A280" s="17">
        <v>44547</v>
      </c>
      <c r="B280">
        <v>250.29707336425781</v>
      </c>
      <c r="C280">
        <v>252.92999267578119</v>
      </c>
      <c r="D280">
        <v>253.8999938964844</v>
      </c>
      <c r="E280">
        <v>246.78999328613281</v>
      </c>
      <c r="F280">
        <v>251.24000549316409</v>
      </c>
      <c r="G280">
        <v>12119400</v>
      </c>
      <c r="U280" s="17">
        <v>44547</v>
      </c>
      <c r="V280">
        <v>4620.64013671875</v>
      </c>
      <c r="W280">
        <v>4620.64013671875</v>
      </c>
      <c r="X280">
        <v>4666.7001953125</v>
      </c>
      <c r="Y280">
        <v>4600.22021484375</v>
      </c>
      <c r="Z280">
        <v>4652.5</v>
      </c>
      <c r="AA280">
        <v>7987090000</v>
      </c>
      <c r="AN280" s="22">
        <v>44533</v>
      </c>
      <c r="AO280" s="20">
        <v>1.35</v>
      </c>
    </row>
    <row r="281" spans="1:41" x14ac:dyDescent="0.2">
      <c r="A281" s="17">
        <v>44550</v>
      </c>
      <c r="B281">
        <v>244.6366271972656</v>
      </c>
      <c r="C281">
        <v>247.21000671386719</v>
      </c>
      <c r="D281">
        <v>251.53999328613281</v>
      </c>
      <c r="E281">
        <v>246.5</v>
      </c>
      <c r="F281">
        <v>249.88999938964841</v>
      </c>
      <c r="G281">
        <v>5580100</v>
      </c>
      <c r="U281" s="17">
        <v>44550</v>
      </c>
      <c r="V281">
        <v>4568.02001953125</v>
      </c>
      <c r="W281">
        <v>4568.02001953125</v>
      </c>
      <c r="X281">
        <v>4587.89990234375</v>
      </c>
      <c r="Y281">
        <v>4531.10009765625</v>
      </c>
      <c r="Z281">
        <v>4587.89990234375</v>
      </c>
      <c r="AA281">
        <v>4635700000</v>
      </c>
      <c r="AN281" s="22">
        <v>44536</v>
      </c>
      <c r="AO281" s="20">
        <v>1.43</v>
      </c>
    </row>
    <row r="282" spans="1:41" x14ac:dyDescent="0.2">
      <c r="A282" s="17">
        <v>44551</v>
      </c>
      <c r="B282">
        <v>249.92103576660159</v>
      </c>
      <c r="C282">
        <v>252.55000305175781</v>
      </c>
      <c r="D282">
        <v>253.00999450683591</v>
      </c>
      <c r="E282">
        <v>245.25</v>
      </c>
      <c r="F282">
        <v>248</v>
      </c>
      <c r="G282">
        <v>5428200</v>
      </c>
      <c r="U282" s="17">
        <v>44551</v>
      </c>
      <c r="V282">
        <v>4649.22998046875</v>
      </c>
      <c r="W282">
        <v>4649.22998046875</v>
      </c>
      <c r="X282">
        <v>4651.14013671875</v>
      </c>
      <c r="Y282">
        <v>4583.16015625</v>
      </c>
      <c r="Z282">
        <v>4594.9599609375</v>
      </c>
      <c r="AA282">
        <v>4072430000</v>
      </c>
      <c r="AN282" s="22">
        <v>44537</v>
      </c>
      <c r="AO282" s="20">
        <v>1.48</v>
      </c>
    </row>
    <row r="283" spans="1:41" x14ac:dyDescent="0.2">
      <c r="A283" s="17">
        <v>44552</v>
      </c>
      <c r="B283">
        <v>250.16844177246091</v>
      </c>
      <c r="C283">
        <v>252.80000305175781</v>
      </c>
      <c r="D283">
        <v>254.25999450683591</v>
      </c>
      <c r="E283">
        <v>249.50999450683591</v>
      </c>
      <c r="F283">
        <v>253.41999816894531</v>
      </c>
      <c r="G283">
        <v>4982400</v>
      </c>
      <c r="U283" s="17">
        <v>44552</v>
      </c>
      <c r="V283">
        <v>4696.56005859375</v>
      </c>
      <c r="W283">
        <v>4696.56005859375</v>
      </c>
      <c r="X283">
        <v>4697.669921875</v>
      </c>
      <c r="Y283">
        <v>4645.52978515625</v>
      </c>
      <c r="Z283">
        <v>4650.35986328125</v>
      </c>
      <c r="AA283">
        <v>3319610000</v>
      </c>
      <c r="AN283" s="22">
        <v>44538</v>
      </c>
      <c r="AO283" s="20">
        <v>1.52</v>
      </c>
    </row>
    <row r="284" spans="1:41" x14ac:dyDescent="0.2">
      <c r="A284" s="17">
        <v>44553</v>
      </c>
      <c r="B284">
        <v>250.5048828125</v>
      </c>
      <c r="C284">
        <v>253.13999938964841</v>
      </c>
      <c r="D284">
        <v>254.30999755859381</v>
      </c>
      <c r="E284">
        <v>249.3399963378906</v>
      </c>
      <c r="F284">
        <v>251.22999572753909</v>
      </c>
      <c r="G284">
        <v>3769500</v>
      </c>
      <c r="U284" s="17">
        <v>44553</v>
      </c>
      <c r="V284">
        <v>4725.7900390625</v>
      </c>
      <c r="W284">
        <v>4725.7900390625</v>
      </c>
      <c r="X284">
        <v>4740.740234375</v>
      </c>
      <c r="Y284">
        <v>4703.9599609375</v>
      </c>
      <c r="Z284">
        <v>4703.9599609375</v>
      </c>
      <c r="AA284">
        <v>2913040000</v>
      </c>
      <c r="AN284" s="22">
        <v>44539</v>
      </c>
      <c r="AO284" s="20">
        <v>1.49</v>
      </c>
    </row>
    <row r="285" spans="1:41" x14ac:dyDescent="0.2">
      <c r="A285" s="17">
        <v>44557</v>
      </c>
      <c r="B285">
        <v>255.61116027832031</v>
      </c>
      <c r="C285">
        <v>258.29998779296881</v>
      </c>
      <c r="D285">
        <v>258.42999267578119</v>
      </c>
      <c r="E285">
        <v>253.24000549316409</v>
      </c>
      <c r="F285">
        <v>253.38999938964841</v>
      </c>
      <c r="G285">
        <v>3531800</v>
      </c>
      <c r="U285" s="17">
        <v>44557</v>
      </c>
      <c r="V285">
        <v>4791.18994140625</v>
      </c>
      <c r="W285">
        <v>4791.18994140625</v>
      </c>
      <c r="X285">
        <v>4791.490234375</v>
      </c>
      <c r="Y285">
        <v>4733.990234375</v>
      </c>
      <c r="Z285">
        <v>4733.990234375</v>
      </c>
      <c r="AA285">
        <v>2770290000</v>
      </c>
      <c r="AN285" s="22">
        <v>44540</v>
      </c>
      <c r="AO285" s="20">
        <v>1.48</v>
      </c>
    </row>
    <row r="286" spans="1:41" x14ac:dyDescent="0.2">
      <c r="A286" s="17">
        <v>44558</v>
      </c>
      <c r="B286">
        <v>252.79083251953119</v>
      </c>
      <c r="C286">
        <v>255.44999694824219</v>
      </c>
      <c r="D286">
        <v>260.77999877929688</v>
      </c>
      <c r="E286">
        <v>254.94000244140619</v>
      </c>
      <c r="F286">
        <v>259.73001098632812</v>
      </c>
      <c r="G286">
        <v>3293700</v>
      </c>
      <c r="U286" s="17">
        <v>44558</v>
      </c>
      <c r="V286">
        <v>4786.35009765625</v>
      </c>
      <c r="W286">
        <v>4786.35009765625</v>
      </c>
      <c r="X286">
        <v>4807.02001953125</v>
      </c>
      <c r="Y286">
        <v>4780.0400390625</v>
      </c>
      <c r="Z286">
        <v>4795.490234375</v>
      </c>
      <c r="AA286">
        <v>2707920000</v>
      </c>
      <c r="AN286" s="22">
        <v>44543</v>
      </c>
      <c r="AO286" s="20">
        <v>1.42</v>
      </c>
    </row>
    <row r="287" spans="1:41" x14ac:dyDescent="0.2">
      <c r="A287" s="17">
        <v>44559</v>
      </c>
      <c r="B287">
        <v>251.89033508300781</v>
      </c>
      <c r="C287">
        <v>254.53999328613281</v>
      </c>
      <c r="D287">
        <v>256.42999267578119</v>
      </c>
      <c r="E287">
        <v>253.1199951171875</v>
      </c>
      <c r="F287">
        <v>256</v>
      </c>
      <c r="G287">
        <v>2592700</v>
      </c>
      <c r="U287" s="17">
        <v>44559</v>
      </c>
      <c r="V287">
        <v>4793.06005859375</v>
      </c>
      <c r="W287">
        <v>4793.06005859375</v>
      </c>
      <c r="X287">
        <v>4804.06005859375</v>
      </c>
      <c r="Y287">
        <v>4778.080078125</v>
      </c>
      <c r="Z287">
        <v>4788.64013671875</v>
      </c>
      <c r="AA287">
        <v>2963310000</v>
      </c>
      <c r="AN287" s="22">
        <v>44544</v>
      </c>
      <c r="AO287" s="20">
        <v>1.44</v>
      </c>
    </row>
    <row r="288" spans="1:41" x14ac:dyDescent="0.2">
      <c r="A288" s="17">
        <v>44560</v>
      </c>
      <c r="B288">
        <v>252.67210388183591</v>
      </c>
      <c r="C288">
        <v>255.33000183105469</v>
      </c>
      <c r="D288">
        <v>257.89999389648438</v>
      </c>
      <c r="E288">
        <v>254.46000671386719</v>
      </c>
      <c r="F288">
        <v>255.30000305175781</v>
      </c>
      <c r="G288">
        <v>2950600</v>
      </c>
      <c r="U288" s="17">
        <v>44560</v>
      </c>
      <c r="V288">
        <v>4778.72998046875</v>
      </c>
      <c r="W288">
        <v>4778.72998046875</v>
      </c>
      <c r="X288">
        <v>4808.93017578125</v>
      </c>
      <c r="Y288">
        <v>4775.330078125</v>
      </c>
      <c r="Z288">
        <v>4794.22998046875</v>
      </c>
      <c r="AA288">
        <v>3124950000</v>
      </c>
      <c r="AN288" s="22">
        <v>44545</v>
      </c>
      <c r="AO288" s="20">
        <v>1.47</v>
      </c>
    </row>
    <row r="289" spans="1:41" x14ac:dyDescent="0.2">
      <c r="A289" s="17">
        <v>44561</v>
      </c>
      <c r="B289">
        <v>251.48460388183591</v>
      </c>
      <c r="C289">
        <v>254.1300048828125</v>
      </c>
      <c r="D289">
        <v>256.489990234375</v>
      </c>
      <c r="E289">
        <v>253.6300048828125</v>
      </c>
      <c r="F289">
        <v>254.4700012207031</v>
      </c>
      <c r="G289">
        <v>3169300</v>
      </c>
      <c r="U289" s="17">
        <v>44561</v>
      </c>
      <c r="V289">
        <v>4766.18017578125</v>
      </c>
      <c r="W289">
        <v>4766.18017578125</v>
      </c>
      <c r="X289">
        <v>4786.830078125</v>
      </c>
      <c r="Y289">
        <v>4765.75</v>
      </c>
      <c r="Z289">
        <v>4775.2099609375</v>
      </c>
      <c r="AA289">
        <v>2677820000</v>
      </c>
      <c r="AN289" s="22">
        <v>44546</v>
      </c>
      <c r="AO289" s="20">
        <v>1.44</v>
      </c>
    </row>
    <row r="290" spans="1:41" x14ac:dyDescent="0.2">
      <c r="A290" s="17">
        <v>44564</v>
      </c>
      <c r="B290">
        <v>252.8007507324219</v>
      </c>
      <c r="C290">
        <v>255.46000671386719</v>
      </c>
      <c r="D290">
        <v>256.70001220703119</v>
      </c>
      <c r="E290">
        <v>248.6499938964844</v>
      </c>
      <c r="F290">
        <v>255.00999450683591</v>
      </c>
      <c r="G290">
        <v>4316800</v>
      </c>
      <c r="U290" s="17">
        <v>44564</v>
      </c>
      <c r="V290">
        <v>4796.56005859375</v>
      </c>
      <c r="W290">
        <v>4796.56005859375</v>
      </c>
      <c r="X290">
        <v>4796.64013671875</v>
      </c>
      <c r="Y290">
        <v>4758.169921875</v>
      </c>
      <c r="Z290">
        <v>4778.14013671875</v>
      </c>
      <c r="AA290">
        <v>3831020000</v>
      </c>
      <c r="AN290" s="22">
        <v>44547</v>
      </c>
      <c r="AO290" s="20">
        <v>1.41</v>
      </c>
    </row>
    <row r="291" spans="1:41" x14ac:dyDescent="0.2">
      <c r="A291" s="17">
        <v>44565</v>
      </c>
      <c r="B291">
        <v>245.64601135253909</v>
      </c>
      <c r="C291">
        <v>248.22999572753909</v>
      </c>
      <c r="D291">
        <v>256.8699951171875</v>
      </c>
      <c r="E291">
        <v>243.3999938964844</v>
      </c>
      <c r="F291">
        <v>256.85000610351562</v>
      </c>
      <c r="G291">
        <v>7240700</v>
      </c>
      <c r="U291" s="17">
        <v>44565</v>
      </c>
      <c r="V291">
        <v>4793.5400390625</v>
      </c>
      <c r="W291">
        <v>4793.5400390625</v>
      </c>
      <c r="X291">
        <v>4818.6201171875</v>
      </c>
      <c r="Y291">
        <v>4774.27001953125</v>
      </c>
      <c r="Z291">
        <v>4804.509765625</v>
      </c>
      <c r="AA291">
        <v>4683170000</v>
      </c>
      <c r="AN291" s="22">
        <v>44550</v>
      </c>
      <c r="AO291" s="20">
        <v>1.43</v>
      </c>
    </row>
    <row r="292" spans="1:41" x14ac:dyDescent="0.2">
      <c r="A292" s="17">
        <v>44566</v>
      </c>
      <c r="B292">
        <v>225.30003356933591</v>
      </c>
      <c r="C292">
        <v>227.66999816894531</v>
      </c>
      <c r="D292">
        <v>238.19999694824219</v>
      </c>
      <c r="E292">
        <v>227.30999755859381</v>
      </c>
      <c r="F292">
        <v>236.16999816894531</v>
      </c>
      <c r="G292">
        <v>18882500</v>
      </c>
      <c r="U292" s="17">
        <v>44566</v>
      </c>
      <c r="V292">
        <v>4700.580078125</v>
      </c>
      <c r="W292">
        <v>4700.580078125</v>
      </c>
      <c r="X292">
        <v>4797.7001953125</v>
      </c>
      <c r="Y292">
        <v>4699.43994140625</v>
      </c>
      <c r="Z292">
        <v>4787.990234375</v>
      </c>
      <c r="AA292">
        <v>4887960000</v>
      </c>
      <c r="AN292" s="22">
        <v>44551</v>
      </c>
      <c r="AO292" s="20">
        <v>1.48</v>
      </c>
    </row>
    <row r="293" spans="1:41" x14ac:dyDescent="0.2">
      <c r="A293" s="17">
        <v>44567</v>
      </c>
      <c r="B293">
        <v>226.76463317871091</v>
      </c>
      <c r="C293">
        <v>229.1499938964844</v>
      </c>
      <c r="D293">
        <v>234.47999572753909</v>
      </c>
      <c r="E293">
        <v>226.05000305175781</v>
      </c>
      <c r="F293">
        <v>228.03999328613281</v>
      </c>
      <c r="G293">
        <v>9376100</v>
      </c>
      <c r="U293" s="17">
        <v>44567</v>
      </c>
      <c r="V293">
        <v>4696.0498046875</v>
      </c>
      <c r="W293">
        <v>4696.0498046875</v>
      </c>
      <c r="X293">
        <v>4725.009765625</v>
      </c>
      <c r="Y293">
        <v>4671.259765625</v>
      </c>
      <c r="Z293">
        <v>4693.39013671875</v>
      </c>
      <c r="AA293">
        <v>4295280000</v>
      </c>
      <c r="AN293" s="22">
        <v>44552</v>
      </c>
      <c r="AO293" s="20">
        <v>1.46</v>
      </c>
    </row>
    <row r="294" spans="1:41" x14ac:dyDescent="0.2">
      <c r="A294" s="17">
        <v>44568</v>
      </c>
      <c r="B294">
        <v>225.93336486816409</v>
      </c>
      <c r="C294">
        <v>228.30999755859381</v>
      </c>
      <c r="D294">
        <v>232.2799987792969</v>
      </c>
      <c r="E294">
        <v>226.05000305175781</v>
      </c>
      <c r="F294">
        <v>228.5</v>
      </c>
      <c r="G294">
        <v>6286700</v>
      </c>
      <c r="U294" s="17">
        <v>44568</v>
      </c>
      <c r="V294">
        <v>4677.02978515625</v>
      </c>
      <c r="W294">
        <v>4677.02978515625</v>
      </c>
      <c r="X294">
        <v>4707.9501953125</v>
      </c>
      <c r="Y294">
        <v>4662.740234375</v>
      </c>
      <c r="Z294">
        <v>4697.66015625</v>
      </c>
      <c r="AA294">
        <v>4181510000</v>
      </c>
      <c r="AN294" s="22">
        <v>44553</v>
      </c>
      <c r="AO294" s="20">
        <v>1.5</v>
      </c>
    </row>
    <row r="295" spans="1:41" x14ac:dyDescent="0.2">
      <c r="A295" s="17">
        <v>44571</v>
      </c>
      <c r="B295">
        <v>227.23963928222659</v>
      </c>
      <c r="C295">
        <v>229.6300048828125</v>
      </c>
      <c r="D295">
        <v>229.83000183105469</v>
      </c>
      <c r="E295">
        <v>218.88999938964841</v>
      </c>
      <c r="F295">
        <v>225.5</v>
      </c>
      <c r="G295">
        <v>7803800</v>
      </c>
      <c r="U295" s="17">
        <v>44571</v>
      </c>
      <c r="V295">
        <v>4670.2900390625</v>
      </c>
      <c r="W295">
        <v>4670.2900390625</v>
      </c>
      <c r="X295">
        <v>4673.02001953125</v>
      </c>
      <c r="Y295">
        <v>4582.240234375</v>
      </c>
      <c r="Z295">
        <v>4655.33984375</v>
      </c>
      <c r="AA295">
        <v>4511810000</v>
      </c>
      <c r="AN295" s="22">
        <v>44554</v>
      </c>
    </row>
    <row r="296" spans="1:41" x14ac:dyDescent="0.2">
      <c r="A296" s="17">
        <v>44572</v>
      </c>
      <c r="B296">
        <v>232.3953857421875</v>
      </c>
      <c r="C296">
        <v>234.8399963378906</v>
      </c>
      <c r="D296">
        <v>236.3500061035156</v>
      </c>
      <c r="E296">
        <v>226.55999755859381</v>
      </c>
      <c r="F296">
        <v>228.80000305175781</v>
      </c>
      <c r="G296">
        <v>7635300</v>
      </c>
      <c r="U296" s="17">
        <v>44572</v>
      </c>
      <c r="V296">
        <v>4713.06982421875</v>
      </c>
      <c r="W296">
        <v>4713.06982421875</v>
      </c>
      <c r="X296">
        <v>4714.1298828125</v>
      </c>
      <c r="Y296">
        <v>4638.27001953125</v>
      </c>
      <c r="Z296">
        <v>4669.14013671875</v>
      </c>
      <c r="AA296">
        <v>4101590000</v>
      </c>
      <c r="AN296" s="22">
        <v>44557</v>
      </c>
      <c r="AO296" s="20">
        <v>1.48</v>
      </c>
    </row>
    <row r="297" spans="1:41" x14ac:dyDescent="0.2">
      <c r="A297" s="17">
        <v>44573</v>
      </c>
      <c r="B297">
        <v>235.3542785644531</v>
      </c>
      <c r="C297">
        <v>237.83000183105469</v>
      </c>
      <c r="D297">
        <v>239.2799987792969</v>
      </c>
      <c r="E297">
        <v>235.75999450683591</v>
      </c>
      <c r="F297">
        <v>237</v>
      </c>
      <c r="G297">
        <v>6718900</v>
      </c>
      <c r="U297" s="17">
        <v>44573</v>
      </c>
      <c r="V297">
        <v>4726.35009765625</v>
      </c>
      <c r="W297">
        <v>4726.35009765625</v>
      </c>
      <c r="X297">
        <v>4748.830078125</v>
      </c>
      <c r="Y297">
        <v>4706.7099609375</v>
      </c>
      <c r="Z297">
        <v>4728.58984375</v>
      </c>
      <c r="AA297">
        <v>4048220000</v>
      </c>
      <c r="AN297" s="22">
        <v>44558</v>
      </c>
      <c r="AO297" s="20">
        <v>1.49</v>
      </c>
    </row>
    <row r="298" spans="1:41" x14ac:dyDescent="0.2">
      <c r="A298" s="17">
        <v>44574</v>
      </c>
      <c r="B298">
        <v>226.25007629394531</v>
      </c>
      <c r="C298">
        <v>228.6300048828125</v>
      </c>
      <c r="D298">
        <v>238.78999328613281</v>
      </c>
      <c r="E298">
        <v>227.91999816894531</v>
      </c>
      <c r="F298">
        <v>237.5</v>
      </c>
      <c r="G298">
        <v>6680300</v>
      </c>
      <c r="U298" s="17">
        <v>44574</v>
      </c>
      <c r="V298">
        <v>4659.02978515625</v>
      </c>
      <c r="W298">
        <v>4659.02978515625</v>
      </c>
      <c r="X298">
        <v>4744.1298828125</v>
      </c>
      <c r="Y298">
        <v>4650.2900390625</v>
      </c>
      <c r="Z298">
        <v>4733.56005859375</v>
      </c>
      <c r="AA298">
        <v>4251730000</v>
      </c>
      <c r="AN298" s="22">
        <v>44559</v>
      </c>
      <c r="AO298" s="20">
        <v>1.55</v>
      </c>
    </row>
    <row r="299" spans="1:41" x14ac:dyDescent="0.2">
      <c r="A299" s="17">
        <v>44575</v>
      </c>
      <c r="B299">
        <v>228.8229675292969</v>
      </c>
      <c r="C299">
        <v>231.22999572753909</v>
      </c>
      <c r="D299">
        <v>233.28999328613281</v>
      </c>
      <c r="E299">
        <v>227.61000061035159</v>
      </c>
      <c r="F299">
        <v>228.0299987792969</v>
      </c>
      <c r="G299">
        <v>5805100</v>
      </c>
      <c r="U299" s="17">
        <v>44575</v>
      </c>
      <c r="V299">
        <v>4662.85009765625</v>
      </c>
      <c r="W299">
        <v>4662.85009765625</v>
      </c>
      <c r="X299">
        <v>4665.1298828125</v>
      </c>
      <c r="Y299">
        <v>4614.75</v>
      </c>
      <c r="Z299">
        <v>4637.990234375</v>
      </c>
      <c r="AA299">
        <v>4338490000</v>
      </c>
      <c r="AN299" s="22">
        <v>44560</v>
      </c>
      <c r="AO299" s="20">
        <v>1.52</v>
      </c>
    </row>
    <row r="300" spans="1:41" x14ac:dyDescent="0.2">
      <c r="A300" s="17">
        <v>44579</v>
      </c>
      <c r="B300">
        <v>223.706787109375</v>
      </c>
      <c r="C300">
        <v>226.05999755859381</v>
      </c>
      <c r="D300">
        <v>230.72999572753909</v>
      </c>
      <c r="E300">
        <v>225.30000305175781</v>
      </c>
      <c r="F300">
        <v>228.44999694824219</v>
      </c>
      <c r="G300">
        <v>6032000</v>
      </c>
      <c r="U300" s="17">
        <v>44579</v>
      </c>
      <c r="V300">
        <v>4577.10986328125</v>
      </c>
      <c r="W300">
        <v>4577.10986328125</v>
      </c>
      <c r="X300">
        <v>4632.240234375</v>
      </c>
      <c r="Y300">
        <v>4568.7001953125</v>
      </c>
      <c r="Z300">
        <v>4632.240234375</v>
      </c>
      <c r="AA300">
        <v>4748700000</v>
      </c>
      <c r="AN300" s="22">
        <v>44561</v>
      </c>
      <c r="AO300" s="20">
        <v>1.52</v>
      </c>
    </row>
    <row r="301" spans="1:41" x14ac:dyDescent="0.2">
      <c r="A301" s="17">
        <v>44580</v>
      </c>
      <c r="B301">
        <v>223.91461181640619</v>
      </c>
      <c r="C301">
        <v>226.27000427246091</v>
      </c>
      <c r="D301">
        <v>232.21000671386719</v>
      </c>
      <c r="E301">
        <v>226.16999816894531</v>
      </c>
      <c r="F301">
        <v>227.4700012207031</v>
      </c>
      <c r="G301">
        <v>5332600</v>
      </c>
      <c r="U301" s="17">
        <v>44580</v>
      </c>
      <c r="V301">
        <v>4532.759765625</v>
      </c>
      <c r="W301">
        <v>4532.759765625</v>
      </c>
      <c r="X301">
        <v>4611.5498046875</v>
      </c>
      <c r="Y301">
        <v>4530.2001953125</v>
      </c>
      <c r="Z301">
        <v>4588.02978515625</v>
      </c>
      <c r="AA301">
        <v>4465740000</v>
      </c>
      <c r="AN301" s="22">
        <v>44564</v>
      </c>
      <c r="AO301" s="20">
        <v>1.63</v>
      </c>
    </row>
    <row r="302" spans="1:41" x14ac:dyDescent="0.2">
      <c r="A302" s="17">
        <v>44581</v>
      </c>
      <c r="B302">
        <v>220.61927795410159</v>
      </c>
      <c r="C302">
        <v>222.94000244140619</v>
      </c>
      <c r="D302">
        <v>231.3999938964844</v>
      </c>
      <c r="E302">
        <v>222.49000549316409</v>
      </c>
      <c r="F302">
        <v>229.07000732421881</v>
      </c>
      <c r="G302">
        <v>5663700</v>
      </c>
      <c r="U302" s="17">
        <v>44581</v>
      </c>
      <c r="V302">
        <v>4482.72998046875</v>
      </c>
      <c r="W302">
        <v>4482.72998046875</v>
      </c>
      <c r="X302">
        <v>4602.10986328125</v>
      </c>
      <c r="Y302">
        <v>4477.9501953125</v>
      </c>
      <c r="Z302">
        <v>4547.35009765625</v>
      </c>
      <c r="AA302">
        <v>4640870000</v>
      </c>
      <c r="AN302" s="22">
        <v>44565</v>
      </c>
      <c r="AO302" s="20">
        <v>1.66</v>
      </c>
    </row>
    <row r="303" spans="1:41" x14ac:dyDescent="0.2">
      <c r="A303" s="17">
        <v>44582</v>
      </c>
      <c r="B303">
        <v>216.3541259765625</v>
      </c>
      <c r="C303">
        <v>218.6300048828125</v>
      </c>
      <c r="D303">
        <v>224.77000427246091</v>
      </c>
      <c r="E303">
        <v>218.25</v>
      </c>
      <c r="F303">
        <v>223.05999755859381</v>
      </c>
      <c r="G303">
        <v>9128400</v>
      </c>
      <c r="U303" s="17">
        <v>44582</v>
      </c>
      <c r="V303">
        <v>4397.93994140625</v>
      </c>
      <c r="W303">
        <v>4397.93994140625</v>
      </c>
      <c r="X303">
        <v>4494.52001953125</v>
      </c>
      <c r="Y303">
        <v>4395.33984375</v>
      </c>
      <c r="Z303">
        <v>4471.3798828125</v>
      </c>
      <c r="AA303">
        <v>5589100000</v>
      </c>
      <c r="AN303" s="22">
        <v>44566</v>
      </c>
      <c r="AO303" s="20">
        <v>1.71</v>
      </c>
    </row>
    <row r="304" spans="1:41" x14ac:dyDescent="0.2">
      <c r="A304" s="17">
        <v>44585</v>
      </c>
      <c r="B304">
        <v>220.70831298828119</v>
      </c>
      <c r="C304">
        <v>223.0299987792969</v>
      </c>
      <c r="D304">
        <v>223.3800048828125</v>
      </c>
      <c r="E304">
        <v>207.50999450683591</v>
      </c>
      <c r="F304">
        <v>212.38999938964841</v>
      </c>
      <c r="G304">
        <v>11664300</v>
      </c>
      <c r="U304" s="17">
        <v>44585</v>
      </c>
      <c r="V304">
        <v>4410.1298828125</v>
      </c>
      <c r="W304">
        <v>4410.1298828125</v>
      </c>
      <c r="X304">
        <v>4417.35009765625</v>
      </c>
      <c r="Y304">
        <v>4222.6201171875</v>
      </c>
      <c r="Z304">
        <v>4356.31982421875</v>
      </c>
      <c r="AA304">
        <v>6928110000</v>
      </c>
      <c r="AN304" s="22">
        <v>44567</v>
      </c>
      <c r="AO304" s="20">
        <v>1.73</v>
      </c>
    </row>
    <row r="305" spans="1:41" x14ac:dyDescent="0.2">
      <c r="A305" s="17">
        <v>44586</v>
      </c>
      <c r="B305">
        <v>213.1478576660156</v>
      </c>
      <c r="C305">
        <v>215.38999938964841</v>
      </c>
      <c r="D305">
        <v>223.8999938964844</v>
      </c>
      <c r="E305">
        <v>214.66999816894531</v>
      </c>
      <c r="F305">
        <v>221</v>
      </c>
      <c r="G305">
        <v>9092700</v>
      </c>
      <c r="U305" s="17">
        <v>44586</v>
      </c>
      <c r="V305">
        <v>4356.4501953125</v>
      </c>
      <c r="W305">
        <v>4356.4501953125</v>
      </c>
      <c r="X305">
        <v>4411.009765625</v>
      </c>
      <c r="Y305">
        <v>4287.10986328125</v>
      </c>
      <c r="Z305">
        <v>4366.64013671875</v>
      </c>
      <c r="AA305">
        <v>5145050000</v>
      </c>
      <c r="AN305" s="22">
        <v>44568</v>
      </c>
      <c r="AO305" s="20">
        <v>1.76</v>
      </c>
    </row>
    <row r="306" spans="1:41" x14ac:dyDescent="0.2">
      <c r="A306" s="17">
        <v>44587</v>
      </c>
      <c r="B306">
        <v>208.80357360839841</v>
      </c>
      <c r="C306">
        <v>211</v>
      </c>
      <c r="D306">
        <v>221.46000671386719</v>
      </c>
      <c r="E306">
        <v>209.07000732421881</v>
      </c>
      <c r="F306">
        <v>219.61000061035159</v>
      </c>
      <c r="G306">
        <v>10029600</v>
      </c>
      <c r="U306" s="17">
        <v>44587</v>
      </c>
      <c r="V306">
        <v>4349.93017578125</v>
      </c>
      <c r="W306">
        <v>4349.93017578125</v>
      </c>
      <c r="X306">
        <v>4453.22998046875</v>
      </c>
      <c r="Y306">
        <v>4304.7998046875</v>
      </c>
      <c r="Z306">
        <v>4408.43017578125</v>
      </c>
      <c r="AA306">
        <v>5570640000</v>
      </c>
      <c r="AN306" s="22">
        <v>44571</v>
      </c>
      <c r="AO306" s="20">
        <v>1.78</v>
      </c>
    </row>
    <row r="307" spans="1:41" x14ac:dyDescent="0.2">
      <c r="A307" s="17">
        <v>44588</v>
      </c>
      <c r="B307">
        <v>210.52543640136719</v>
      </c>
      <c r="C307">
        <v>212.74000549316409</v>
      </c>
      <c r="D307">
        <v>223.1499938964844</v>
      </c>
      <c r="E307">
        <v>212.05999755859381</v>
      </c>
      <c r="F307">
        <v>214.08000183105469</v>
      </c>
      <c r="G307">
        <v>9462100</v>
      </c>
      <c r="U307" s="17">
        <v>44588</v>
      </c>
      <c r="V307">
        <v>4326.509765625</v>
      </c>
      <c r="W307">
        <v>4326.509765625</v>
      </c>
      <c r="X307">
        <v>4428.740234375</v>
      </c>
      <c r="Y307">
        <v>4309.5</v>
      </c>
      <c r="Z307">
        <v>4380.580078125</v>
      </c>
      <c r="AA307">
        <v>5214200000</v>
      </c>
      <c r="AN307" s="22">
        <v>44572</v>
      </c>
      <c r="AO307" s="20">
        <v>1.75</v>
      </c>
    </row>
    <row r="308" spans="1:41" x14ac:dyDescent="0.2">
      <c r="A308" s="17">
        <v>44589</v>
      </c>
      <c r="B308">
        <v>219.81770324707031</v>
      </c>
      <c r="C308">
        <v>222.1300048828125</v>
      </c>
      <c r="D308">
        <v>222.28999328613281</v>
      </c>
      <c r="E308">
        <v>210.8800048828125</v>
      </c>
      <c r="F308">
        <v>214.30000305175781</v>
      </c>
      <c r="G308">
        <v>8254900</v>
      </c>
      <c r="U308" s="17">
        <v>44589</v>
      </c>
      <c r="V308">
        <v>4431.85009765625</v>
      </c>
      <c r="W308">
        <v>4431.85009765625</v>
      </c>
      <c r="X308">
        <v>4432.72021484375</v>
      </c>
      <c r="Y308">
        <v>4292.4599609375</v>
      </c>
      <c r="Z308">
        <v>4336.18994140625</v>
      </c>
      <c r="AA308">
        <v>5031090000</v>
      </c>
      <c r="AN308" s="22">
        <v>44573</v>
      </c>
      <c r="AO308" s="20">
        <v>1.74</v>
      </c>
    </row>
    <row r="309" spans="1:41" x14ac:dyDescent="0.2">
      <c r="A309" s="17">
        <v>44592</v>
      </c>
      <c r="B309">
        <v>230.20838928222659</v>
      </c>
      <c r="C309">
        <v>232.6300048828125</v>
      </c>
      <c r="D309">
        <v>232.9100036621094</v>
      </c>
      <c r="E309">
        <v>222.25999450683591</v>
      </c>
      <c r="F309">
        <v>222.94999694824219</v>
      </c>
      <c r="G309">
        <v>7084200</v>
      </c>
      <c r="U309" s="17">
        <v>44592</v>
      </c>
      <c r="V309">
        <v>4515.5498046875</v>
      </c>
      <c r="W309">
        <v>4515.5498046875</v>
      </c>
      <c r="X309">
        <v>4516.89013671875</v>
      </c>
      <c r="Y309">
        <v>4414.02001953125</v>
      </c>
      <c r="Z309">
        <v>4431.7900390625</v>
      </c>
      <c r="AA309">
        <v>5098610000</v>
      </c>
      <c r="AN309" s="22">
        <v>44574</v>
      </c>
      <c r="AO309" s="20">
        <v>1.7</v>
      </c>
    </row>
    <row r="310" spans="1:41" x14ac:dyDescent="0.2">
      <c r="A310" s="17">
        <v>44593</v>
      </c>
      <c r="B310">
        <v>229.7037048339844</v>
      </c>
      <c r="C310">
        <v>232.1199951171875</v>
      </c>
      <c r="D310">
        <v>232.7799987792969</v>
      </c>
      <c r="E310">
        <v>226.32000732421881</v>
      </c>
      <c r="F310">
        <v>232.3699951171875</v>
      </c>
      <c r="G310">
        <v>6387100</v>
      </c>
      <c r="U310" s="17">
        <v>44593</v>
      </c>
      <c r="V310">
        <v>4546.5400390625</v>
      </c>
      <c r="W310">
        <v>4546.5400390625</v>
      </c>
      <c r="X310">
        <v>4550.490234375</v>
      </c>
      <c r="Y310">
        <v>4483.52978515625</v>
      </c>
      <c r="Z310">
        <v>4519.56982421875</v>
      </c>
      <c r="AA310">
        <v>4816830000</v>
      </c>
      <c r="AN310" s="22">
        <v>44575</v>
      </c>
      <c r="AO310" s="20">
        <v>1.78</v>
      </c>
    </row>
    <row r="311" spans="1:41" x14ac:dyDescent="0.2">
      <c r="A311" s="17">
        <v>44594</v>
      </c>
      <c r="B311">
        <v>222.667724609375</v>
      </c>
      <c r="C311">
        <v>225.00999450683591</v>
      </c>
      <c r="D311">
        <v>234.49000549316409</v>
      </c>
      <c r="E311">
        <v>223.02000427246091</v>
      </c>
      <c r="F311">
        <v>233.74000549316409</v>
      </c>
      <c r="G311">
        <v>9378900</v>
      </c>
      <c r="U311" s="17">
        <v>44594</v>
      </c>
      <c r="V311">
        <v>4589.3798828125</v>
      </c>
      <c r="W311">
        <v>4589.3798828125</v>
      </c>
      <c r="X311">
        <v>4595.31005859375</v>
      </c>
      <c r="Y311">
        <v>4544.31982421875</v>
      </c>
      <c r="Z311">
        <v>4566.39013671875</v>
      </c>
      <c r="AA311">
        <v>4481580000</v>
      </c>
      <c r="AN311" s="22">
        <v>44578</v>
      </c>
    </row>
    <row r="312" spans="1:41" x14ac:dyDescent="0.2">
      <c r="A312" s="17">
        <v>44595</v>
      </c>
      <c r="B312">
        <v>210.5551452636719</v>
      </c>
      <c r="C312">
        <v>212.77000427246091</v>
      </c>
      <c r="D312">
        <v>220.78999328613281</v>
      </c>
      <c r="E312">
        <v>210.3999938964844</v>
      </c>
      <c r="F312">
        <v>218.07000732421881</v>
      </c>
      <c r="G312">
        <v>12826600</v>
      </c>
      <c r="U312" s="17">
        <v>44595</v>
      </c>
      <c r="V312">
        <v>4477.43994140625</v>
      </c>
      <c r="W312">
        <v>4477.43994140625</v>
      </c>
      <c r="X312">
        <v>4542.8798828125</v>
      </c>
      <c r="Y312">
        <v>4470.39013671875</v>
      </c>
      <c r="Z312">
        <v>4535.41015625</v>
      </c>
      <c r="AA312">
        <v>4401970000</v>
      </c>
      <c r="AN312" s="22">
        <v>44579</v>
      </c>
      <c r="AO312" s="20">
        <v>1.87</v>
      </c>
    </row>
    <row r="313" spans="1:41" x14ac:dyDescent="0.2">
      <c r="A313" s="17">
        <v>44596</v>
      </c>
      <c r="B313">
        <v>216.94789123535159</v>
      </c>
      <c r="C313">
        <v>219.22999572753909</v>
      </c>
      <c r="D313">
        <v>221.66999816894531</v>
      </c>
      <c r="E313">
        <v>213.19000244140619</v>
      </c>
      <c r="F313">
        <v>214.99000549316409</v>
      </c>
      <c r="G313">
        <v>6176500</v>
      </c>
      <c r="U313" s="17">
        <v>44596</v>
      </c>
      <c r="V313">
        <v>4500.52978515625</v>
      </c>
      <c r="W313">
        <v>4500.52978515625</v>
      </c>
      <c r="X313">
        <v>4539.66015625</v>
      </c>
      <c r="Y313">
        <v>4451.5</v>
      </c>
      <c r="Z313">
        <v>4482.7900390625</v>
      </c>
      <c r="AA313">
        <v>4706290000</v>
      </c>
      <c r="AN313" s="22">
        <v>44580</v>
      </c>
      <c r="AO313" s="20">
        <v>1.83</v>
      </c>
    </row>
    <row r="314" spans="1:41" x14ac:dyDescent="0.2">
      <c r="A314" s="17">
        <v>44599</v>
      </c>
      <c r="B314">
        <v>214.71142578125</v>
      </c>
      <c r="C314">
        <v>216.9700012207031</v>
      </c>
      <c r="D314">
        <v>221.44000244140619</v>
      </c>
      <c r="E314">
        <v>216.6600036621094</v>
      </c>
      <c r="F314">
        <v>219</v>
      </c>
      <c r="G314">
        <v>3922300</v>
      </c>
      <c r="U314" s="17">
        <v>44599</v>
      </c>
      <c r="V314">
        <v>4483.8701171875</v>
      </c>
      <c r="W314">
        <v>4483.8701171875</v>
      </c>
      <c r="X314">
        <v>4521.85986328125</v>
      </c>
      <c r="Y314">
        <v>4471.47021484375</v>
      </c>
      <c r="Z314">
        <v>4505.75</v>
      </c>
      <c r="AA314">
        <v>4228480000</v>
      </c>
      <c r="AN314" s="22">
        <v>44581</v>
      </c>
      <c r="AO314" s="20">
        <v>1.83</v>
      </c>
    </row>
    <row r="315" spans="1:41" x14ac:dyDescent="0.2">
      <c r="A315" s="17">
        <v>44600</v>
      </c>
      <c r="B315">
        <v>215.16664123535159</v>
      </c>
      <c r="C315">
        <v>217.42999267578119</v>
      </c>
      <c r="D315">
        <v>217.94000244140619</v>
      </c>
      <c r="E315">
        <v>212.1499938964844</v>
      </c>
      <c r="F315">
        <v>215.6000061035156</v>
      </c>
      <c r="G315">
        <v>5628700</v>
      </c>
      <c r="U315" s="17">
        <v>44600</v>
      </c>
      <c r="V315">
        <v>4521.5400390625</v>
      </c>
      <c r="W315">
        <v>4521.5400390625</v>
      </c>
      <c r="X315">
        <v>4531.31982421875</v>
      </c>
      <c r="Y315">
        <v>4465.39990234375</v>
      </c>
      <c r="Z315">
        <v>4480.02001953125</v>
      </c>
      <c r="AA315">
        <v>4459620000</v>
      </c>
      <c r="AN315" s="22">
        <v>44582</v>
      </c>
      <c r="AO315" s="20">
        <v>1.75</v>
      </c>
    </row>
    <row r="316" spans="1:41" x14ac:dyDescent="0.2">
      <c r="A316" s="17">
        <v>44601</v>
      </c>
      <c r="B316">
        <v>219.72865295410159</v>
      </c>
      <c r="C316">
        <v>222.03999328613281</v>
      </c>
      <c r="D316">
        <v>222.19000244140619</v>
      </c>
      <c r="E316">
        <v>215.57000732421881</v>
      </c>
      <c r="F316">
        <v>221.13999938964841</v>
      </c>
      <c r="G316">
        <v>6107700</v>
      </c>
      <c r="U316" s="17">
        <v>44601</v>
      </c>
      <c r="V316">
        <v>4587.18017578125</v>
      </c>
      <c r="W316">
        <v>4587.18017578125</v>
      </c>
      <c r="X316">
        <v>4590.02978515625</v>
      </c>
      <c r="Y316">
        <v>4547</v>
      </c>
      <c r="Z316">
        <v>4547</v>
      </c>
      <c r="AA316">
        <v>4524350000</v>
      </c>
      <c r="AN316" s="22">
        <v>44585</v>
      </c>
      <c r="AO316" s="20">
        <v>1.75</v>
      </c>
    </row>
    <row r="317" spans="1:41" x14ac:dyDescent="0.2">
      <c r="A317" s="17">
        <v>44602</v>
      </c>
      <c r="B317">
        <v>215.4041442871094</v>
      </c>
      <c r="C317">
        <v>217.66999816894531</v>
      </c>
      <c r="D317">
        <v>221.99000549316409</v>
      </c>
      <c r="E317">
        <v>215.80999755859381</v>
      </c>
      <c r="F317">
        <v>217.69999694824219</v>
      </c>
      <c r="G317">
        <v>5312600</v>
      </c>
      <c r="U317" s="17">
        <v>44602</v>
      </c>
      <c r="V317">
        <v>4504.080078125</v>
      </c>
      <c r="W317">
        <v>4504.080078125</v>
      </c>
      <c r="X317">
        <v>4588.919921875</v>
      </c>
      <c r="Y317">
        <v>4484.31005859375</v>
      </c>
      <c r="Z317">
        <v>4553.240234375</v>
      </c>
      <c r="AA317">
        <v>5314860000</v>
      </c>
      <c r="AN317" s="22">
        <v>44586</v>
      </c>
      <c r="AO317" s="20">
        <v>1.78</v>
      </c>
    </row>
    <row r="318" spans="1:41" x14ac:dyDescent="0.2">
      <c r="A318" s="17">
        <v>44603</v>
      </c>
      <c r="B318">
        <v>205.73583984375</v>
      </c>
      <c r="C318">
        <v>207.8999938964844</v>
      </c>
      <c r="D318">
        <v>219.92999267578119</v>
      </c>
      <c r="E318">
        <v>206.11000061035159</v>
      </c>
      <c r="F318">
        <v>217.6199951171875</v>
      </c>
      <c r="G318">
        <v>8165600</v>
      </c>
      <c r="U318" s="17">
        <v>44603</v>
      </c>
      <c r="V318">
        <v>4418.64013671875</v>
      </c>
      <c r="W318">
        <v>4418.64013671875</v>
      </c>
      <c r="X318">
        <v>4526.330078125</v>
      </c>
      <c r="Y318">
        <v>4401.41015625</v>
      </c>
      <c r="Z318">
        <v>4506.27001953125</v>
      </c>
      <c r="AA318">
        <v>5251500000</v>
      </c>
      <c r="AN318" s="22">
        <v>44587</v>
      </c>
      <c r="AO318" s="20">
        <v>1.85</v>
      </c>
    </row>
    <row r="319" spans="1:41" x14ac:dyDescent="0.2">
      <c r="A319" s="17">
        <v>44606</v>
      </c>
      <c r="B319">
        <v>204.2514343261719</v>
      </c>
      <c r="C319">
        <v>206.3999938964844</v>
      </c>
      <c r="D319">
        <v>209.8999938964844</v>
      </c>
      <c r="E319">
        <v>204.6300048828125</v>
      </c>
      <c r="F319">
        <v>205.80000305175781</v>
      </c>
      <c r="G319">
        <v>7005900</v>
      </c>
      <c r="U319" s="17">
        <v>44606</v>
      </c>
      <c r="V319">
        <v>4401.669921875</v>
      </c>
      <c r="W319">
        <v>4401.669921875</v>
      </c>
      <c r="X319">
        <v>4426.22021484375</v>
      </c>
      <c r="Y319">
        <v>4364.83984375</v>
      </c>
      <c r="Z319">
        <v>4412.60986328125</v>
      </c>
      <c r="AA319">
        <v>4600390000</v>
      </c>
      <c r="AN319" s="22">
        <v>44588</v>
      </c>
      <c r="AO319" s="20">
        <v>1.81</v>
      </c>
    </row>
    <row r="320" spans="1:41" x14ac:dyDescent="0.2">
      <c r="A320" s="17">
        <v>44607</v>
      </c>
      <c r="B320">
        <v>212.01972961425781</v>
      </c>
      <c r="C320">
        <v>214.25</v>
      </c>
      <c r="D320">
        <v>214.57000732421881</v>
      </c>
      <c r="E320">
        <v>208.52000427246091</v>
      </c>
      <c r="F320">
        <v>209.75</v>
      </c>
      <c r="G320">
        <v>6353000</v>
      </c>
      <c r="U320" s="17">
        <v>44607</v>
      </c>
      <c r="V320">
        <v>4471.06982421875</v>
      </c>
      <c r="W320">
        <v>4471.06982421875</v>
      </c>
      <c r="X320">
        <v>4472.77001953125</v>
      </c>
      <c r="Y320">
        <v>4429.27978515625</v>
      </c>
      <c r="Z320">
        <v>4429.27978515625</v>
      </c>
      <c r="AA320">
        <v>4430830000</v>
      </c>
      <c r="AN320" s="22">
        <v>44589</v>
      </c>
      <c r="AO320" s="20">
        <v>1.78</v>
      </c>
    </row>
    <row r="321" spans="1:41" x14ac:dyDescent="0.2">
      <c r="A321" s="17">
        <v>44608</v>
      </c>
      <c r="B321">
        <v>209.5358581542969</v>
      </c>
      <c r="C321">
        <v>211.74000549316409</v>
      </c>
      <c r="D321">
        <v>212.41999816894531</v>
      </c>
      <c r="E321">
        <v>208.21000671386719</v>
      </c>
      <c r="F321">
        <v>211</v>
      </c>
      <c r="G321">
        <v>7072700</v>
      </c>
      <c r="U321" s="17">
        <v>44608</v>
      </c>
      <c r="V321">
        <v>4475.009765625</v>
      </c>
      <c r="W321">
        <v>4475.009765625</v>
      </c>
      <c r="X321">
        <v>4489.5498046875</v>
      </c>
      <c r="Y321">
        <v>4429.68017578125</v>
      </c>
      <c r="Z321">
        <v>4455.75</v>
      </c>
      <c r="AA321">
        <v>4283640000</v>
      </c>
      <c r="AN321" s="22">
        <v>44592</v>
      </c>
      <c r="AO321" s="20">
        <v>1.79</v>
      </c>
    </row>
    <row r="322" spans="1:41" x14ac:dyDescent="0.2">
      <c r="A322" s="17">
        <v>44609</v>
      </c>
      <c r="B322">
        <v>197.9477844238281</v>
      </c>
      <c r="C322">
        <v>200.0299987792969</v>
      </c>
      <c r="D322">
        <v>209.75</v>
      </c>
      <c r="E322">
        <v>199.5</v>
      </c>
      <c r="F322">
        <v>208.33000183105469</v>
      </c>
      <c r="G322">
        <v>8820100</v>
      </c>
      <c r="U322" s="17">
        <v>44609</v>
      </c>
      <c r="V322">
        <v>4380.259765625</v>
      </c>
      <c r="W322">
        <v>4380.259765625</v>
      </c>
      <c r="X322">
        <v>4456.06005859375</v>
      </c>
      <c r="Y322">
        <v>4373.81005859375</v>
      </c>
      <c r="Z322">
        <v>4456.06005859375</v>
      </c>
      <c r="AA322">
        <v>4539420000</v>
      </c>
      <c r="AN322" s="22">
        <v>44593</v>
      </c>
      <c r="AO322" s="20">
        <v>1.81</v>
      </c>
    </row>
    <row r="323" spans="1:41" x14ac:dyDescent="0.2">
      <c r="A323" s="17">
        <v>44610</v>
      </c>
      <c r="B323">
        <v>194.79096984863281</v>
      </c>
      <c r="C323">
        <v>196.8399963378906</v>
      </c>
      <c r="D323">
        <v>202.6000061035156</v>
      </c>
      <c r="E323">
        <v>195.78999328613281</v>
      </c>
      <c r="F323">
        <v>200.3999938964844</v>
      </c>
      <c r="G323">
        <v>6691800</v>
      </c>
      <c r="U323" s="17">
        <v>44610</v>
      </c>
      <c r="V323">
        <v>4348.8701171875</v>
      </c>
      <c r="W323">
        <v>4348.8701171875</v>
      </c>
      <c r="X323">
        <v>4394.60009765625</v>
      </c>
      <c r="Y323">
        <v>4327.22021484375</v>
      </c>
      <c r="Z323">
        <v>4384.56982421875</v>
      </c>
      <c r="AA323">
        <v>4708060000</v>
      </c>
      <c r="AN323" s="22">
        <v>44594</v>
      </c>
      <c r="AO323" s="20">
        <v>1.78</v>
      </c>
    </row>
    <row r="324" spans="1:41" x14ac:dyDescent="0.2">
      <c r="A324" s="17">
        <v>44614</v>
      </c>
      <c r="B324">
        <v>193.0987548828125</v>
      </c>
      <c r="C324">
        <v>195.1300048828125</v>
      </c>
      <c r="D324">
        <v>201.46000671386719</v>
      </c>
      <c r="E324">
        <v>193.5299987792969</v>
      </c>
      <c r="F324">
        <v>195.5299987792969</v>
      </c>
      <c r="G324">
        <v>8434800</v>
      </c>
      <c r="U324" s="17">
        <v>44614</v>
      </c>
      <c r="V324">
        <v>4304.759765625</v>
      </c>
      <c r="W324">
        <v>4304.759765625</v>
      </c>
      <c r="X324">
        <v>4362.1201171875</v>
      </c>
      <c r="Y324">
        <v>4267.10986328125</v>
      </c>
      <c r="Z324">
        <v>4332.740234375</v>
      </c>
      <c r="AA324">
        <v>5121900000</v>
      </c>
      <c r="AN324" s="22">
        <v>44595</v>
      </c>
      <c r="AO324" s="20">
        <v>1.82</v>
      </c>
    </row>
    <row r="325" spans="1:41" x14ac:dyDescent="0.2">
      <c r="A325" s="17">
        <v>44615</v>
      </c>
      <c r="B325">
        <v>188.55653381347659</v>
      </c>
      <c r="C325">
        <v>190.53999328613281</v>
      </c>
      <c r="D325">
        <v>199</v>
      </c>
      <c r="E325">
        <v>190.1300048828125</v>
      </c>
      <c r="F325">
        <v>196.3500061035156</v>
      </c>
      <c r="G325">
        <v>7784300</v>
      </c>
      <c r="U325" s="17">
        <v>44615</v>
      </c>
      <c r="V325">
        <v>4225.5</v>
      </c>
      <c r="W325">
        <v>4225.5</v>
      </c>
      <c r="X325">
        <v>4341.509765625</v>
      </c>
      <c r="Y325">
        <v>4221.509765625</v>
      </c>
      <c r="Z325">
        <v>4324.93017578125</v>
      </c>
      <c r="AA325">
        <v>4797430000</v>
      </c>
      <c r="AN325" s="22">
        <v>44596</v>
      </c>
      <c r="AO325" s="20">
        <v>1.93</v>
      </c>
    </row>
    <row r="326" spans="1:41" x14ac:dyDescent="0.2">
      <c r="A326" s="17">
        <v>44616</v>
      </c>
      <c r="B326">
        <v>202.1634216308594</v>
      </c>
      <c r="C326">
        <v>204.28999328613281</v>
      </c>
      <c r="D326">
        <v>204.8999938964844</v>
      </c>
      <c r="E326">
        <v>184.44000244140619</v>
      </c>
      <c r="F326">
        <v>184.74000549316409</v>
      </c>
      <c r="G326">
        <v>11792600</v>
      </c>
      <c r="U326" s="17">
        <v>44616</v>
      </c>
      <c r="V326">
        <v>4288.7001953125</v>
      </c>
      <c r="W326">
        <v>4288.7001953125</v>
      </c>
      <c r="X326">
        <v>4294.72998046875</v>
      </c>
      <c r="Y326">
        <v>4114.64990234375</v>
      </c>
      <c r="Z326">
        <v>4155.77001953125</v>
      </c>
      <c r="AA326">
        <v>6752130000</v>
      </c>
      <c r="AN326" s="22">
        <v>44599</v>
      </c>
      <c r="AO326" s="20">
        <v>1.92</v>
      </c>
    </row>
    <row r="327" spans="1:41" x14ac:dyDescent="0.2">
      <c r="A327" s="17">
        <v>44617</v>
      </c>
      <c r="B327">
        <v>205.9238586425781</v>
      </c>
      <c r="C327">
        <v>208.0899963378906</v>
      </c>
      <c r="D327">
        <v>208.4700012207031</v>
      </c>
      <c r="E327">
        <v>201.61000061035159</v>
      </c>
      <c r="F327">
        <v>204.7200012207031</v>
      </c>
      <c r="G327">
        <v>5853600</v>
      </c>
      <c r="U327" s="17">
        <v>44617</v>
      </c>
      <c r="V327">
        <v>4384.64990234375</v>
      </c>
      <c r="W327">
        <v>4384.64990234375</v>
      </c>
      <c r="X327">
        <v>4385.33984375</v>
      </c>
      <c r="Y327">
        <v>4286.830078125</v>
      </c>
      <c r="Z327">
        <v>4298.3798828125</v>
      </c>
      <c r="AA327">
        <v>5177060000</v>
      </c>
      <c r="AN327" s="22">
        <v>44600</v>
      </c>
      <c r="AO327" s="20">
        <v>1.96</v>
      </c>
    </row>
    <row r="328" spans="1:41" x14ac:dyDescent="0.2">
      <c r="A328" s="17">
        <v>44620</v>
      </c>
      <c r="B328">
        <v>208.3384704589844</v>
      </c>
      <c r="C328">
        <v>210.5299987792969</v>
      </c>
      <c r="D328">
        <v>211.66999816894531</v>
      </c>
      <c r="E328">
        <v>206.94999694824219</v>
      </c>
      <c r="F328">
        <v>207.78999328613281</v>
      </c>
      <c r="G328">
        <v>7904700</v>
      </c>
      <c r="U328" s="17">
        <v>44620</v>
      </c>
      <c r="V328">
        <v>4373.93994140625</v>
      </c>
      <c r="W328">
        <v>4373.93994140625</v>
      </c>
      <c r="X328">
        <v>4388.83984375</v>
      </c>
      <c r="Y328">
        <v>4315.1201171875</v>
      </c>
      <c r="Z328">
        <v>4354.169921875</v>
      </c>
      <c r="AA328">
        <v>6071370000</v>
      </c>
      <c r="AN328" s="22">
        <v>44601</v>
      </c>
      <c r="AO328" s="20">
        <v>1.94</v>
      </c>
    </row>
    <row r="329" spans="1:41" x14ac:dyDescent="0.2">
      <c r="A329" s="17">
        <v>44621</v>
      </c>
      <c r="B329">
        <v>206.71551513671881</v>
      </c>
      <c r="C329">
        <v>208.88999938964841</v>
      </c>
      <c r="D329">
        <v>214.38999938964841</v>
      </c>
      <c r="E329">
        <v>208.46000671386719</v>
      </c>
      <c r="F329">
        <v>213.3999938964844</v>
      </c>
      <c r="G329">
        <v>12587300</v>
      </c>
      <c r="U329" s="17">
        <v>44621</v>
      </c>
      <c r="V329">
        <v>4306.259765625</v>
      </c>
      <c r="W329">
        <v>4306.259765625</v>
      </c>
      <c r="X329">
        <v>4378.4501953125</v>
      </c>
      <c r="Y329">
        <v>4279.5400390625</v>
      </c>
      <c r="Z329">
        <v>4363.14013671875</v>
      </c>
      <c r="AA329">
        <v>5846230000</v>
      </c>
      <c r="AN329" s="22">
        <v>44602</v>
      </c>
      <c r="AO329" s="20">
        <v>2.0299999999999998</v>
      </c>
    </row>
    <row r="330" spans="1:41" x14ac:dyDescent="0.2">
      <c r="A330" s="17">
        <v>44622</v>
      </c>
      <c r="B330">
        <v>208.19993591308591</v>
      </c>
      <c r="C330">
        <v>210.38999938964841</v>
      </c>
      <c r="D330">
        <v>217.30999755859381</v>
      </c>
      <c r="E330">
        <v>201.1499938964844</v>
      </c>
      <c r="F330">
        <v>216.1000061035156</v>
      </c>
      <c r="G330">
        <v>16670100</v>
      </c>
      <c r="U330" s="17">
        <v>44622</v>
      </c>
      <c r="V330">
        <v>4386.5400390625</v>
      </c>
      <c r="W330">
        <v>4386.5400390625</v>
      </c>
      <c r="X330">
        <v>4401.47998046875</v>
      </c>
      <c r="Y330">
        <v>4322.56005859375</v>
      </c>
      <c r="Z330">
        <v>4322.56005859375</v>
      </c>
      <c r="AA330">
        <v>5337870000</v>
      </c>
      <c r="AN330" s="22">
        <v>44603</v>
      </c>
      <c r="AO330" s="20">
        <v>1.92</v>
      </c>
    </row>
    <row r="331" spans="1:41" x14ac:dyDescent="0.2">
      <c r="A331" s="17">
        <v>44623</v>
      </c>
      <c r="B331">
        <v>202.61863708496091</v>
      </c>
      <c r="C331">
        <v>204.75</v>
      </c>
      <c r="D331">
        <v>211.6300048828125</v>
      </c>
      <c r="E331">
        <v>204.2200012207031</v>
      </c>
      <c r="F331">
        <v>210.38999938964841</v>
      </c>
      <c r="G331">
        <v>6559900</v>
      </c>
      <c r="U331" s="17">
        <v>44623</v>
      </c>
      <c r="V331">
        <v>4363.490234375</v>
      </c>
      <c r="W331">
        <v>4363.490234375</v>
      </c>
      <c r="X331">
        <v>4416.77978515625</v>
      </c>
      <c r="Y331">
        <v>4345.56005859375</v>
      </c>
      <c r="Z331">
        <v>4401.31005859375</v>
      </c>
      <c r="AA331">
        <v>5039890000</v>
      </c>
      <c r="AN331" s="22">
        <v>44606</v>
      </c>
      <c r="AO331" s="20">
        <v>1.98</v>
      </c>
    </row>
    <row r="332" spans="1:41" x14ac:dyDescent="0.2">
      <c r="A332" s="17">
        <v>44624</v>
      </c>
      <c r="B332">
        <v>200.896728515625</v>
      </c>
      <c r="C332">
        <v>203.00999450683591</v>
      </c>
      <c r="D332">
        <v>206.3800048828125</v>
      </c>
      <c r="E332">
        <v>199.25999450683591</v>
      </c>
      <c r="F332">
        <v>204.69999694824219</v>
      </c>
      <c r="G332">
        <v>6813600</v>
      </c>
      <c r="U332" s="17">
        <v>44624</v>
      </c>
      <c r="V332">
        <v>4328.8701171875</v>
      </c>
      <c r="W332">
        <v>4328.8701171875</v>
      </c>
      <c r="X332">
        <v>4342.1201171875</v>
      </c>
      <c r="Y332">
        <v>4284.97998046875</v>
      </c>
      <c r="Z332">
        <v>4342.1201171875</v>
      </c>
      <c r="AA332">
        <v>5797380000</v>
      </c>
      <c r="AN332" s="22">
        <v>44607</v>
      </c>
      <c r="AO332" s="20">
        <v>2.0499999999999998</v>
      </c>
    </row>
    <row r="333" spans="1:41" x14ac:dyDescent="0.2">
      <c r="A333" s="17">
        <v>44627</v>
      </c>
      <c r="B333">
        <v>194.18730163574219</v>
      </c>
      <c r="C333">
        <v>196.22999572753909</v>
      </c>
      <c r="D333">
        <v>204.92999267578119</v>
      </c>
      <c r="E333">
        <v>196.03999328613281</v>
      </c>
      <c r="F333">
        <v>203.44999694824219</v>
      </c>
      <c r="G333">
        <v>7043500</v>
      </c>
      <c r="U333" s="17">
        <v>44627</v>
      </c>
      <c r="V333">
        <v>4201.08984375</v>
      </c>
      <c r="W333">
        <v>4201.08984375</v>
      </c>
      <c r="X333">
        <v>4327.009765625</v>
      </c>
      <c r="Y333">
        <v>4199.85009765625</v>
      </c>
      <c r="Z333">
        <v>4327.009765625</v>
      </c>
      <c r="AA333">
        <v>6940470000</v>
      </c>
      <c r="AN333" s="22">
        <v>44608</v>
      </c>
      <c r="AO333" s="20">
        <v>2.0299999999999998</v>
      </c>
    </row>
    <row r="334" spans="1:41" x14ac:dyDescent="0.2">
      <c r="A334" s="17">
        <v>44628</v>
      </c>
      <c r="B334">
        <v>190.08052062988281</v>
      </c>
      <c r="C334">
        <v>192.08000183105469</v>
      </c>
      <c r="D334">
        <v>197.19999694824219</v>
      </c>
      <c r="E334">
        <v>189.19999694824219</v>
      </c>
      <c r="F334">
        <v>194.2799987792969</v>
      </c>
      <c r="G334">
        <v>8229000</v>
      </c>
      <c r="U334" s="17">
        <v>44628</v>
      </c>
      <c r="V334">
        <v>4170.7001953125</v>
      </c>
      <c r="W334">
        <v>4170.7001953125</v>
      </c>
      <c r="X334">
        <v>4276.93994140625</v>
      </c>
      <c r="Y334">
        <v>4157.8701171875</v>
      </c>
      <c r="Z334">
        <v>4202.66015625</v>
      </c>
      <c r="AA334">
        <v>7243120000</v>
      </c>
      <c r="AN334" s="22">
        <v>44609</v>
      </c>
      <c r="AO334" s="20">
        <v>1.97</v>
      </c>
    </row>
    <row r="335" spans="1:41" x14ac:dyDescent="0.2">
      <c r="A335" s="17">
        <v>44629</v>
      </c>
      <c r="B335">
        <v>201.0451965332031</v>
      </c>
      <c r="C335">
        <v>203.1600036621094</v>
      </c>
      <c r="D335">
        <v>205.22999572753909</v>
      </c>
      <c r="E335">
        <v>197.2200012207031</v>
      </c>
      <c r="F335">
        <v>198.3500061035156</v>
      </c>
      <c r="G335">
        <v>6881300</v>
      </c>
      <c r="U335" s="17">
        <v>44629</v>
      </c>
      <c r="V335">
        <v>4277.8798828125</v>
      </c>
      <c r="W335">
        <v>4277.8798828125</v>
      </c>
      <c r="X335">
        <v>4299.39990234375</v>
      </c>
      <c r="Y335">
        <v>4223.10009765625</v>
      </c>
      <c r="Z335">
        <v>4223.10009765625</v>
      </c>
      <c r="AA335">
        <v>5662670000</v>
      </c>
      <c r="AN335" s="22">
        <v>44610</v>
      </c>
      <c r="AO335" s="20">
        <v>1.92</v>
      </c>
    </row>
    <row r="336" spans="1:41" x14ac:dyDescent="0.2">
      <c r="A336" s="17">
        <v>44630</v>
      </c>
      <c r="B336">
        <v>198.0664978027344</v>
      </c>
      <c r="C336">
        <v>200.1499938964844</v>
      </c>
      <c r="D336">
        <v>201.19999694824219</v>
      </c>
      <c r="E336">
        <v>197.5299987792969</v>
      </c>
      <c r="F336">
        <v>199.1000061035156</v>
      </c>
      <c r="G336">
        <v>5604200</v>
      </c>
      <c r="U336" s="17">
        <v>44630</v>
      </c>
      <c r="V336">
        <v>4259.52001953125</v>
      </c>
      <c r="W336">
        <v>4259.52001953125</v>
      </c>
      <c r="X336">
        <v>4268.27978515625</v>
      </c>
      <c r="Y336">
        <v>4209.7998046875</v>
      </c>
      <c r="Z336">
        <v>4252.5498046875</v>
      </c>
      <c r="AA336">
        <v>4980830000</v>
      </c>
      <c r="AN336" s="22">
        <v>44613</v>
      </c>
    </row>
    <row r="337" spans="1:41" x14ac:dyDescent="0.2">
      <c r="A337" s="17">
        <v>44631</v>
      </c>
      <c r="B337">
        <v>195.83992004394531</v>
      </c>
      <c r="C337">
        <v>197.8999938964844</v>
      </c>
      <c r="D337">
        <v>204.77000427246091</v>
      </c>
      <c r="E337">
        <v>197.6300048828125</v>
      </c>
      <c r="F337">
        <v>204.77000427246091</v>
      </c>
      <c r="G337">
        <v>5196900</v>
      </c>
      <c r="U337" s="17">
        <v>44631</v>
      </c>
      <c r="V337">
        <v>4204.31005859375</v>
      </c>
      <c r="W337">
        <v>4204.31005859375</v>
      </c>
      <c r="X337">
        <v>4291.009765625</v>
      </c>
      <c r="Y337">
        <v>4200.490234375</v>
      </c>
      <c r="Z337">
        <v>4279.5</v>
      </c>
      <c r="AA337">
        <v>4938640000</v>
      </c>
      <c r="AN337" s="22">
        <v>44614</v>
      </c>
      <c r="AO337" s="20">
        <v>1.94</v>
      </c>
    </row>
    <row r="338" spans="1:41" x14ac:dyDescent="0.2">
      <c r="A338" s="17">
        <v>44634</v>
      </c>
      <c r="B338">
        <v>191.10969543457031</v>
      </c>
      <c r="C338">
        <v>193.1199951171875</v>
      </c>
      <c r="D338">
        <v>200.1600036621094</v>
      </c>
      <c r="E338">
        <v>191.82000732421881</v>
      </c>
      <c r="F338">
        <v>198.24000549316409</v>
      </c>
      <c r="G338">
        <v>5665500</v>
      </c>
      <c r="U338" s="17">
        <v>44634</v>
      </c>
      <c r="V338">
        <v>4173.10986328125</v>
      </c>
      <c r="W338">
        <v>4173.10986328125</v>
      </c>
      <c r="X338">
        <v>4247.56982421875</v>
      </c>
      <c r="Y338">
        <v>4161.72021484375</v>
      </c>
      <c r="Z338">
        <v>4202.75</v>
      </c>
      <c r="AA338">
        <v>5574920000</v>
      </c>
      <c r="AN338" s="22">
        <v>44615</v>
      </c>
      <c r="AO338" s="20">
        <v>1.99</v>
      </c>
    </row>
    <row r="339" spans="1:41" x14ac:dyDescent="0.2">
      <c r="A339" s="17">
        <v>44635</v>
      </c>
      <c r="B339">
        <v>194.0982666015625</v>
      </c>
      <c r="C339">
        <v>196.13999938964841</v>
      </c>
      <c r="D339">
        <v>199.96000671386719</v>
      </c>
      <c r="E339">
        <v>192.74000549316409</v>
      </c>
      <c r="F339">
        <v>198.5299987792969</v>
      </c>
      <c r="G339">
        <v>5276300</v>
      </c>
      <c r="U339" s="17">
        <v>44635</v>
      </c>
      <c r="V339">
        <v>4262.4501953125</v>
      </c>
      <c r="W339">
        <v>4262.4501953125</v>
      </c>
      <c r="X339">
        <v>4271.0498046875</v>
      </c>
      <c r="Y339">
        <v>4187.89990234375</v>
      </c>
      <c r="Z339">
        <v>4188.81982421875</v>
      </c>
      <c r="AA339">
        <v>5392470000</v>
      </c>
      <c r="AN339" s="22">
        <v>44616</v>
      </c>
      <c r="AO339" s="20">
        <v>1.96</v>
      </c>
    </row>
    <row r="340" spans="1:41" x14ac:dyDescent="0.2">
      <c r="A340" s="17">
        <v>44636</v>
      </c>
      <c r="B340">
        <v>203.43011474609381</v>
      </c>
      <c r="C340">
        <v>205.57000732421881</v>
      </c>
      <c r="D340">
        <v>205.8999938964844</v>
      </c>
      <c r="E340">
        <v>197.33000183105469</v>
      </c>
      <c r="F340">
        <v>198.6600036621094</v>
      </c>
      <c r="G340">
        <v>6043400</v>
      </c>
      <c r="U340" s="17">
        <v>44636</v>
      </c>
      <c r="V340">
        <v>4357.85986328125</v>
      </c>
      <c r="W340">
        <v>4357.85986328125</v>
      </c>
      <c r="X340">
        <v>4358.89990234375</v>
      </c>
      <c r="Y340">
        <v>4251.990234375</v>
      </c>
      <c r="Z340">
        <v>4288.14013671875</v>
      </c>
      <c r="AA340">
        <v>6309750000</v>
      </c>
      <c r="AN340" s="22">
        <v>44617</v>
      </c>
      <c r="AO340" s="20">
        <v>1.97</v>
      </c>
    </row>
    <row r="341" spans="1:41" x14ac:dyDescent="0.2">
      <c r="A341" s="17">
        <v>44637</v>
      </c>
      <c r="B341">
        <v>208.21974182128909</v>
      </c>
      <c r="C341">
        <v>210.4100036621094</v>
      </c>
      <c r="D341">
        <v>210.67999267578119</v>
      </c>
      <c r="E341">
        <v>202.55999755859381</v>
      </c>
      <c r="F341">
        <v>204.6199951171875</v>
      </c>
      <c r="G341">
        <v>5842600</v>
      </c>
      <c r="U341" s="17">
        <v>44637</v>
      </c>
      <c r="V341">
        <v>4411.669921875</v>
      </c>
      <c r="W341">
        <v>4411.669921875</v>
      </c>
      <c r="X341">
        <v>4412.669921875</v>
      </c>
      <c r="Y341">
        <v>4335.64990234375</v>
      </c>
      <c r="Z341">
        <v>4345.10986328125</v>
      </c>
      <c r="AA341">
        <v>4985090000</v>
      </c>
      <c r="AN341" s="22">
        <v>44620</v>
      </c>
      <c r="AO341" s="20">
        <v>1.83</v>
      </c>
    </row>
    <row r="342" spans="1:41" x14ac:dyDescent="0.2">
      <c r="A342" s="17">
        <v>44638</v>
      </c>
      <c r="B342">
        <v>216.52238464355469</v>
      </c>
      <c r="C342">
        <v>218.80000305175781</v>
      </c>
      <c r="D342">
        <v>219.58000183105469</v>
      </c>
      <c r="E342">
        <v>208.30999755859381</v>
      </c>
      <c r="F342">
        <v>209.22999572753909</v>
      </c>
      <c r="G342">
        <v>12220600</v>
      </c>
      <c r="U342" s="17">
        <v>44638</v>
      </c>
      <c r="V342">
        <v>4463.1201171875</v>
      </c>
      <c r="W342">
        <v>4463.1201171875</v>
      </c>
      <c r="X342">
        <v>4465.39990234375</v>
      </c>
      <c r="Y342">
        <v>4390.56982421875</v>
      </c>
      <c r="Z342">
        <v>4407.33984375</v>
      </c>
      <c r="AA342">
        <v>8278430000</v>
      </c>
      <c r="AN342" s="22">
        <v>44621</v>
      </c>
      <c r="AO342" s="20">
        <v>1.72</v>
      </c>
    </row>
    <row r="343" spans="1:41" x14ac:dyDescent="0.2">
      <c r="A343" s="17">
        <v>44641</v>
      </c>
      <c r="B343">
        <v>211.49525451660159</v>
      </c>
      <c r="C343">
        <v>213.7200012207031</v>
      </c>
      <c r="D343">
        <v>219.1000061035156</v>
      </c>
      <c r="E343">
        <v>210.61000061035159</v>
      </c>
      <c r="F343">
        <v>218.19000244140619</v>
      </c>
      <c r="G343">
        <v>6448700</v>
      </c>
      <c r="U343" s="17">
        <v>44641</v>
      </c>
      <c r="V343">
        <v>4461.18017578125</v>
      </c>
      <c r="W343">
        <v>4461.18017578125</v>
      </c>
      <c r="X343">
        <v>4481.75</v>
      </c>
      <c r="Y343">
        <v>4424.2998046875</v>
      </c>
      <c r="Z343">
        <v>4462.39990234375</v>
      </c>
      <c r="AA343">
        <v>4869820000</v>
      </c>
      <c r="AN343" s="22">
        <v>44622</v>
      </c>
      <c r="AO343" s="20">
        <v>1.86</v>
      </c>
    </row>
    <row r="344" spans="1:41" x14ac:dyDescent="0.2">
      <c r="A344" s="17">
        <v>44642</v>
      </c>
      <c r="B344">
        <v>215.93852233886719</v>
      </c>
      <c r="C344">
        <v>218.21000671386719</v>
      </c>
      <c r="D344">
        <v>221.8500061035156</v>
      </c>
      <c r="E344">
        <v>212.6199951171875</v>
      </c>
      <c r="F344">
        <v>213.7200012207031</v>
      </c>
      <c r="G344">
        <v>7018800</v>
      </c>
      <c r="U344" s="17">
        <v>44642</v>
      </c>
      <c r="V344">
        <v>4511.60986328125</v>
      </c>
      <c r="W344">
        <v>4511.60986328125</v>
      </c>
      <c r="X344">
        <v>4522</v>
      </c>
      <c r="Y344">
        <v>4469.10009765625</v>
      </c>
      <c r="Z344">
        <v>4469.10009765625</v>
      </c>
      <c r="AA344">
        <v>4754840000</v>
      </c>
      <c r="AN344" s="22">
        <v>44623</v>
      </c>
      <c r="AO344" s="20">
        <v>1.86</v>
      </c>
    </row>
    <row r="345" spans="1:41" x14ac:dyDescent="0.2">
      <c r="A345" s="17">
        <v>44643</v>
      </c>
      <c r="B345">
        <v>208.91239929199219</v>
      </c>
      <c r="C345">
        <v>211.11000061035159</v>
      </c>
      <c r="D345">
        <v>213.92999267578119</v>
      </c>
      <c r="E345">
        <v>208.30999755859381</v>
      </c>
      <c r="F345">
        <v>213.8699951171875</v>
      </c>
      <c r="G345">
        <v>8404700</v>
      </c>
      <c r="U345" s="17">
        <v>44643</v>
      </c>
      <c r="V345">
        <v>4456.240234375</v>
      </c>
      <c r="W345">
        <v>4456.240234375</v>
      </c>
      <c r="X345">
        <v>4501.06982421875</v>
      </c>
      <c r="Y345">
        <v>4455.81005859375</v>
      </c>
      <c r="Z345">
        <v>4493.10009765625</v>
      </c>
      <c r="AA345">
        <v>4550670000</v>
      </c>
      <c r="AN345" s="22">
        <v>44624</v>
      </c>
      <c r="AO345" s="20">
        <v>1.74</v>
      </c>
    </row>
    <row r="346" spans="1:41" x14ac:dyDescent="0.2">
      <c r="A346" s="17">
        <v>44644</v>
      </c>
      <c r="B346">
        <v>211.7525329589844</v>
      </c>
      <c r="C346">
        <v>213.97999572753909</v>
      </c>
      <c r="D346">
        <v>214.11000061035159</v>
      </c>
      <c r="E346">
        <v>209.8699951171875</v>
      </c>
      <c r="F346">
        <v>212.3500061035156</v>
      </c>
      <c r="G346">
        <v>4150300</v>
      </c>
      <c r="U346" s="17">
        <v>44644</v>
      </c>
      <c r="V346">
        <v>4520.16015625</v>
      </c>
      <c r="W346">
        <v>4520.16015625</v>
      </c>
      <c r="X346">
        <v>4520.580078125</v>
      </c>
      <c r="Y346">
        <v>4465.169921875</v>
      </c>
      <c r="Z346">
        <v>4469.97998046875</v>
      </c>
      <c r="AA346">
        <v>4131390000</v>
      </c>
      <c r="AN346" s="22">
        <v>44627</v>
      </c>
      <c r="AO346" s="20">
        <v>1.78</v>
      </c>
    </row>
    <row r="347" spans="1:41" x14ac:dyDescent="0.2">
      <c r="A347" s="17">
        <v>44645</v>
      </c>
      <c r="B347">
        <v>208.833251953125</v>
      </c>
      <c r="C347">
        <v>211.0299987792969</v>
      </c>
      <c r="D347">
        <v>215.86000061035159</v>
      </c>
      <c r="E347">
        <v>208.47999572753909</v>
      </c>
      <c r="F347">
        <v>214.27000427246091</v>
      </c>
      <c r="G347">
        <v>3656500</v>
      </c>
      <c r="U347" s="17">
        <v>44645</v>
      </c>
      <c r="V347">
        <v>4543.06005859375</v>
      </c>
      <c r="W347">
        <v>4543.06005859375</v>
      </c>
      <c r="X347">
        <v>4546.02978515625</v>
      </c>
      <c r="Y347">
        <v>4501.06982421875</v>
      </c>
      <c r="Z347">
        <v>4522.91015625</v>
      </c>
      <c r="AA347">
        <v>4305020000</v>
      </c>
      <c r="AN347" s="22">
        <v>44628</v>
      </c>
      <c r="AO347" s="20">
        <v>1.86</v>
      </c>
    </row>
    <row r="348" spans="1:41" x14ac:dyDescent="0.2">
      <c r="A348" s="17">
        <v>44648</v>
      </c>
      <c r="B348">
        <v>213.0390319824219</v>
      </c>
      <c r="C348">
        <v>215.2799987792969</v>
      </c>
      <c r="D348">
        <v>215.3800048828125</v>
      </c>
      <c r="E348">
        <v>209.30000305175781</v>
      </c>
      <c r="F348">
        <v>210.3800048828125</v>
      </c>
      <c r="G348">
        <v>4290900</v>
      </c>
      <c r="U348" s="17">
        <v>44648</v>
      </c>
      <c r="V348">
        <v>4575.52001953125</v>
      </c>
      <c r="W348">
        <v>4575.52001953125</v>
      </c>
      <c r="X348">
        <v>4575.64990234375</v>
      </c>
      <c r="Y348">
        <v>4517.68994140625</v>
      </c>
      <c r="Z348">
        <v>4541.08984375</v>
      </c>
      <c r="AA348">
        <v>4312260000</v>
      </c>
      <c r="AN348" s="22">
        <v>44629</v>
      </c>
      <c r="AO348" s="20">
        <v>1.94</v>
      </c>
    </row>
    <row r="349" spans="1:41" x14ac:dyDescent="0.2">
      <c r="A349" s="17">
        <v>44649</v>
      </c>
      <c r="B349">
        <v>218.9864501953125</v>
      </c>
      <c r="C349">
        <v>221.28999328613281</v>
      </c>
      <c r="D349">
        <v>222.1600036621094</v>
      </c>
      <c r="E349">
        <v>216.77000427246091</v>
      </c>
      <c r="F349">
        <v>218.6199951171875</v>
      </c>
      <c r="G349">
        <v>5370400</v>
      </c>
      <c r="U349" s="17">
        <v>44649</v>
      </c>
      <c r="V349">
        <v>4631.60009765625</v>
      </c>
      <c r="W349">
        <v>4631.60009765625</v>
      </c>
      <c r="X349">
        <v>4637.2998046875</v>
      </c>
      <c r="Y349">
        <v>4589.66015625</v>
      </c>
      <c r="Z349">
        <v>4602.85986328125</v>
      </c>
      <c r="AA349">
        <v>5085910000</v>
      </c>
      <c r="AN349" s="22">
        <v>44630</v>
      </c>
      <c r="AO349" s="20">
        <v>1.98</v>
      </c>
    </row>
    <row r="350" spans="1:41" x14ac:dyDescent="0.2">
      <c r="A350" s="17">
        <v>44650</v>
      </c>
      <c r="B350">
        <v>212.7025451660156</v>
      </c>
      <c r="C350">
        <v>214.94000244140619</v>
      </c>
      <c r="D350">
        <v>219.8500061035156</v>
      </c>
      <c r="E350">
        <v>213.3999938964844</v>
      </c>
      <c r="F350">
        <v>219.71000671386719</v>
      </c>
      <c r="G350">
        <v>4951200</v>
      </c>
      <c r="U350" s="17">
        <v>44650</v>
      </c>
      <c r="V350">
        <v>4602.4501953125</v>
      </c>
      <c r="W350">
        <v>4602.4501953125</v>
      </c>
      <c r="X350">
        <v>4627.77001953125</v>
      </c>
      <c r="Y350">
        <v>4581.31982421875</v>
      </c>
      <c r="Z350">
        <v>4624.2001953125</v>
      </c>
      <c r="AA350">
        <v>4385570000</v>
      </c>
      <c r="AN350" s="22">
        <v>44631</v>
      </c>
      <c r="AO350" s="20">
        <v>2</v>
      </c>
    </row>
    <row r="351" spans="1:41" x14ac:dyDescent="0.2">
      <c r="A351" s="17">
        <v>44651</v>
      </c>
      <c r="B351">
        <v>210.10984802246091</v>
      </c>
      <c r="C351">
        <v>212.32000732421881</v>
      </c>
      <c r="D351">
        <v>216.78999328613281</v>
      </c>
      <c r="E351">
        <v>211.78999328613281</v>
      </c>
      <c r="F351">
        <v>214.5</v>
      </c>
      <c r="G351">
        <v>7141300</v>
      </c>
      <c r="U351" s="17">
        <v>44651</v>
      </c>
      <c r="V351">
        <v>4530.41015625</v>
      </c>
      <c r="W351">
        <v>4530.41015625</v>
      </c>
      <c r="X351">
        <v>4603.06982421875</v>
      </c>
      <c r="Y351">
        <v>4530.41015625</v>
      </c>
      <c r="Z351">
        <v>4599.02001953125</v>
      </c>
      <c r="AA351">
        <v>4823020000</v>
      </c>
      <c r="AN351" s="22">
        <v>44634</v>
      </c>
      <c r="AO351" s="20">
        <v>2.14</v>
      </c>
    </row>
    <row r="352" spans="1:41" x14ac:dyDescent="0.2">
      <c r="A352" s="17">
        <v>44652</v>
      </c>
      <c r="B352">
        <v>210.04054260253909</v>
      </c>
      <c r="C352">
        <v>212.25</v>
      </c>
      <c r="D352">
        <v>214.0299987792969</v>
      </c>
      <c r="E352">
        <v>210.03999328613281</v>
      </c>
      <c r="F352">
        <v>212.47999572753909</v>
      </c>
      <c r="G352">
        <v>6007900</v>
      </c>
      <c r="U352" s="17">
        <v>44652</v>
      </c>
      <c r="V352">
        <v>4545.85986328125</v>
      </c>
      <c r="W352">
        <v>4545.85986328125</v>
      </c>
      <c r="X352">
        <v>4548.7001953125</v>
      </c>
      <c r="Y352">
        <v>4507.56982421875</v>
      </c>
      <c r="Z352">
        <v>4540.31982421875</v>
      </c>
      <c r="AA352">
        <v>4562940000</v>
      </c>
      <c r="AN352" s="22">
        <v>44635</v>
      </c>
      <c r="AO352" s="20">
        <v>2.15</v>
      </c>
    </row>
    <row r="353" spans="1:41" x14ac:dyDescent="0.2">
      <c r="A353" s="17">
        <v>44655</v>
      </c>
      <c r="B353">
        <v>216.57185363769531</v>
      </c>
      <c r="C353">
        <v>218.8500061035156</v>
      </c>
      <c r="D353">
        <v>221</v>
      </c>
      <c r="E353">
        <v>214.1000061035156</v>
      </c>
      <c r="F353">
        <v>214.6300048828125</v>
      </c>
      <c r="G353">
        <v>7843600</v>
      </c>
      <c r="U353" s="17">
        <v>44655</v>
      </c>
      <c r="V353">
        <v>4582.64013671875</v>
      </c>
      <c r="W353">
        <v>4582.64013671875</v>
      </c>
      <c r="X353">
        <v>4583.5</v>
      </c>
      <c r="Y353">
        <v>4539.2099609375</v>
      </c>
      <c r="Z353">
        <v>4547.97021484375</v>
      </c>
      <c r="AA353">
        <v>4547350000</v>
      </c>
      <c r="AN353" s="22">
        <v>44636</v>
      </c>
      <c r="AO353" s="20">
        <v>2.19</v>
      </c>
    </row>
    <row r="354" spans="1:41" x14ac:dyDescent="0.2">
      <c r="A354" s="17">
        <v>44656</v>
      </c>
      <c r="B354">
        <v>207.9525146484375</v>
      </c>
      <c r="C354">
        <v>210.13999938964841</v>
      </c>
      <c r="D354">
        <v>218.27000427246091</v>
      </c>
      <c r="E354">
        <v>208.66999816894531</v>
      </c>
      <c r="F354">
        <v>218</v>
      </c>
      <c r="G354">
        <v>7304600</v>
      </c>
      <c r="U354" s="17">
        <v>44656</v>
      </c>
      <c r="V354">
        <v>4525.1201171875</v>
      </c>
      <c r="W354">
        <v>4525.1201171875</v>
      </c>
      <c r="X354">
        <v>4593.4501953125</v>
      </c>
      <c r="Y354">
        <v>4514.169921875</v>
      </c>
      <c r="Z354">
        <v>4572.4501953125</v>
      </c>
      <c r="AA354">
        <v>4800620000</v>
      </c>
      <c r="AN354" s="22">
        <v>44637</v>
      </c>
      <c r="AO354" s="20">
        <v>2.2000000000000002</v>
      </c>
    </row>
    <row r="355" spans="1:41" x14ac:dyDescent="0.2">
      <c r="A355" s="17">
        <v>44657</v>
      </c>
      <c r="B355">
        <v>198.7295227050781</v>
      </c>
      <c r="C355">
        <v>200.82000732421881</v>
      </c>
      <c r="D355">
        <v>205.4700012207031</v>
      </c>
      <c r="E355">
        <v>198.08000183105469</v>
      </c>
      <c r="F355">
        <v>205.21000671386719</v>
      </c>
      <c r="G355">
        <v>7171300</v>
      </c>
      <c r="U355" s="17">
        <v>44657</v>
      </c>
      <c r="V355">
        <v>4481.14990234375</v>
      </c>
      <c r="W355">
        <v>4481.14990234375</v>
      </c>
      <c r="X355">
        <v>4503.93994140625</v>
      </c>
      <c r="Y355">
        <v>4450.0400390625</v>
      </c>
      <c r="Z355">
        <v>4494.169921875</v>
      </c>
      <c r="AA355">
        <v>4986830000</v>
      </c>
      <c r="AN355" s="22">
        <v>44638</v>
      </c>
      <c r="AO355" s="20">
        <v>2.14</v>
      </c>
    </row>
    <row r="356" spans="1:41" x14ac:dyDescent="0.2">
      <c r="A356" s="17">
        <v>44658</v>
      </c>
      <c r="B356">
        <v>198.076416015625</v>
      </c>
      <c r="C356">
        <v>200.1600036621094</v>
      </c>
      <c r="D356">
        <v>202.7200012207031</v>
      </c>
      <c r="E356">
        <v>198.19000244140619</v>
      </c>
      <c r="F356">
        <v>199.1199951171875</v>
      </c>
      <c r="G356">
        <v>5246000</v>
      </c>
      <c r="U356" s="17">
        <v>44658</v>
      </c>
      <c r="V356">
        <v>4500.2099609375</v>
      </c>
      <c r="W356">
        <v>4500.2099609375</v>
      </c>
      <c r="X356">
        <v>4521.16015625</v>
      </c>
      <c r="Y356">
        <v>4450.2998046875</v>
      </c>
      <c r="Z356">
        <v>4474.64990234375</v>
      </c>
      <c r="AA356">
        <v>4821490000</v>
      </c>
      <c r="AN356" s="22">
        <v>44641</v>
      </c>
      <c r="AO356" s="20">
        <v>2.3199999999999998</v>
      </c>
    </row>
    <row r="357" spans="1:41" x14ac:dyDescent="0.2">
      <c r="A357" s="17">
        <v>44659</v>
      </c>
      <c r="B357">
        <v>195.1175231933594</v>
      </c>
      <c r="C357">
        <v>197.16999816894531</v>
      </c>
      <c r="D357">
        <v>200.13999938964841</v>
      </c>
      <c r="E357">
        <v>196.6199951171875</v>
      </c>
      <c r="F357">
        <v>198.63999938964841</v>
      </c>
      <c r="G357">
        <v>3897700</v>
      </c>
      <c r="U357" s="17">
        <v>44659</v>
      </c>
      <c r="V357">
        <v>4488.27978515625</v>
      </c>
      <c r="W357">
        <v>4488.27978515625</v>
      </c>
      <c r="X357">
        <v>4520.41015625</v>
      </c>
      <c r="Y357">
        <v>4474.60009765625</v>
      </c>
      <c r="Z357">
        <v>4494.14990234375</v>
      </c>
      <c r="AA357">
        <v>4083200000</v>
      </c>
      <c r="AN357" s="22">
        <v>44642</v>
      </c>
      <c r="AO357" s="20">
        <v>2.38</v>
      </c>
    </row>
    <row r="358" spans="1:41" x14ac:dyDescent="0.2">
      <c r="A358" s="17">
        <v>44662</v>
      </c>
      <c r="B358">
        <v>193.4154357910156</v>
      </c>
      <c r="C358">
        <v>195.44999694824219</v>
      </c>
      <c r="D358">
        <v>197.1000061035156</v>
      </c>
      <c r="E358">
        <v>192.1600036621094</v>
      </c>
      <c r="F358">
        <v>194.21000671386719</v>
      </c>
      <c r="G358">
        <v>5173800</v>
      </c>
      <c r="U358" s="17">
        <v>44662</v>
      </c>
      <c r="V358">
        <v>4412.52978515625</v>
      </c>
      <c r="W358">
        <v>4412.52978515625</v>
      </c>
      <c r="X358">
        <v>4464.35009765625</v>
      </c>
      <c r="Y358">
        <v>4408.3798828125</v>
      </c>
      <c r="Z358">
        <v>4462.64013671875</v>
      </c>
      <c r="AA358">
        <v>4266290000</v>
      </c>
      <c r="AN358" s="22">
        <v>44643</v>
      </c>
      <c r="AO358" s="20">
        <v>2.3199999999999998</v>
      </c>
    </row>
    <row r="359" spans="1:41" x14ac:dyDescent="0.2">
      <c r="A359" s="17">
        <v>44663</v>
      </c>
      <c r="B359">
        <v>192.78208923339841</v>
      </c>
      <c r="C359">
        <v>194.80999755859381</v>
      </c>
      <c r="D359">
        <v>201.1199951171875</v>
      </c>
      <c r="E359">
        <v>194.58000183105469</v>
      </c>
      <c r="F359">
        <v>199.75</v>
      </c>
      <c r="G359">
        <v>4832200</v>
      </c>
      <c r="U359" s="17">
        <v>44663</v>
      </c>
      <c r="V359">
        <v>4397.4501953125</v>
      </c>
      <c r="W359">
        <v>4397.4501953125</v>
      </c>
      <c r="X359">
        <v>4471</v>
      </c>
      <c r="Y359">
        <v>4381.33984375</v>
      </c>
      <c r="Z359">
        <v>4437.58984375</v>
      </c>
      <c r="AA359">
        <v>4152090000</v>
      </c>
      <c r="AN359" s="22">
        <v>44644</v>
      </c>
      <c r="AO359" s="20">
        <v>2.34</v>
      </c>
    </row>
    <row r="360" spans="1:41" x14ac:dyDescent="0.2">
      <c r="A360" s="17">
        <v>44664</v>
      </c>
      <c r="B360">
        <v>193.6826171875</v>
      </c>
      <c r="C360">
        <v>195.7200012207031</v>
      </c>
      <c r="D360">
        <v>197.1000061035156</v>
      </c>
      <c r="E360">
        <v>189.32000732421881</v>
      </c>
      <c r="F360">
        <v>191.99000549316409</v>
      </c>
      <c r="G360">
        <v>8733000</v>
      </c>
      <c r="U360" s="17">
        <v>44664</v>
      </c>
      <c r="V360">
        <v>4446.58984375</v>
      </c>
      <c r="W360">
        <v>4446.58984375</v>
      </c>
      <c r="X360">
        <v>4453.919921875</v>
      </c>
      <c r="Y360">
        <v>4392.7001953125</v>
      </c>
      <c r="Z360">
        <v>4394.2998046875</v>
      </c>
      <c r="AA360">
        <v>3828150000</v>
      </c>
      <c r="AN360" s="22">
        <v>44645</v>
      </c>
      <c r="AO360" s="20">
        <v>2.48</v>
      </c>
    </row>
    <row r="361" spans="1:41" x14ac:dyDescent="0.2">
      <c r="A361" s="17">
        <v>44665</v>
      </c>
      <c r="B361">
        <v>187.4383239746094</v>
      </c>
      <c r="C361">
        <v>189.4100036621094</v>
      </c>
      <c r="D361">
        <v>196.44999694824219</v>
      </c>
      <c r="E361">
        <v>189.2200012207031</v>
      </c>
      <c r="F361">
        <v>196.32000732421881</v>
      </c>
      <c r="G361">
        <v>5126700</v>
      </c>
      <c r="U361" s="17">
        <v>44665</v>
      </c>
      <c r="V361">
        <v>4392.58984375</v>
      </c>
      <c r="W361">
        <v>4392.58984375</v>
      </c>
      <c r="X361">
        <v>4460.4599609375</v>
      </c>
      <c r="Y361">
        <v>4390.77001953125</v>
      </c>
      <c r="Z361">
        <v>4449.1201171875</v>
      </c>
      <c r="AA361">
        <v>4083090000</v>
      </c>
      <c r="AN361" s="22">
        <v>44648</v>
      </c>
      <c r="AO361" s="20">
        <v>2.46</v>
      </c>
    </row>
    <row r="362" spans="1:41" x14ac:dyDescent="0.2">
      <c r="A362" s="17">
        <v>44669</v>
      </c>
      <c r="B362">
        <v>185.06327819824219</v>
      </c>
      <c r="C362">
        <v>187.00999450683591</v>
      </c>
      <c r="D362">
        <v>189.3500061035156</v>
      </c>
      <c r="E362">
        <v>185.5299987792969</v>
      </c>
      <c r="F362">
        <v>188.30000305175781</v>
      </c>
      <c r="G362">
        <v>4899500</v>
      </c>
      <c r="U362" s="17">
        <v>44669</v>
      </c>
      <c r="V362">
        <v>4391.68994140625</v>
      </c>
      <c r="W362">
        <v>4391.68994140625</v>
      </c>
      <c r="X362">
        <v>4410.31005859375</v>
      </c>
      <c r="Y362">
        <v>4370.2998046875</v>
      </c>
      <c r="Z362">
        <v>4385.6298828125</v>
      </c>
      <c r="AA362">
        <v>3910490000</v>
      </c>
      <c r="AN362" s="22">
        <v>44649</v>
      </c>
      <c r="AO362" s="20">
        <v>2.41</v>
      </c>
    </row>
    <row r="363" spans="1:41" x14ac:dyDescent="0.2">
      <c r="A363" s="17">
        <v>44670</v>
      </c>
      <c r="B363">
        <v>189.39768981933591</v>
      </c>
      <c r="C363">
        <v>191.38999938964841</v>
      </c>
      <c r="D363">
        <v>192.19999694824219</v>
      </c>
      <c r="E363">
        <v>185.52000427246091</v>
      </c>
      <c r="F363">
        <v>187.24000549316409</v>
      </c>
      <c r="G363">
        <v>6120400</v>
      </c>
      <c r="U363" s="17">
        <v>44670</v>
      </c>
      <c r="V363">
        <v>4462.2099609375</v>
      </c>
      <c r="W363">
        <v>4462.2099609375</v>
      </c>
      <c r="X363">
        <v>4471.02978515625</v>
      </c>
      <c r="Y363">
        <v>4390.6298828125</v>
      </c>
      <c r="Z363">
        <v>4390.6298828125</v>
      </c>
      <c r="AA363">
        <v>4108120000</v>
      </c>
      <c r="AN363" s="22">
        <v>44650</v>
      </c>
      <c r="AO363" s="20">
        <v>2.35</v>
      </c>
    </row>
    <row r="364" spans="1:41" x14ac:dyDescent="0.2">
      <c r="A364" s="17">
        <v>44671</v>
      </c>
      <c r="B364">
        <v>184.29142761230469</v>
      </c>
      <c r="C364">
        <v>186.22999572753909</v>
      </c>
      <c r="D364">
        <v>193.30000305175781</v>
      </c>
      <c r="E364">
        <v>186.08000183105469</v>
      </c>
      <c r="F364">
        <v>192.88999938964841</v>
      </c>
      <c r="G364">
        <v>6015400</v>
      </c>
      <c r="U364" s="17">
        <v>44671</v>
      </c>
      <c r="V364">
        <v>4459.4501953125</v>
      </c>
      <c r="W364">
        <v>4459.4501953125</v>
      </c>
      <c r="X364">
        <v>4488.2900390625</v>
      </c>
      <c r="Y364">
        <v>4448.759765625</v>
      </c>
      <c r="Z364">
        <v>4472.259765625</v>
      </c>
      <c r="AA364">
        <v>4290450000</v>
      </c>
      <c r="AN364" s="22">
        <v>44651</v>
      </c>
      <c r="AO364" s="20">
        <v>2.3199999999999998</v>
      </c>
    </row>
    <row r="365" spans="1:41" x14ac:dyDescent="0.2">
      <c r="A365" s="17">
        <v>44672</v>
      </c>
      <c r="B365">
        <v>175.3851013183594</v>
      </c>
      <c r="C365">
        <v>177.22999572753909</v>
      </c>
      <c r="D365">
        <v>190.16999816894531</v>
      </c>
      <c r="E365">
        <v>176.74000549316409</v>
      </c>
      <c r="F365">
        <v>188.7799987792969</v>
      </c>
      <c r="G365">
        <v>9119500</v>
      </c>
      <c r="U365" s="17">
        <v>44672</v>
      </c>
      <c r="V365">
        <v>4393.66015625</v>
      </c>
      <c r="W365">
        <v>4393.66015625</v>
      </c>
      <c r="X365">
        <v>4512.93994140625</v>
      </c>
      <c r="Y365">
        <v>4384.47021484375</v>
      </c>
      <c r="Z365">
        <v>4489.169921875</v>
      </c>
      <c r="AA365">
        <v>4636890000</v>
      </c>
      <c r="AN365" s="22">
        <v>44652</v>
      </c>
      <c r="AO365" s="20">
        <v>2.39</v>
      </c>
    </row>
    <row r="366" spans="1:41" x14ac:dyDescent="0.2">
      <c r="A366" s="17">
        <v>44673</v>
      </c>
      <c r="B366">
        <v>169.6454772949219</v>
      </c>
      <c r="C366">
        <v>171.42999267578119</v>
      </c>
      <c r="D366">
        <v>179.05000305175781</v>
      </c>
      <c r="E366">
        <v>171.1000061035156</v>
      </c>
      <c r="F366">
        <v>177.69999694824219</v>
      </c>
      <c r="G366">
        <v>8843900</v>
      </c>
      <c r="U366" s="17">
        <v>44673</v>
      </c>
      <c r="V366">
        <v>4271.77978515625</v>
      </c>
      <c r="W366">
        <v>4271.77978515625</v>
      </c>
      <c r="X366">
        <v>4385.830078125</v>
      </c>
      <c r="Y366">
        <v>4267.6201171875</v>
      </c>
      <c r="Z366">
        <v>4385.830078125</v>
      </c>
      <c r="AA366">
        <v>4651940000</v>
      </c>
      <c r="AN366" s="22">
        <v>44655</v>
      </c>
      <c r="AO366" s="20">
        <v>2.42</v>
      </c>
    </row>
    <row r="367" spans="1:41" x14ac:dyDescent="0.2">
      <c r="A367" s="17">
        <v>44676</v>
      </c>
      <c r="B367">
        <v>172.7528076171875</v>
      </c>
      <c r="C367">
        <v>174.57000732421881</v>
      </c>
      <c r="D367">
        <v>174.75999450683591</v>
      </c>
      <c r="E367">
        <v>169.22999572753909</v>
      </c>
      <c r="F367">
        <v>169.69000244140619</v>
      </c>
      <c r="G367">
        <v>7988900</v>
      </c>
      <c r="U367" s="17">
        <v>44676</v>
      </c>
      <c r="V367">
        <v>4296.1201171875</v>
      </c>
      <c r="W367">
        <v>4296.1201171875</v>
      </c>
      <c r="X367">
        <v>4299.02001953125</v>
      </c>
      <c r="Y367">
        <v>4200.81982421875</v>
      </c>
      <c r="Z367">
        <v>4255.33984375</v>
      </c>
      <c r="AA367">
        <v>5240040000</v>
      </c>
      <c r="AN367" s="22">
        <v>44656</v>
      </c>
      <c r="AO367" s="20">
        <v>2.54</v>
      </c>
    </row>
    <row r="368" spans="1:41" x14ac:dyDescent="0.2">
      <c r="A368" s="17">
        <v>44677</v>
      </c>
      <c r="B368">
        <v>168.30952453613281</v>
      </c>
      <c r="C368">
        <v>170.08000183105469</v>
      </c>
      <c r="D368">
        <v>173.7200012207031</v>
      </c>
      <c r="E368">
        <v>167.55000305175781</v>
      </c>
      <c r="F368">
        <v>172.6199951171875</v>
      </c>
      <c r="G368">
        <v>8073300</v>
      </c>
      <c r="U368" s="17">
        <v>44677</v>
      </c>
      <c r="V368">
        <v>4175.2001953125</v>
      </c>
      <c r="W368">
        <v>4175.2001953125</v>
      </c>
      <c r="X368">
        <v>4278.14013671875</v>
      </c>
      <c r="Y368">
        <v>4175.0400390625</v>
      </c>
      <c r="Z368">
        <v>4278.14013671875</v>
      </c>
      <c r="AA368">
        <v>4689970000</v>
      </c>
      <c r="AN368" s="22">
        <v>44657</v>
      </c>
      <c r="AO368" s="20">
        <v>2.61</v>
      </c>
    </row>
    <row r="369" spans="1:41" x14ac:dyDescent="0.2">
      <c r="A369" s="17">
        <v>44678</v>
      </c>
      <c r="B369">
        <v>172.86164855957031</v>
      </c>
      <c r="C369">
        <v>174.67999267578119</v>
      </c>
      <c r="D369">
        <v>177.22999572753909</v>
      </c>
      <c r="E369">
        <v>170.6300048828125</v>
      </c>
      <c r="F369">
        <v>171</v>
      </c>
      <c r="G369">
        <v>9644600</v>
      </c>
      <c r="U369" s="17">
        <v>44678</v>
      </c>
      <c r="V369">
        <v>4183.9599609375</v>
      </c>
      <c r="W369">
        <v>4183.9599609375</v>
      </c>
      <c r="X369">
        <v>4240.7099609375</v>
      </c>
      <c r="Y369">
        <v>4162.89990234375</v>
      </c>
      <c r="Z369">
        <v>4186.52001953125</v>
      </c>
      <c r="AA369">
        <v>4769680000</v>
      </c>
      <c r="AN369" s="22">
        <v>44658</v>
      </c>
      <c r="AO369" s="20">
        <v>2.66</v>
      </c>
    </row>
    <row r="370" spans="1:41" x14ac:dyDescent="0.2">
      <c r="A370" s="17">
        <v>44679</v>
      </c>
      <c r="B370">
        <v>183.8065185546875</v>
      </c>
      <c r="C370">
        <v>185.74000549316409</v>
      </c>
      <c r="D370">
        <v>186.92999267578119</v>
      </c>
      <c r="E370">
        <v>178.97999572753909</v>
      </c>
      <c r="F370">
        <v>181.4100036621094</v>
      </c>
      <c r="G370">
        <v>10614800</v>
      </c>
      <c r="U370" s="17">
        <v>44679</v>
      </c>
      <c r="V370">
        <v>4287.5</v>
      </c>
      <c r="W370">
        <v>4287.5</v>
      </c>
      <c r="X370">
        <v>4308.4501953125</v>
      </c>
      <c r="Y370">
        <v>4188.6298828125</v>
      </c>
      <c r="Z370">
        <v>4222.580078125</v>
      </c>
      <c r="AA370">
        <v>4854180000</v>
      </c>
      <c r="AN370" s="22">
        <v>44659</v>
      </c>
      <c r="AO370" s="20">
        <v>2.72</v>
      </c>
    </row>
    <row r="371" spans="1:41" x14ac:dyDescent="0.2">
      <c r="A371" s="17">
        <v>44680</v>
      </c>
      <c r="B371">
        <v>174.1085205078125</v>
      </c>
      <c r="C371">
        <v>175.94000244140619</v>
      </c>
      <c r="D371">
        <v>185.36000061035159</v>
      </c>
      <c r="E371">
        <v>175.30000305175781</v>
      </c>
      <c r="F371">
        <v>182.57000732421881</v>
      </c>
      <c r="G371">
        <v>7110800</v>
      </c>
      <c r="U371" s="17">
        <v>44680</v>
      </c>
      <c r="V371">
        <v>4131.93017578125</v>
      </c>
      <c r="W371">
        <v>4131.93017578125</v>
      </c>
      <c r="X371">
        <v>4269.68017578125</v>
      </c>
      <c r="Y371">
        <v>4124.27978515625</v>
      </c>
      <c r="Z371">
        <v>4253.75</v>
      </c>
      <c r="AA371">
        <v>5084030000</v>
      </c>
      <c r="AN371" s="22">
        <v>44662</v>
      </c>
      <c r="AO371" s="20">
        <v>2.79</v>
      </c>
    </row>
    <row r="372" spans="1:41" x14ac:dyDescent="0.2">
      <c r="A372" s="17">
        <v>44683</v>
      </c>
      <c r="B372">
        <v>175.72157287597659</v>
      </c>
      <c r="C372">
        <v>177.57000732421881</v>
      </c>
      <c r="D372">
        <v>177.7799987792969</v>
      </c>
      <c r="E372">
        <v>173.1199951171875</v>
      </c>
      <c r="F372">
        <v>175.0899963378906</v>
      </c>
      <c r="G372">
        <v>6278400</v>
      </c>
      <c r="U372" s="17">
        <v>44683</v>
      </c>
      <c r="V372">
        <v>4155.3798828125</v>
      </c>
      <c r="W372">
        <v>4155.3798828125</v>
      </c>
      <c r="X372">
        <v>4169.81005859375</v>
      </c>
      <c r="Y372">
        <v>4062.510009765625</v>
      </c>
      <c r="Z372">
        <v>4130.60986328125</v>
      </c>
      <c r="AA372">
        <v>5163790000</v>
      </c>
      <c r="AN372" s="22">
        <v>44663</v>
      </c>
      <c r="AO372" s="20">
        <v>2.72</v>
      </c>
    </row>
    <row r="373" spans="1:41" x14ac:dyDescent="0.2">
      <c r="A373" s="17">
        <v>44684</v>
      </c>
      <c r="B373">
        <v>176.50335693359381</v>
      </c>
      <c r="C373">
        <v>178.36000061035159</v>
      </c>
      <c r="D373">
        <v>180.38999938964841</v>
      </c>
      <c r="E373">
        <v>176.1300048828125</v>
      </c>
      <c r="F373">
        <v>176.94999694824219</v>
      </c>
      <c r="G373">
        <v>5047700</v>
      </c>
      <c r="U373" s="17">
        <v>44684</v>
      </c>
      <c r="V373">
        <v>4175.47998046875</v>
      </c>
      <c r="W373">
        <v>4175.47998046875</v>
      </c>
      <c r="X373">
        <v>4200.10009765625</v>
      </c>
      <c r="Y373">
        <v>4147.080078125</v>
      </c>
      <c r="Z373">
        <v>4159.77978515625</v>
      </c>
      <c r="AA373">
        <v>4582050000</v>
      </c>
      <c r="AN373" s="22">
        <v>44664</v>
      </c>
      <c r="AO373" s="20">
        <v>2.7</v>
      </c>
    </row>
    <row r="374" spans="1:41" x14ac:dyDescent="0.2">
      <c r="A374" s="17">
        <v>44685</v>
      </c>
      <c r="B374">
        <v>183.54920959472659</v>
      </c>
      <c r="C374">
        <v>185.47999572753909</v>
      </c>
      <c r="D374">
        <v>185.97999572753909</v>
      </c>
      <c r="E374">
        <v>174.74000549316409</v>
      </c>
      <c r="F374">
        <v>179.71000671386719</v>
      </c>
      <c r="G374">
        <v>7563100</v>
      </c>
      <c r="U374" s="17">
        <v>44685</v>
      </c>
      <c r="V374">
        <v>4300.169921875</v>
      </c>
      <c r="W374">
        <v>4300.169921875</v>
      </c>
      <c r="X374">
        <v>4307.66015625</v>
      </c>
      <c r="Y374">
        <v>4148.91015625</v>
      </c>
      <c r="Z374">
        <v>4181.18017578125</v>
      </c>
      <c r="AA374">
        <v>5136360000</v>
      </c>
      <c r="AN374" s="22">
        <v>44665</v>
      </c>
      <c r="AO374" s="20">
        <v>2.83</v>
      </c>
    </row>
    <row r="375" spans="1:41" x14ac:dyDescent="0.2">
      <c r="A375" s="17">
        <v>44686</v>
      </c>
      <c r="B375">
        <v>170.50642395019531</v>
      </c>
      <c r="C375">
        <v>172.30000305175781</v>
      </c>
      <c r="D375">
        <v>182.24000549316409</v>
      </c>
      <c r="E375">
        <v>169.82000732421881</v>
      </c>
      <c r="F375">
        <v>180.49000549316409</v>
      </c>
      <c r="G375">
        <v>8379400</v>
      </c>
      <c r="U375" s="17">
        <v>44686</v>
      </c>
      <c r="V375">
        <v>4146.8701171875</v>
      </c>
      <c r="W375">
        <v>4146.8701171875</v>
      </c>
      <c r="X375">
        <v>4270.43017578125</v>
      </c>
      <c r="Y375">
        <v>4106.009765625</v>
      </c>
      <c r="Z375">
        <v>4270.43017578125</v>
      </c>
      <c r="AA375">
        <v>5077030000</v>
      </c>
      <c r="AN375" s="22">
        <v>44666</v>
      </c>
    </row>
    <row r="376" spans="1:41" x14ac:dyDescent="0.2">
      <c r="A376" s="17">
        <v>44687</v>
      </c>
      <c r="B376">
        <v>167.93348693847659</v>
      </c>
      <c r="C376">
        <v>169.69999694824219</v>
      </c>
      <c r="D376">
        <v>172.42999267578119</v>
      </c>
      <c r="E376">
        <v>165.58000183105469</v>
      </c>
      <c r="F376">
        <v>169.49000549316409</v>
      </c>
      <c r="G376">
        <v>7232700</v>
      </c>
      <c r="U376" s="17">
        <v>44687</v>
      </c>
      <c r="V376">
        <v>4123.33984375</v>
      </c>
      <c r="W376">
        <v>4123.33984375</v>
      </c>
      <c r="X376">
        <v>4157.68994140625</v>
      </c>
      <c r="Y376">
        <v>4067.909912109375</v>
      </c>
      <c r="Z376">
        <v>4128.169921875</v>
      </c>
      <c r="AA376">
        <v>5116940000</v>
      </c>
      <c r="AN376" s="22">
        <v>44669</v>
      </c>
      <c r="AO376" s="20">
        <v>2.85</v>
      </c>
    </row>
    <row r="377" spans="1:41" x14ac:dyDescent="0.2">
      <c r="A377" s="17">
        <v>44690</v>
      </c>
      <c r="B377">
        <v>161.89698791503909</v>
      </c>
      <c r="C377">
        <v>163.6000061035156</v>
      </c>
      <c r="D377">
        <v>170.28999328613281</v>
      </c>
      <c r="E377">
        <v>162.1300048828125</v>
      </c>
      <c r="F377">
        <v>166.7200012207031</v>
      </c>
      <c r="G377">
        <v>9997800</v>
      </c>
      <c r="U377" s="17">
        <v>44690</v>
      </c>
      <c r="V377">
        <v>3991.239990234375</v>
      </c>
      <c r="W377">
        <v>3991.239990234375</v>
      </c>
      <c r="X377">
        <v>4081.27001953125</v>
      </c>
      <c r="Y377">
        <v>3975.47998046875</v>
      </c>
      <c r="Z377">
        <v>4081.27001953125</v>
      </c>
      <c r="AA377">
        <v>5954520000</v>
      </c>
      <c r="AN377" s="22">
        <v>44670</v>
      </c>
      <c r="AO377" s="20">
        <v>2.93</v>
      </c>
    </row>
    <row r="378" spans="1:41" x14ac:dyDescent="0.2">
      <c r="A378" s="17">
        <v>44691</v>
      </c>
      <c r="B378">
        <v>165.4100341796875</v>
      </c>
      <c r="C378">
        <v>167.1499938964844</v>
      </c>
      <c r="D378">
        <v>171.25999450683591</v>
      </c>
      <c r="E378">
        <v>163.2799987792969</v>
      </c>
      <c r="F378">
        <v>167.41999816894531</v>
      </c>
      <c r="G378">
        <v>8598700</v>
      </c>
      <c r="U378" s="17">
        <v>44691</v>
      </c>
      <c r="V378">
        <v>4001.050048828125</v>
      </c>
      <c r="W378">
        <v>4001.050048828125</v>
      </c>
      <c r="X378">
        <v>4068.820068359375</v>
      </c>
      <c r="Y378">
        <v>3958.169921875</v>
      </c>
      <c r="Z378">
        <v>4035.179931640625</v>
      </c>
      <c r="AA378">
        <v>5885820000</v>
      </c>
      <c r="AN378" s="22">
        <v>44671</v>
      </c>
      <c r="AO378" s="20">
        <v>2.85</v>
      </c>
    </row>
    <row r="379" spans="1:41" x14ac:dyDescent="0.2">
      <c r="A379" s="17">
        <v>44692</v>
      </c>
      <c r="B379">
        <v>159.59124755859381</v>
      </c>
      <c r="C379">
        <v>161.27000427246091</v>
      </c>
      <c r="D379">
        <v>169.97999572753909</v>
      </c>
      <c r="E379">
        <v>160.83000183105469</v>
      </c>
      <c r="F379">
        <v>165.5</v>
      </c>
      <c r="G379">
        <v>7220100</v>
      </c>
      <c r="U379" s="17">
        <v>44692</v>
      </c>
      <c r="V379">
        <v>3935.179931640625</v>
      </c>
      <c r="W379">
        <v>3935.179931640625</v>
      </c>
      <c r="X379">
        <v>4049.090087890625</v>
      </c>
      <c r="Y379">
        <v>3928.820068359375</v>
      </c>
      <c r="Z379">
        <v>3990.080078125</v>
      </c>
      <c r="AA379">
        <v>5816140000</v>
      </c>
      <c r="AN379" s="22">
        <v>44672</v>
      </c>
      <c r="AO379" s="20">
        <v>2.9</v>
      </c>
    </row>
    <row r="380" spans="1:41" x14ac:dyDescent="0.2">
      <c r="A380" s="17">
        <v>44693</v>
      </c>
      <c r="B380">
        <v>158.7500915527344</v>
      </c>
      <c r="C380">
        <v>160.41999816894531</v>
      </c>
      <c r="D380">
        <v>166.8500061035156</v>
      </c>
      <c r="E380">
        <v>154.63999938964841</v>
      </c>
      <c r="F380">
        <v>156.92999267578119</v>
      </c>
      <c r="G380">
        <v>10187500</v>
      </c>
      <c r="U380" s="17">
        <v>44693</v>
      </c>
      <c r="V380">
        <v>3930.080078125</v>
      </c>
      <c r="W380">
        <v>3930.080078125</v>
      </c>
      <c r="X380">
        <v>3964.800048828125</v>
      </c>
      <c r="Y380">
        <v>3858.8701171875</v>
      </c>
      <c r="Z380">
        <v>3903.949951171875</v>
      </c>
      <c r="AA380">
        <v>6286450000</v>
      </c>
      <c r="AN380" s="22">
        <v>44673</v>
      </c>
      <c r="AO380" s="20">
        <v>2.9</v>
      </c>
    </row>
    <row r="381" spans="1:41" x14ac:dyDescent="0.2">
      <c r="A381" s="17">
        <v>44694</v>
      </c>
      <c r="B381">
        <v>165.1725158691406</v>
      </c>
      <c r="C381">
        <v>166.9100036621094</v>
      </c>
      <c r="D381">
        <v>168.67999267578119</v>
      </c>
      <c r="E381">
        <v>162.00999450683591</v>
      </c>
      <c r="F381">
        <v>163.55000305175781</v>
      </c>
      <c r="G381">
        <v>6499700</v>
      </c>
      <c r="U381" s="17">
        <v>44694</v>
      </c>
      <c r="V381">
        <v>4023.889892578125</v>
      </c>
      <c r="W381">
        <v>4023.889892578125</v>
      </c>
      <c r="X381">
        <v>4038.8798828125</v>
      </c>
      <c r="Y381">
        <v>3963.89990234375</v>
      </c>
      <c r="Z381">
        <v>3963.89990234375</v>
      </c>
      <c r="AA381">
        <v>5183340000</v>
      </c>
      <c r="AN381" s="22">
        <v>44676</v>
      </c>
      <c r="AO381" s="20">
        <v>2.81</v>
      </c>
    </row>
    <row r="382" spans="1:41" x14ac:dyDescent="0.2">
      <c r="A382" s="17">
        <v>44697</v>
      </c>
      <c r="B382">
        <v>162.41156005859381</v>
      </c>
      <c r="C382">
        <v>164.1199951171875</v>
      </c>
      <c r="D382">
        <v>166.11000061035159</v>
      </c>
      <c r="E382">
        <v>161.8800048828125</v>
      </c>
      <c r="F382">
        <v>164.74000549316409</v>
      </c>
      <c r="G382">
        <v>5065800</v>
      </c>
      <c r="U382" s="17">
        <v>44697</v>
      </c>
      <c r="V382">
        <v>4008.010009765625</v>
      </c>
      <c r="W382">
        <v>4008.010009765625</v>
      </c>
      <c r="X382">
        <v>4046.4599609375</v>
      </c>
      <c r="Y382">
        <v>3983.989990234375</v>
      </c>
      <c r="Z382">
        <v>4013.02001953125</v>
      </c>
      <c r="AA382">
        <v>4415030000</v>
      </c>
      <c r="AN382" s="22">
        <v>44677</v>
      </c>
      <c r="AO382" s="20">
        <v>2.77</v>
      </c>
    </row>
    <row r="383" spans="1:41" x14ac:dyDescent="0.2">
      <c r="A383" s="17">
        <v>44698</v>
      </c>
      <c r="B383">
        <v>162.025634765625</v>
      </c>
      <c r="C383">
        <v>163.72999572753909</v>
      </c>
      <c r="D383">
        <v>169.1000061035156</v>
      </c>
      <c r="E383">
        <v>158.27000427246091</v>
      </c>
      <c r="F383">
        <v>167.33000183105469</v>
      </c>
      <c r="G383">
        <v>7317700</v>
      </c>
      <c r="U383" s="17">
        <v>44698</v>
      </c>
      <c r="V383">
        <v>4088.85009765625</v>
      </c>
      <c r="W383">
        <v>4088.85009765625</v>
      </c>
      <c r="X383">
        <v>4090.719970703125</v>
      </c>
      <c r="Y383">
        <v>4033.929931640625</v>
      </c>
      <c r="Z383">
        <v>4052</v>
      </c>
      <c r="AA383">
        <v>4841410000</v>
      </c>
      <c r="AN383" s="22">
        <v>44678</v>
      </c>
      <c r="AO383" s="20">
        <v>2.82</v>
      </c>
    </row>
    <row r="384" spans="1:41" x14ac:dyDescent="0.2">
      <c r="A384" s="17">
        <v>44699</v>
      </c>
      <c r="B384">
        <v>155.69224548339841</v>
      </c>
      <c r="C384">
        <v>157.33000183105469</v>
      </c>
      <c r="D384">
        <v>164.52000427246091</v>
      </c>
      <c r="E384">
        <v>156.19000244140619</v>
      </c>
      <c r="F384">
        <v>162.82000732421881</v>
      </c>
      <c r="G384">
        <v>7454400</v>
      </c>
      <c r="U384" s="17">
        <v>44699</v>
      </c>
      <c r="V384">
        <v>3923.679931640625</v>
      </c>
      <c r="W384">
        <v>3923.679931640625</v>
      </c>
      <c r="X384">
        <v>4051.97998046875</v>
      </c>
      <c r="Y384">
        <v>3911.909912109375</v>
      </c>
      <c r="Z384">
        <v>4051.97998046875</v>
      </c>
      <c r="AA384">
        <v>5103220000</v>
      </c>
      <c r="AN384" s="22">
        <v>44679</v>
      </c>
      <c r="AO384" s="20">
        <v>2.85</v>
      </c>
    </row>
    <row r="385" spans="1:41" x14ac:dyDescent="0.2">
      <c r="A385" s="17">
        <v>44700</v>
      </c>
      <c r="B385">
        <v>153.98023986816409</v>
      </c>
      <c r="C385">
        <v>155.6000061035156</v>
      </c>
      <c r="D385">
        <v>159.25</v>
      </c>
      <c r="E385">
        <v>154.72999572753909</v>
      </c>
      <c r="F385">
        <v>155.22999572753909</v>
      </c>
      <c r="G385">
        <v>8382200</v>
      </c>
      <c r="U385" s="17">
        <v>44700</v>
      </c>
      <c r="V385">
        <v>3900.7900390625</v>
      </c>
      <c r="W385">
        <v>3900.7900390625</v>
      </c>
      <c r="X385">
        <v>3945.9599609375</v>
      </c>
      <c r="Y385">
        <v>3876.580078125</v>
      </c>
      <c r="Z385">
        <v>3899</v>
      </c>
      <c r="AA385">
        <v>5113550000</v>
      </c>
      <c r="AN385" s="22">
        <v>44680</v>
      </c>
      <c r="AO385" s="20">
        <v>2.89</v>
      </c>
    </row>
    <row r="386" spans="1:41" x14ac:dyDescent="0.2">
      <c r="A386" s="17">
        <v>44701</v>
      </c>
      <c r="B386">
        <v>157.98808288574219</v>
      </c>
      <c r="C386">
        <v>159.6499938964844</v>
      </c>
      <c r="D386">
        <v>160.72999572753909</v>
      </c>
      <c r="E386">
        <v>154.55000305175781</v>
      </c>
      <c r="F386">
        <v>158.74000549316409</v>
      </c>
      <c r="G386">
        <v>9068700</v>
      </c>
      <c r="U386" s="17">
        <v>44701</v>
      </c>
      <c r="V386">
        <v>3901.360107421875</v>
      </c>
      <c r="W386">
        <v>3901.360107421875</v>
      </c>
      <c r="X386">
        <v>3943.419921875</v>
      </c>
      <c r="Y386">
        <v>3810.320068359375</v>
      </c>
      <c r="Z386">
        <v>3927.760009765625</v>
      </c>
      <c r="AA386">
        <v>5130730000</v>
      </c>
      <c r="AN386" s="22">
        <v>44683</v>
      </c>
      <c r="AO386" s="20">
        <v>2.99</v>
      </c>
    </row>
    <row r="387" spans="1:41" x14ac:dyDescent="0.2">
      <c r="A387" s="17">
        <v>44704</v>
      </c>
      <c r="B387">
        <v>158.65113830566409</v>
      </c>
      <c r="C387">
        <v>160.32000732421881</v>
      </c>
      <c r="D387">
        <v>160.72999572753909</v>
      </c>
      <c r="E387">
        <v>155.9100036621094</v>
      </c>
      <c r="F387">
        <v>159.8399963378906</v>
      </c>
      <c r="G387">
        <v>6148800</v>
      </c>
      <c r="U387" s="17">
        <v>44704</v>
      </c>
      <c r="V387">
        <v>3973.75</v>
      </c>
      <c r="W387">
        <v>3973.75</v>
      </c>
      <c r="X387">
        <v>3981.8798828125</v>
      </c>
      <c r="Y387">
        <v>3909.0400390625</v>
      </c>
      <c r="Z387">
        <v>3919.419921875</v>
      </c>
      <c r="AA387">
        <v>4420030000</v>
      </c>
      <c r="AN387" s="22">
        <v>44684</v>
      </c>
      <c r="AO387" s="20">
        <v>2.97</v>
      </c>
    </row>
    <row r="388" spans="1:41" x14ac:dyDescent="0.2">
      <c r="A388" s="17">
        <v>44705</v>
      </c>
      <c r="B388">
        <v>155.2964172363281</v>
      </c>
      <c r="C388">
        <v>156.92999267578119</v>
      </c>
      <c r="D388">
        <v>158.38999938964841</v>
      </c>
      <c r="E388">
        <v>154.55000305175781</v>
      </c>
      <c r="F388">
        <v>157.77000427246091</v>
      </c>
      <c r="G388">
        <v>6928400</v>
      </c>
      <c r="U388" s="17">
        <v>44705</v>
      </c>
      <c r="V388">
        <v>3941.47998046875</v>
      </c>
      <c r="W388">
        <v>3941.47998046875</v>
      </c>
      <c r="X388">
        <v>3955.679931640625</v>
      </c>
      <c r="Y388">
        <v>3875.1298828125</v>
      </c>
      <c r="Z388">
        <v>3942.93994140625</v>
      </c>
      <c r="AA388">
        <v>4923190000</v>
      </c>
      <c r="AN388" s="22">
        <v>44685</v>
      </c>
      <c r="AO388" s="20">
        <v>2.93</v>
      </c>
    </row>
    <row r="389" spans="1:41" x14ac:dyDescent="0.2">
      <c r="A389" s="17">
        <v>44706</v>
      </c>
      <c r="B389">
        <v>157.98808288574219</v>
      </c>
      <c r="C389">
        <v>159.6499938964844</v>
      </c>
      <c r="D389">
        <v>161.88999938964841</v>
      </c>
      <c r="E389">
        <v>155.32000732421881</v>
      </c>
      <c r="F389">
        <v>155.32000732421881</v>
      </c>
      <c r="G389">
        <v>7436800</v>
      </c>
      <c r="U389" s="17">
        <v>44706</v>
      </c>
      <c r="V389">
        <v>3978.72998046875</v>
      </c>
      <c r="W389">
        <v>3978.72998046875</v>
      </c>
      <c r="X389">
        <v>3999.330078125</v>
      </c>
      <c r="Y389">
        <v>3925.030029296875</v>
      </c>
      <c r="Z389">
        <v>3929.590087890625</v>
      </c>
      <c r="AA389">
        <v>4802560000</v>
      </c>
      <c r="AN389" s="22">
        <v>44686</v>
      </c>
      <c r="AO389" s="20">
        <v>3.05</v>
      </c>
    </row>
    <row r="390" spans="1:41" x14ac:dyDescent="0.2">
      <c r="A390" s="17">
        <v>44707</v>
      </c>
      <c r="B390">
        <v>160.76885986328119</v>
      </c>
      <c r="C390">
        <v>162.46000671386719</v>
      </c>
      <c r="D390">
        <v>163.69000244140619</v>
      </c>
      <c r="E390">
        <v>157.57000732421881</v>
      </c>
      <c r="F390">
        <v>159.69000244140619</v>
      </c>
      <c r="G390">
        <v>6697700</v>
      </c>
      <c r="U390" s="17">
        <v>44707</v>
      </c>
      <c r="V390">
        <v>4057.840087890625</v>
      </c>
      <c r="W390">
        <v>4057.840087890625</v>
      </c>
      <c r="X390">
        <v>4075.139892578125</v>
      </c>
      <c r="Y390">
        <v>3984.60009765625</v>
      </c>
      <c r="Z390">
        <v>3984.60009765625</v>
      </c>
      <c r="AA390">
        <v>4709970000</v>
      </c>
      <c r="AN390" s="22">
        <v>44687</v>
      </c>
      <c r="AO390" s="20">
        <v>3.12</v>
      </c>
    </row>
    <row r="391" spans="1:41" x14ac:dyDescent="0.2">
      <c r="A391" s="17">
        <v>44708</v>
      </c>
      <c r="B391">
        <v>163.38139343261719</v>
      </c>
      <c r="C391">
        <v>165.1000061035156</v>
      </c>
      <c r="D391">
        <v>165.22999572753909</v>
      </c>
      <c r="E391">
        <v>160.25</v>
      </c>
      <c r="F391">
        <v>160.66999816894531</v>
      </c>
      <c r="G391">
        <v>7883600</v>
      </c>
      <c r="U391" s="17">
        <v>44708</v>
      </c>
      <c r="V391">
        <v>4158.240234375</v>
      </c>
      <c r="W391">
        <v>4158.240234375</v>
      </c>
      <c r="X391">
        <v>4158.490234375</v>
      </c>
      <c r="Y391">
        <v>4077.429931640625</v>
      </c>
      <c r="Z391">
        <v>4077.429931640625</v>
      </c>
      <c r="AA391">
        <v>4375620000</v>
      </c>
      <c r="AN391" s="22">
        <v>44690</v>
      </c>
      <c r="AO391" s="20">
        <v>3.05</v>
      </c>
    </row>
    <row r="392" spans="1:41" x14ac:dyDescent="0.2">
      <c r="A392" s="17">
        <v>44712</v>
      </c>
      <c r="B392">
        <v>158.57196044921881</v>
      </c>
      <c r="C392">
        <v>160.24000549316409</v>
      </c>
      <c r="D392">
        <v>167.2799987792969</v>
      </c>
      <c r="E392">
        <v>159.3500061035156</v>
      </c>
      <c r="F392">
        <v>166.96000671386719</v>
      </c>
      <c r="G392">
        <v>18114600</v>
      </c>
      <c r="U392" s="17">
        <v>44712</v>
      </c>
      <c r="V392">
        <v>4132.14990234375</v>
      </c>
      <c r="W392">
        <v>4132.14990234375</v>
      </c>
      <c r="X392">
        <v>4168.33984375</v>
      </c>
      <c r="Y392">
        <v>4104.8798828125</v>
      </c>
      <c r="Z392">
        <v>4151.08984375</v>
      </c>
      <c r="AA392">
        <v>6822640000</v>
      </c>
      <c r="AN392" s="22">
        <v>44691</v>
      </c>
      <c r="AO392" s="20">
        <v>2.99</v>
      </c>
    </row>
    <row r="393" spans="1:41" x14ac:dyDescent="0.2">
      <c r="A393" s="17">
        <v>44713</v>
      </c>
      <c r="B393">
        <v>174.2371826171875</v>
      </c>
      <c r="C393">
        <v>176.07000732421881</v>
      </c>
      <c r="D393">
        <v>184.41999816894531</v>
      </c>
      <c r="E393">
        <v>174.3699951171875</v>
      </c>
      <c r="F393">
        <v>178.00999450683591</v>
      </c>
      <c r="G393">
        <v>37037400</v>
      </c>
      <c r="U393" s="17">
        <v>44713</v>
      </c>
      <c r="V393">
        <v>4101.22998046875</v>
      </c>
      <c r="W393">
        <v>4101.22998046875</v>
      </c>
      <c r="X393">
        <v>4166.5400390625</v>
      </c>
      <c r="Y393">
        <v>4073.85009765625</v>
      </c>
      <c r="Z393">
        <v>4149.77978515625</v>
      </c>
      <c r="AA393">
        <v>4531800000</v>
      </c>
      <c r="AN393" s="22">
        <v>44692</v>
      </c>
      <c r="AO393" s="20">
        <v>2.91</v>
      </c>
    </row>
    <row r="394" spans="1:41" x14ac:dyDescent="0.2">
      <c r="A394" s="17">
        <v>44714</v>
      </c>
      <c r="B394">
        <v>186.4388122558594</v>
      </c>
      <c r="C394">
        <v>188.3999938964844</v>
      </c>
      <c r="D394">
        <v>190.1300048828125</v>
      </c>
      <c r="E394">
        <v>174.69999694824219</v>
      </c>
      <c r="F394">
        <v>175</v>
      </c>
      <c r="G394">
        <v>19231200</v>
      </c>
      <c r="U394" s="17">
        <v>44714</v>
      </c>
      <c r="V394">
        <v>4176.81982421875</v>
      </c>
      <c r="W394">
        <v>4176.81982421875</v>
      </c>
      <c r="X394">
        <v>4177.509765625</v>
      </c>
      <c r="Y394">
        <v>4074.3701171875</v>
      </c>
      <c r="Z394">
        <v>4095.409912109375</v>
      </c>
      <c r="AA394">
        <v>4405790000</v>
      </c>
      <c r="AN394" s="22">
        <v>44693</v>
      </c>
      <c r="AO394" s="20">
        <v>2.84</v>
      </c>
    </row>
    <row r="395" spans="1:41" x14ac:dyDescent="0.2">
      <c r="A395" s="17">
        <v>44715</v>
      </c>
      <c r="B395">
        <v>182.98515319824219</v>
      </c>
      <c r="C395">
        <v>184.9100036621094</v>
      </c>
      <c r="D395">
        <v>189.63999938964841</v>
      </c>
      <c r="E395">
        <v>183.80000305175781</v>
      </c>
      <c r="F395">
        <v>185</v>
      </c>
      <c r="G395">
        <v>9224000</v>
      </c>
      <c r="U395" s="17">
        <v>44715</v>
      </c>
      <c r="V395">
        <v>4108.5400390625</v>
      </c>
      <c r="W395">
        <v>4108.5400390625</v>
      </c>
      <c r="X395">
        <v>4142.669921875</v>
      </c>
      <c r="Y395">
        <v>4098.669921875</v>
      </c>
      <c r="Z395">
        <v>4137.56982421875</v>
      </c>
      <c r="AA395">
        <v>3711110000</v>
      </c>
      <c r="AN395" s="22">
        <v>44694</v>
      </c>
      <c r="AO395" s="20">
        <v>2.93</v>
      </c>
    </row>
    <row r="396" spans="1:41" x14ac:dyDescent="0.2">
      <c r="A396" s="17">
        <v>44718</v>
      </c>
      <c r="B396">
        <v>180.9664001464844</v>
      </c>
      <c r="C396">
        <v>182.8699951171875</v>
      </c>
      <c r="D396">
        <v>190.41999816894531</v>
      </c>
      <c r="E396">
        <v>181.69999694824219</v>
      </c>
      <c r="F396">
        <v>188.92999267578119</v>
      </c>
      <c r="G396">
        <v>5811700</v>
      </c>
      <c r="U396" s="17">
        <v>44718</v>
      </c>
      <c r="V396">
        <v>4121.43017578125</v>
      </c>
      <c r="W396">
        <v>4121.43017578125</v>
      </c>
      <c r="X396">
        <v>4168.77978515625</v>
      </c>
      <c r="Y396">
        <v>4109.18017578125</v>
      </c>
      <c r="Z396">
        <v>4134.72021484375</v>
      </c>
      <c r="AA396">
        <v>4332700000</v>
      </c>
      <c r="AN396" s="22">
        <v>44697</v>
      </c>
      <c r="AO396" s="20">
        <v>2.88</v>
      </c>
    </row>
    <row r="397" spans="1:41" x14ac:dyDescent="0.2">
      <c r="A397" s="17">
        <v>44719</v>
      </c>
      <c r="B397">
        <v>185.20184326171881</v>
      </c>
      <c r="C397">
        <v>187.1499938964844</v>
      </c>
      <c r="D397">
        <v>188.6000061035156</v>
      </c>
      <c r="E397">
        <v>181.71000671386719</v>
      </c>
      <c r="F397">
        <v>181.71000671386719</v>
      </c>
      <c r="G397">
        <v>6331100</v>
      </c>
      <c r="U397" s="17">
        <v>44719</v>
      </c>
      <c r="V397">
        <v>4160.68017578125</v>
      </c>
      <c r="W397">
        <v>4160.68017578125</v>
      </c>
      <c r="X397">
        <v>4164.85986328125</v>
      </c>
      <c r="Y397">
        <v>4080.18994140625</v>
      </c>
      <c r="Z397">
        <v>4096.47021484375</v>
      </c>
      <c r="AA397">
        <v>4248210000</v>
      </c>
      <c r="AN397" s="22">
        <v>44698</v>
      </c>
      <c r="AO397" s="20">
        <v>2.98</v>
      </c>
    </row>
    <row r="398" spans="1:41" x14ac:dyDescent="0.2">
      <c r="A398" s="17">
        <v>44720</v>
      </c>
      <c r="B398">
        <v>187.22059631347659</v>
      </c>
      <c r="C398">
        <v>189.19000244140619</v>
      </c>
      <c r="D398">
        <v>190.55999755859381</v>
      </c>
      <c r="E398">
        <v>185.38999938964841</v>
      </c>
      <c r="F398">
        <v>187</v>
      </c>
      <c r="G398">
        <v>6226200</v>
      </c>
      <c r="U398" s="17">
        <v>44720</v>
      </c>
      <c r="V398">
        <v>4115.77001953125</v>
      </c>
      <c r="W398">
        <v>4115.77001953125</v>
      </c>
      <c r="X398">
        <v>4160.14013671875</v>
      </c>
      <c r="Y398">
        <v>4107.2001953125</v>
      </c>
      <c r="Z398">
        <v>4147.1201171875</v>
      </c>
      <c r="AA398">
        <v>4159470000</v>
      </c>
      <c r="AN398" s="22">
        <v>44699</v>
      </c>
      <c r="AO398" s="20">
        <v>2.89</v>
      </c>
    </row>
    <row r="399" spans="1:41" x14ac:dyDescent="0.2">
      <c r="A399" s="17">
        <v>44721</v>
      </c>
      <c r="B399">
        <v>185.1622619628906</v>
      </c>
      <c r="C399">
        <v>187.11000061035159</v>
      </c>
      <c r="D399">
        <v>192.67999267578119</v>
      </c>
      <c r="E399">
        <v>186.61000061035159</v>
      </c>
      <c r="F399">
        <v>188.5299987792969</v>
      </c>
      <c r="G399">
        <v>8467700</v>
      </c>
      <c r="U399" s="17">
        <v>44721</v>
      </c>
      <c r="V399">
        <v>4017.820068359375</v>
      </c>
      <c r="W399">
        <v>4017.820068359375</v>
      </c>
      <c r="X399">
        <v>4119.10009765625</v>
      </c>
      <c r="Y399">
        <v>4017.169921875</v>
      </c>
      <c r="Z399">
        <v>4101.64990234375</v>
      </c>
      <c r="AA399">
        <v>4134170000</v>
      </c>
      <c r="AN399" s="22">
        <v>44700</v>
      </c>
      <c r="AO399" s="20">
        <v>2.84</v>
      </c>
    </row>
    <row r="400" spans="1:41" x14ac:dyDescent="0.2">
      <c r="A400" s="17">
        <v>44722</v>
      </c>
      <c r="B400">
        <v>176.5924072265625</v>
      </c>
      <c r="C400">
        <v>178.44999694824219</v>
      </c>
      <c r="D400">
        <v>183.94999694824219</v>
      </c>
      <c r="E400">
        <v>177.19999694824219</v>
      </c>
      <c r="F400">
        <v>183.6300048828125</v>
      </c>
      <c r="G400">
        <v>7855800</v>
      </c>
      <c r="U400" s="17">
        <v>44722</v>
      </c>
      <c r="V400">
        <v>3900.860107421875</v>
      </c>
      <c r="W400">
        <v>3900.860107421875</v>
      </c>
      <c r="X400">
        <v>3974.389892578125</v>
      </c>
      <c r="Y400">
        <v>3900.159912109375</v>
      </c>
      <c r="Z400">
        <v>3974.389892578125</v>
      </c>
      <c r="AA400">
        <v>4889640000</v>
      </c>
      <c r="AN400" s="22">
        <v>44701</v>
      </c>
      <c r="AO400" s="20">
        <v>2.78</v>
      </c>
    </row>
    <row r="401" spans="1:41" x14ac:dyDescent="0.2">
      <c r="A401" s="17">
        <v>44725</v>
      </c>
      <c r="B401">
        <v>164.30168151855469</v>
      </c>
      <c r="C401">
        <v>166.0299987792969</v>
      </c>
      <c r="D401">
        <v>172.67999267578119</v>
      </c>
      <c r="E401">
        <v>165.05999755859381</v>
      </c>
      <c r="F401">
        <v>170.55000305175781</v>
      </c>
      <c r="G401">
        <v>10726200</v>
      </c>
      <c r="U401" s="17">
        <v>44725</v>
      </c>
      <c r="V401">
        <v>3749.6298828125</v>
      </c>
      <c r="W401">
        <v>3749.6298828125</v>
      </c>
      <c r="X401">
        <v>3838.14990234375</v>
      </c>
      <c r="Y401">
        <v>3734.300048828125</v>
      </c>
      <c r="Z401">
        <v>3838.14990234375</v>
      </c>
      <c r="AA401">
        <v>5636890000</v>
      </c>
      <c r="AN401" s="22">
        <v>44704</v>
      </c>
      <c r="AO401" s="20">
        <v>2.86</v>
      </c>
    </row>
    <row r="402" spans="1:41" x14ac:dyDescent="0.2">
      <c r="A402" s="17">
        <v>44726</v>
      </c>
      <c r="B402">
        <v>162.7381286621094</v>
      </c>
      <c r="C402">
        <v>164.44999694824219</v>
      </c>
      <c r="D402">
        <v>169.6300048828125</v>
      </c>
      <c r="E402">
        <v>162.1499938964844</v>
      </c>
      <c r="F402">
        <v>168.72999572753909</v>
      </c>
      <c r="G402">
        <v>8576200</v>
      </c>
      <c r="U402" s="17">
        <v>44726</v>
      </c>
      <c r="V402">
        <v>3735.47998046875</v>
      </c>
      <c r="W402">
        <v>3735.47998046875</v>
      </c>
      <c r="X402">
        <v>3778.179931640625</v>
      </c>
      <c r="Y402">
        <v>3705.679931640625</v>
      </c>
      <c r="Z402">
        <v>3763.52001953125</v>
      </c>
      <c r="AA402">
        <v>5153890000</v>
      </c>
      <c r="AN402" s="22">
        <v>44705</v>
      </c>
      <c r="AO402" s="20">
        <v>2.76</v>
      </c>
    </row>
    <row r="403" spans="1:41" x14ac:dyDescent="0.2">
      <c r="A403" s="17">
        <v>44727</v>
      </c>
      <c r="B403">
        <v>166.79545593261719</v>
      </c>
      <c r="C403">
        <v>168.55000305175781</v>
      </c>
      <c r="D403">
        <v>171.5</v>
      </c>
      <c r="E403">
        <v>164.67999267578119</v>
      </c>
      <c r="F403">
        <v>166.72999572753909</v>
      </c>
      <c r="G403">
        <v>7740700</v>
      </c>
      <c r="U403" s="17">
        <v>44727</v>
      </c>
      <c r="V403">
        <v>3789.989990234375</v>
      </c>
      <c r="W403">
        <v>3789.989990234375</v>
      </c>
      <c r="X403">
        <v>3837.56005859375</v>
      </c>
      <c r="Y403">
        <v>3722.300048828125</v>
      </c>
      <c r="Z403">
        <v>3764.050048828125</v>
      </c>
      <c r="AA403">
        <v>5530480000</v>
      </c>
      <c r="AN403" s="22">
        <v>44706</v>
      </c>
      <c r="AO403" s="20">
        <v>2.75</v>
      </c>
    </row>
    <row r="404" spans="1:41" x14ac:dyDescent="0.2">
      <c r="A404" s="17">
        <v>44728</v>
      </c>
      <c r="B404">
        <v>158.1860046386719</v>
      </c>
      <c r="C404">
        <v>159.8500061035156</v>
      </c>
      <c r="D404">
        <v>166.8999938964844</v>
      </c>
      <c r="E404">
        <v>158.6199951171875</v>
      </c>
      <c r="F404">
        <v>163.72999572753909</v>
      </c>
      <c r="G404">
        <v>8090900</v>
      </c>
      <c r="U404" s="17">
        <v>44728</v>
      </c>
      <c r="V404">
        <v>3666.77001953125</v>
      </c>
      <c r="W404">
        <v>3666.77001953125</v>
      </c>
      <c r="X404">
        <v>3728.179931640625</v>
      </c>
      <c r="Y404">
        <v>3639.77001953125</v>
      </c>
      <c r="Z404">
        <v>3728.179931640625</v>
      </c>
      <c r="AA404">
        <v>5644930000</v>
      </c>
      <c r="AN404" s="22">
        <v>44707</v>
      </c>
      <c r="AO404" s="20">
        <v>2.75</v>
      </c>
    </row>
    <row r="405" spans="1:41" x14ac:dyDescent="0.2">
      <c r="A405" s="17">
        <v>44729</v>
      </c>
      <c r="B405">
        <v>161.5605163574219</v>
      </c>
      <c r="C405">
        <v>163.25999450683591</v>
      </c>
      <c r="D405">
        <v>166.22999572753909</v>
      </c>
      <c r="E405">
        <v>158.16999816894531</v>
      </c>
      <c r="F405">
        <v>158.55999755859381</v>
      </c>
      <c r="G405">
        <v>13074600</v>
      </c>
      <c r="U405" s="17">
        <v>44729</v>
      </c>
      <c r="V405">
        <v>3674.840087890625</v>
      </c>
      <c r="W405">
        <v>3674.840087890625</v>
      </c>
      <c r="X405">
        <v>3707.7099609375</v>
      </c>
      <c r="Y405">
        <v>3636.8701171875</v>
      </c>
      <c r="Z405">
        <v>3665.89990234375</v>
      </c>
      <c r="AA405">
        <v>8520740000</v>
      </c>
      <c r="AN405" s="22">
        <v>44708</v>
      </c>
      <c r="AO405" s="20">
        <v>2.74</v>
      </c>
    </row>
    <row r="406" spans="1:41" x14ac:dyDescent="0.2">
      <c r="A406" s="17">
        <v>44733</v>
      </c>
      <c r="B406">
        <v>165.09333801269531</v>
      </c>
      <c r="C406">
        <v>166.83000183105469</v>
      </c>
      <c r="D406">
        <v>169.3500061035156</v>
      </c>
      <c r="E406">
        <v>164.8999938964844</v>
      </c>
      <c r="F406">
        <v>165.05000305175781</v>
      </c>
      <c r="G406">
        <v>6736800</v>
      </c>
      <c r="U406" s="17">
        <v>44733</v>
      </c>
      <c r="V406">
        <v>3764.7900390625</v>
      </c>
      <c r="W406">
        <v>3764.7900390625</v>
      </c>
      <c r="X406">
        <v>3779.64990234375</v>
      </c>
      <c r="Y406">
        <v>3715.31005859375</v>
      </c>
      <c r="Z406">
        <v>3715.31005859375</v>
      </c>
      <c r="AA406">
        <v>5292260000</v>
      </c>
      <c r="AN406" s="22">
        <v>44711</v>
      </c>
    </row>
    <row r="407" spans="1:41" x14ac:dyDescent="0.2">
      <c r="A407" s="17">
        <v>44734</v>
      </c>
      <c r="B407">
        <v>165.70689392089841</v>
      </c>
      <c r="C407">
        <v>167.44999694824219</v>
      </c>
      <c r="D407">
        <v>170.44999694824219</v>
      </c>
      <c r="E407">
        <v>164.21000671386719</v>
      </c>
      <c r="F407">
        <v>164.69999694824219</v>
      </c>
      <c r="G407">
        <v>5864500</v>
      </c>
      <c r="U407" s="17">
        <v>44734</v>
      </c>
      <c r="V407">
        <v>3759.889892578125</v>
      </c>
      <c r="W407">
        <v>3759.889892578125</v>
      </c>
      <c r="X407">
        <v>3801.7900390625</v>
      </c>
      <c r="Y407">
        <v>3717.68994140625</v>
      </c>
      <c r="Z407">
        <v>3733.889892578125</v>
      </c>
      <c r="AA407">
        <v>5058990000</v>
      </c>
      <c r="AN407" s="22">
        <v>44712</v>
      </c>
      <c r="AO407" s="20">
        <v>2.85</v>
      </c>
    </row>
    <row r="408" spans="1:41" x14ac:dyDescent="0.2">
      <c r="A408" s="17">
        <v>44735</v>
      </c>
      <c r="B408">
        <v>171.24861145019531</v>
      </c>
      <c r="C408">
        <v>173.05000305175781</v>
      </c>
      <c r="D408">
        <v>173.38999938964841</v>
      </c>
      <c r="E408">
        <v>167.1199951171875</v>
      </c>
      <c r="F408">
        <v>169.0899963378906</v>
      </c>
      <c r="G408">
        <v>7258000</v>
      </c>
      <c r="U408" s="17">
        <v>44735</v>
      </c>
      <c r="V408">
        <v>3795.72998046875</v>
      </c>
      <c r="W408">
        <v>3795.72998046875</v>
      </c>
      <c r="X408">
        <v>3802.580078125</v>
      </c>
      <c r="Y408">
        <v>3743.52001953125</v>
      </c>
      <c r="Z408">
        <v>3774.7099609375</v>
      </c>
      <c r="AA408">
        <v>5098640000</v>
      </c>
      <c r="AN408" s="22">
        <v>44713</v>
      </c>
      <c r="AO408" s="20">
        <v>2.94</v>
      </c>
    </row>
    <row r="409" spans="1:41" x14ac:dyDescent="0.2">
      <c r="A409" s="17">
        <v>44736</v>
      </c>
      <c r="B409">
        <v>183.9846496582031</v>
      </c>
      <c r="C409">
        <v>185.91999816894531</v>
      </c>
      <c r="D409">
        <v>186.4100036621094</v>
      </c>
      <c r="E409">
        <v>176.55000305175781</v>
      </c>
      <c r="F409">
        <v>177.7200012207031</v>
      </c>
      <c r="G409">
        <v>12107100</v>
      </c>
      <c r="U409" s="17">
        <v>44736</v>
      </c>
      <c r="V409">
        <v>3911.739990234375</v>
      </c>
      <c r="W409">
        <v>3911.739990234375</v>
      </c>
      <c r="X409">
        <v>3913.64990234375</v>
      </c>
      <c r="Y409">
        <v>3821.75</v>
      </c>
      <c r="Z409">
        <v>3821.75</v>
      </c>
      <c r="AA409">
        <v>8120260000</v>
      </c>
      <c r="AN409" s="22">
        <v>44714</v>
      </c>
      <c r="AO409" s="20">
        <v>2.92</v>
      </c>
    </row>
    <row r="410" spans="1:41" x14ac:dyDescent="0.2">
      <c r="A410" s="17">
        <v>44739</v>
      </c>
      <c r="B410">
        <v>179.4226379394531</v>
      </c>
      <c r="C410">
        <v>181.30999755859381</v>
      </c>
      <c r="D410">
        <v>186.58000183105469</v>
      </c>
      <c r="E410">
        <v>180.4700012207031</v>
      </c>
      <c r="F410">
        <v>186.11000061035159</v>
      </c>
      <c r="G410">
        <v>6170600</v>
      </c>
      <c r="U410" s="17">
        <v>44739</v>
      </c>
      <c r="V410">
        <v>3900.110107421875</v>
      </c>
      <c r="W410">
        <v>3900.110107421875</v>
      </c>
      <c r="X410">
        <v>3927.719970703125</v>
      </c>
      <c r="Y410">
        <v>3889.659912109375</v>
      </c>
      <c r="Z410">
        <v>3920.760009765625</v>
      </c>
      <c r="AA410">
        <v>4325310000</v>
      </c>
      <c r="AN410" s="22">
        <v>44715</v>
      </c>
      <c r="AO410" s="20">
        <v>2.96</v>
      </c>
    </row>
    <row r="411" spans="1:41" x14ac:dyDescent="0.2">
      <c r="A411" s="17">
        <v>44740</v>
      </c>
      <c r="B411">
        <v>169.6751708984375</v>
      </c>
      <c r="C411">
        <v>171.46000671386719</v>
      </c>
      <c r="D411">
        <v>182.33000183105469</v>
      </c>
      <c r="E411">
        <v>171.44000244140619</v>
      </c>
      <c r="F411">
        <v>180.28999328613281</v>
      </c>
      <c r="G411">
        <v>6668600</v>
      </c>
      <c r="U411" s="17">
        <v>44740</v>
      </c>
      <c r="V411">
        <v>3821.550048828125</v>
      </c>
      <c r="W411">
        <v>3821.550048828125</v>
      </c>
      <c r="X411">
        <v>3945.860107421875</v>
      </c>
      <c r="Y411">
        <v>3820.139892578125</v>
      </c>
      <c r="Z411">
        <v>3913</v>
      </c>
      <c r="AA411">
        <v>4270120000</v>
      </c>
      <c r="AN411" s="22">
        <v>44718</v>
      </c>
      <c r="AO411" s="20">
        <v>3.04</v>
      </c>
    </row>
    <row r="412" spans="1:41" x14ac:dyDescent="0.2">
      <c r="A412" s="17">
        <v>44741</v>
      </c>
      <c r="B412">
        <v>168.833984375</v>
      </c>
      <c r="C412">
        <v>170.61000061035159</v>
      </c>
      <c r="D412">
        <v>173.7799987792969</v>
      </c>
      <c r="E412">
        <v>168.05999755859381</v>
      </c>
      <c r="F412">
        <v>172.5</v>
      </c>
      <c r="G412">
        <v>5430400</v>
      </c>
      <c r="U412" s="17">
        <v>44741</v>
      </c>
      <c r="V412">
        <v>3818.830078125</v>
      </c>
      <c r="W412">
        <v>3818.830078125</v>
      </c>
      <c r="X412">
        <v>3836.5</v>
      </c>
      <c r="Y412">
        <v>3799.02001953125</v>
      </c>
      <c r="Z412">
        <v>3825.090087890625</v>
      </c>
      <c r="AA412">
        <v>4211240000</v>
      </c>
      <c r="AN412" s="22">
        <v>44719</v>
      </c>
      <c r="AO412" s="20">
        <v>2.98</v>
      </c>
    </row>
    <row r="413" spans="1:41" x14ac:dyDescent="0.2">
      <c r="A413" s="17">
        <v>44742</v>
      </c>
      <c r="B413">
        <v>163.32197570800781</v>
      </c>
      <c r="C413">
        <v>165.03999328613281</v>
      </c>
      <c r="D413">
        <v>167.5</v>
      </c>
      <c r="E413">
        <v>161.11000061035159</v>
      </c>
      <c r="F413">
        <v>165.05000305175781</v>
      </c>
      <c r="G413">
        <v>9539400</v>
      </c>
      <c r="U413" s="17">
        <v>44742</v>
      </c>
      <c r="V413">
        <v>3785.3798828125</v>
      </c>
      <c r="W413">
        <v>3785.3798828125</v>
      </c>
      <c r="X413">
        <v>3818.989990234375</v>
      </c>
      <c r="Y413">
        <v>3738.669921875</v>
      </c>
      <c r="Z413">
        <v>3785.989990234375</v>
      </c>
      <c r="AA413">
        <v>4840070000</v>
      </c>
      <c r="AN413" s="22">
        <v>44720</v>
      </c>
      <c r="AO413" s="20">
        <v>3.03</v>
      </c>
    </row>
    <row r="414" spans="1:41" x14ac:dyDescent="0.2">
      <c r="A414" s="17">
        <v>44743</v>
      </c>
      <c r="B414">
        <v>166.44908142089841</v>
      </c>
      <c r="C414">
        <v>168.19999694824219</v>
      </c>
      <c r="D414">
        <v>169.1499938964844</v>
      </c>
      <c r="E414">
        <v>164.05000305175781</v>
      </c>
      <c r="F414">
        <v>164.75999450683591</v>
      </c>
      <c r="G414">
        <v>4561600</v>
      </c>
      <c r="U414" s="17">
        <v>44743</v>
      </c>
      <c r="V414">
        <v>3825.330078125</v>
      </c>
      <c r="W414">
        <v>3825.330078125</v>
      </c>
      <c r="X414">
        <v>3829.820068359375</v>
      </c>
      <c r="Y414">
        <v>3752.10009765625</v>
      </c>
      <c r="Z414">
        <v>3781</v>
      </c>
      <c r="AA414">
        <v>4046950000</v>
      </c>
      <c r="AN414" s="22">
        <v>44721</v>
      </c>
      <c r="AO414" s="20">
        <v>3.04</v>
      </c>
    </row>
    <row r="415" spans="1:41" x14ac:dyDescent="0.2">
      <c r="A415" s="17">
        <v>44747</v>
      </c>
      <c r="B415">
        <v>170.40745544433591</v>
      </c>
      <c r="C415">
        <v>172.19999694824219</v>
      </c>
      <c r="D415">
        <v>172.3500061035156</v>
      </c>
      <c r="E415">
        <v>164.61000061035159</v>
      </c>
      <c r="F415">
        <v>166.1000061035156</v>
      </c>
      <c r="G415">
        <v>4614200</v>
      </c>
      <c r="U415" s="17">
        <v>44747</v>
      </c>
      <c r="V415">
        <v>3831.389892578125</v>
      </c>
      <c r="W415">
        <v>3831.389892578125</v>
      </c>
      <c r="X415">
        <v>3832.18994140625</v>
      </c>
      <c r="Y415">
        <v>3742.06005859375</v>
      </c>
      <c r="Z415">
        <v>3792.610107421875</v>
      </c>
      <c r="AA415">
        <v>5076590000</v>
      </c>
      <c r="AN415" s="22">
        <v>44722</v>
      </c>
      <c r="AO415" s="20">
        <v>3.15</v>
      </c>
    </row>
    <row r="416" spans="1:41" x14ac:dyDescent="0.2">
      <c r="A416" s="17">
        <v>44748</v>
      </c>
      <c r="B416">
        <v>170.93194580078119</v>
      </c>
      <c r="C416">
        <v>172.72999572753909</v>
      </c>
      <c r="D416">
        <v>175.05999755859381</v>
      </c>
      <c r="E416">
        <v>170.83000183105469</v>
      </c>
      <c r="F416">
        <v>173.52000427246091</v>
      </c>
      <c r="G416">
        <v>4085100</v>
      </c>
      <c r="U416" s="17">
        <v>44748</v>
      </c>
      <c r="V416">
        <v>3845.080078125</v>
      </c>
      <c r="W416">
        <v>3845.080078125</v>
      </c>
      <c r="X416">
        <v>3870.909912109375</v>
      </c>
      <c r="Y416">
        <v>3809.3701171875</v>
      </c>
      <c r="Z416">
        <v>3831.97998046875</v>
      </c>
      <c r="AA416">
        <v>4417720000</v>
      </c>
      <c r="AN416" s="22">
        <v>44725</v>
      </c>
      <c r="AO416" s="20">
        <v>3.43</v>
      </c>
    </row>
    <row r="417" spans="1:41" x14ac:dyDescent="0.2">
      <c r="A417" s="17">
        <v>44749</v>
      </c>
      <c r="B417">
        <v>174.80122375488281</v>
      </c>
      <c r="C417">
        <v>176.63999938964841</v>
      </c>
      <c r="D417">
        <v>176.94000244140619</v>
      </c>
      <c r="E417">
        <v>173.16999816894531</v>
      </c>
      <c r="F417">
        <v>174.16999816894531</v>
      </c>
      <c r="G417">
        <v>4000100</v>
      </c>
      <c r="U417" s="17">
        <v>44749</v>
      </c>
      <c r="V417">
        <v>3902.6201171875</v>
      </c>
      <c r="W417">
        <v>3902.6201171875</v>
      </c>
      <c r="X417">
        <v>3910.6298828125</v>
      </c>
      <c r="Y417">
        <v>3858.85009765625</v>
      </c>
      <c r="Z417">
        <v>3858.85009765625</v>
      </c>
      <c r="AA417">
        <v>4057770000</v>
      </c>
      <c r="AN417" s="22">
        <v>44726</v>
      </c>
      <c r="AO417" s="20">
        <v>3.49</v>
      </c>
    </row>
    <row r="418" spans="1:41" x14ac:dyDescent="0.2">
      <c r="A418" s="17">
        <v>44750</v>
      </c>
      <c r="B418">
        <v>173.673095703125</v>
      </c>
      <c r="C418">
        <v>175.5</v>
      </c>
      <c r="D418">
        <v>176.61000061035159</v>
      </c>
      <c r="E418">
        <v>172.8399963378906</v>
      </c>
      <c r="F418">
        <v>174.05000305175781</v>
      </c>
      <c r="G418">
        <v>2869200</v>
      </c>
      <c r="U418" s="17">
        <v>44750</v>
      </c>
      <c r="V418">
        <v>3899.3798828125</v>
      </c>
      <c r="W418">
        <v>3899.3798828125</v>
      </c>
      <c r="X418">
        <v>3918.5</v>
      </c>
      <c r="Y418">
        <v>3869.340087890625</v>
      </c>
      <c r="Z418">
        <v>3888.260009765625</v>
      </c>
      <c r="AA418">
        <v>3521620000</v>
      </c>
      <c r="AN418" s="22">
        <v>44727</v>
      </c>
      <c r="AO418" s="20">
        <v>3.33</v>
      </c>
    </row>
    <row r="419" spans="1:41" x14ac:dyDescent="0.2">
      <c r="A419" s="17">
        <v>44753</v>
      </c>
      <c r="B419">
        <v>172.54493713378909</v>
      </c>
      <c r="C419">
        <v>174.36000061035159</v>
      </c>
      <c r="D419">
        <v>176.32000732421881</v>
      </c>
      <c r="E419">
        <v>171.25999450683591</v>
      </c>
      <c r="F419">
        <v>174</v>
      </c>
      <c r="G419">
        <v>3689300</v>
      </c>
      <c r="U419" s="17">
        <v>44753</v>
      </c>
      <c r="V419">
        <v>3854.429931640625</v>
      </c>
      <c r="W419">
        <v>3854.429931640625</v>
      </c>
      <c r="X419">
        <v>3880.93994140625</v>
      </c>
      <c r="Y419">
        <v>3847.219970703125</v>
      </c>
      <c r="Z419">
        <v>3880.93994140625</v>
      </c>
      <c r="AA419">
        <v>3423480000</v>
      </c>
      <c r="AN419" s="22">
        <v>44728</v>
      </c>
      <c r="AO419" s="20">
        <v>3.28</v>
      </c>
    </row>
    <row r="420" spans="1:41" x14ac:dyDescent="0.2">
      <c r="A420" s="17">
        <v>44754</v>
      </c>
      <c r="B420">
        <v>164.59857177734381</v>
      </c>
      <c r="C420">
        <v>166.33000183105469</v>
      </c>
      <c r="D420">
        <v>173.3800048828125</v>
      </c>
      <c r="E420">
        <v>164.3500061035156</v>
      </c>
      <c r="F420">
        <v>172.21000671386719</v>
      </c>
      <c r="G420">
        <v>7073000</v>
      </c>
      <c r="U420" s="17">
        <v>44754</v>
      </c>
      <c r="V420">
        <v>3818.800048828125</v>
      </c>
      <c r="W420">
        <v>3818.800048828125</v>
      </c>
      <c r="X420">
        <v>3873.409912109375</v>
      </c>
      <c r="Y420">
        <v>3802.360107421875</v>
      </c>
      <c r="Z420">
        <v>3851.949951171875</v>
      </c>
      <c r="AA420">
        <v>3817210000</v>
      </c>
      <c r="AN420" s="22">
        <v>44729</v>
      </c>
      <c r="AO420" s="20">
        <v>3.25</v>
      </c>
    </row>
    <row r="421" spans="1:41" x14ac:dyDescent="0.2">
      <c r="A421" s="17">
        <v>44755</v>
      </c>
      <c r="B421">
        <v>161.78814697265619</v>
      </c>
      <c r="C421">
        <v>163.49000549316409</v>
      </c>
      <c r="D421">
        <v>165.8399963378906</v>
      </c>
      <c r="E421">
        <v>161.16999816894531</v>
      </c>
      <c r="F421">
        <v>162.4100036621094</v>
      </c>
      <c r="G421">
        <v>6225900</v>
      </c>
      <c r="U421" s="17">
        <v>44755</v>
      </c>
      <c r="V421">
        <v>3801.780029296875</v>
      </c>
      <c r="W421">
        <v>3801.780029296875</v>
      </c>
      <c r="X421">
        <v>3829.43994140625</v>
      </c>
      <c r="Y421">
        <v>3759.070068359375</v>
      </c>
      <c r="Z421">
        <v>3779.669921875</v>
      </c>
      <c r="AA421">
        <v>4109390000</v>
      </c>
      <c r="AN421" s="22">
        <v>44732</v>
      </c>
    </row>
    <row r="422" spans="1:41" x14ac:dyDescent="0.2">
      <c r="A422" s="17">
        <v>44756</v>
      </c>
      <c r="B422">
        <v>159.36363220214841</v>
      </c>
      <c r="C422">
        <v>161.03999328613281</v>
      </c>
      <c r="D422">
        <v>161.71000671386719</v>
      </c>
      <c r="E422">
        <v>157.6499938964844</v>
      </c>
      <c r="F422">
        <v>161.0299987792969</v>
      </c>
      <c r="G422">
        <v>6096100</v>
      </c>
      <c r="U422" s="17">
        <v>44756</v>
      </c>
      <c r="V422">
        <v>3790.3798828125</v>
      </c>
      <c r="W422">
        <v>3790.3798828125</v>
      </c>
      <c r="X422">
        <v>3796.409912109375</v>
      </c>
      <c r="Y422">
        <v>3721.56005859375</v>
      </c>
      <c r="Z422">
        <v>3763.989990234375</v>
      </c>
      <c r="AA422">
        <v>4199690000</v>
      </c>
      <c r="AN422" s="22">
        <v>44733</v>
      </c>
      <c r="AO422" s="20">
        <v>3.31</v>
      </c>
    </row>
    <row r="423" spans="1:41" x14ac:dyDescent="0.2">
      <c r="A423" s="17">
        <v>44757</v>
      </c>
      <c r="B423">
        <v>165.63763427734381</v>
      </c>
      <c r="C423">
        <v>167.3800048828125</v>
      </c>
      <c r="D423">
        <v>167.61000061035159</v>
      </c>
      <c r="E423">
        <v>162.2200012207031</v>
      </c>
      <c r="F423">
        <v>163.71000671386719</v>
      </c>
      <c r="G423">
        <v>6037700</v>
      </c>
      <c r="U423" s="17">
        <v>44757</v>
      </c>
      <c r="V423">
        <v>3863.159912109375</v>
      </c>
      <c r="W423">
        <v>3863.159912109375</v>
      </c>
      <c r="X423">
        <v>3863.6201171875</v>
      </c>
      <c r="Y423">
        <v>3817.179931640625</v>
      </c>
      <c r="Z423">
        <v>3818</v>
      </c>
      <c r="AA423">
        <v>4143800000</v>
      </c>
      <c r="AN423" s="22">
        <v>44734</v>
      </c>
      <c r="AO423" s="20">
        <v>3.16</v>
      </c>
    </row>
    <row r="424" spans="1:41" x14ac:dyDescent="0.2">
      <c r="A424" s="17">
        <v>44760</v>
      </c>
      <c r="B424">
        <v>166.14231872558591</v>
      </c>
      <c r="C424">
        <v>167.88999938964841</v>
      </c>
      <c r="D424">
        <v>172.63999938964841</v>
      </c>
      <c r="E424">
        <v>167.11000061035159</v>
      </c>
      <c r="F424">
        <v>168.94999694824219</v>
      </c>
      <c r="G424">
        <v>3818200</v>
      </c>
      <c r="U424" s="17">
        <v>44760</v>
      </c>
      <c r="V424">
        <v>3830.85009765625</v>
      </c>
      <c r="W424">
        <v>3830.85009765625</v>
      </c>
      <c r="X424">
        <v>3902.43994140625</v>
      </c>
      <c r="Y424">
        <v>3818.6298828125</v>
      </c>
      <c r="Z424">
        <v>3883.7900390625</v>
      </c>
      <c r="AA424">
        <v>4046870000</v>
      </c>
      <c r="AN424" s="22">
        <v>44735</v>
      </c>
      <c r="AO424" s="20">
        <v>3.09</v>
      </c>
    </row>
    <row r="425" spans="1:41" x14ac:dyDescent="0.2">
      <c r="A425" s="17">
        <v>44761</v>
      </c>
      <c r="B425">
        <v>172.00068664550781</v>
      </c>
      <c r="C425">
        <v>173.80999755859381</v>
      </c>
      <c r="D425">
        <v>174.1000061035156</v>
      </c>
      <c r="E425">
        <v>167.80999755859381</v>
      </c>
      <c r="F425">
        <v>170.91999816894531</v>
      </c>
      <c r="G425">
        <v>4373400</v>
      </c>
      <c r="U425" s="17">
        <v>44761</v>
      </c>
      <c r="V425">
        <v>3936.68994140625</v>
      </c>
      <c r="W425">
        <v>3936.68994140625</v>
      </c>
      <c r="X425">
        <v>3939.81005859375</v>
      </c>
      <c r="Y425">
        <v>3860.72998046875</v>
      </c>
      <c r="Z425">
        <v>3860.72998046875</v>
      </c>
      <c r="AA425">
        <v>4041070000</v>
      </c>
      <c r="AN425" s="22">
        <v>44736</v>
      </c>
      <c r="AO425" s="20">
        <v>3.13</v>
      </c>
    </row>
    <row r="426" spans="1:41" x14ac:dyDescent="0.2">
      <c r="A426" s="17">
        <v>44762</v>
      </c>
      <c r="B426">
        <v>180.55076599121091</v>
      </c>
      <c r="C426">
        <v>182.44999694824219</v>
      </c>
      <c r="D426">
        <v>183.5</v>
      </c>
      <c r="E426">
        <v>175.61000061035159</v>
      </c>
      <c r="F426">
        <v>176.1000061035156</v>
      </c>
      <c r="G426">
        <v>5654000</v>
      </c>
      <c r="U426" s="17">
        <v>44762</v>
      </c>
      <c r="V426">
        <v>3959.89990234375</v>
      </c>
      <c r="W426">
        <v>3959.89990234375</v>
      </c>
      <c r="X426">
        <v>3974.1298828125</v>
      </c>
      <c r="Y426">
        <v>3922.030029296875</v>
      </c>
      <c r="Z426">
        <v>3935.320068359375</v>
      </c>
      <c r="AA426">
        <v>4185300000</v>
      </c>
      <c r="AN426" s="22">
        <v>44739</v>
      </c>
      <c r="AO426" s="20">
        <v>3.2</v>
      </c>
    </row>
    <row r="427" spans="1:41" x14ac:dyDescent="0.2">
      <c r="A427" s="17">
        <v>44763</v>
      </c>
      <c r="B427">
        <v>183.4205627441406</v>
      </c>
      <c r="C427">
        <v>185.3500061035156</v>
      </c>
      <c r="D427">
        <v>185.5299987792969</v>
      </c>
      <c r="E427">
        <v>179.9100036621094</v>
      </c>
      <c r="F427">
        <v>180.6600036621094</v>
      </c>
      <c r="G427">
        <v>3886000</v>
      </c>
      <c r="U427" s="17">
        <v>44763</v>
      </c>
      <c r="V427">
        <v>3998.949951171875</v>
      </c>
      <c r="W427">
        <v>3998.949951171875</v>
      </c>
      <c r="X427">
        <v>3999.2900390625</v>
      </c>
      <c r="Y427">
        <v>3927.639892578125</v>
      </c>
      <c r="Z427">
        <v>3955.469970703125</v>
      </c>
      <c r="AA427">
        <v>4132790000</v>
      </c>
      <c r="AN427" s="22">
        <v>44740</v>
      </c>
      <c r="AO427" s="20">
        <v>3.2</v>
      </c>
    </row>
    <row r="428" spans="1:41" x14ac:dyDescent="0.2">
      <c r="A428" s="17">
        <v>44764</v>
      </c>
      <c r="B428">
        <v>180.5705261230469</v>
      </c>
      <c r="C428">
        <v>182.4700012207031</v>
      </c>
      <c r="D428">
        <v>187.55999755859381</v>
      </c>
      <c r="E428">
        <v>180.92999267578119</v>
      </c>
      <c r="F428">
        <v>185.07000732421881</v>
      </c>
      <c r="G428">
        <v>3804700</v>
      </c>
      <c r="U428" s="17">
        <v>44764</v>
      </c>
      <c r="V428">
        <v>3961.6298828125</v>
      </c>
      <c r="W428">
        <v>3961.6298828125</v>
      </c>
      <c r="X428">
        <v>4012.43994140625</v>
      </c>
      <c r="Y428">
        <v>3938.860107421875</v>
      </c>
      <c r="Z428">
        <v>3998.429931640625</v>
      </c>
      <c r="AA428">
        <v>3979240000</v>
      </c>
      <c r="AN428" s="22">
        <v>44741</v>
      </c>
      <c r="AO428" s="20">
        <v>3.1</v>
      </c>
    </row>
    <row r="429" spans="1:41" x14ac:dyDescent="0.2">
      <c r="A429" s="17">
        <v>44767</v>
      </c>
      <c r="B429">
        <v>175.4444885253906</v>
      </c>
      <c r="C429">
        <v>177.28999328613281</v>
      </c>
      <c r="D429">
        <v>181.99000549316409</v>
      </c>
      <c r="E429">
        <v>175.08000183105469</v>
      </c>
      <c r="F429">
        <v>181.83000183105469</v>
      </c>
      <c r="G429">
        <v>4407900</v>
      </c>
      <c r="U429" s="17">
        <v>44767</v>
      </c>
      <c r="V429">
        <v>3966.840087890625</v>
      </c>
      <c r="W429">
        <v>3966.840087890625</v>
      </c>
      <c r="X429">
        <v>3975.300048828125</v>
      </c>
      <c r="Y429">
        <v>3943.4599609375</v>
      </c>
      <c r="Z429">
        <v>3965.719970703125</v>
      </c>
      <c r="AA429">
        <v>3568340000</v>
      </c>
      <c r="AN429" s="22">
        <v>44742</v>
      </c>
      <c r="AO429" s="20">
        <v>2.98</v>
      </c>
    </row>
    <row r="430" spans="1:41" x14ac:dyDescent="0.2">
      <c r="A430" s="17">
        <v>44768</v>
      </c>
      <c r="B430">
        <v>168.6855773925781</v>
      </c>
      <c r="C430">
        <v>170.46000671386719</v>
      </c>
      <c r="D430">
        <v>177.1300048828125</v>
      </c>
      <c r="E430">
        <v>169.75999450683591</v>
      </c>
      <c r="F430">
        <v>177.11000061035159</v>
      </c>
      <c r="G430">
        <v>3886500</v>
      </c>
      <c r="U430" s="17">
        <v>44768</v>
      </c>
      <c r="V430">
        <v>3921.050048828125</v>
      </c>
      <c r="W430">
        <v>3921.050048828125</v>
      </c>
      <c r="X430">
        <v>3953.219970703125</v>
      </c>
      <c r="Y430">
        <v>3910.739990234375</v>
      </c>
      <c r="Z430">
        <v>3953.219970703125</v>
      </c>
      <c r="AA430">
        <v>3778950000</v>
      </c>
      <c r="AN430" s="22">
        <v>44743</v>
      </c>
      <c r="AO430" s="20">
        <v>2.88</v>
      </c>
    </row>
    <row r="431" spans="1:41" x14ac:dyDescent="0.2">
      <c r="A431" s="17">
        <v>44769</v>
      </c>
      <c r="B431">
        <v>178.4231262207031</v>
      </c>
      <c r="C431">
        <v>180.30000305175781</v>
      </c>
      <c r="D431">
        <v>182.22999572753909</v>
      </c>
      <c r="E431">
        <v>174.3500061035156</v>
      </c>
      <c r="F431">
        <v>174.86000061035159</v>
      </c>
      <c r="G431">
        <v>4960900</v>
      </c>
      <c r="U431" s="17">
        <v>44769</v>
      </c>
      <c r="V431">
        <v>4023.610107421875</v>
      </c>
      <c r="W431">
        <v>4023.610107421875</v>
      </c>
      <c r="X431">
        <v>4039.56005859375</v>
      </c>
      <c r="Y431">
        <v>3951.429931640625</v>
      </c>
      <c r="Z431">
        <v>3951.429931640625</v>
      </c>
      <c r="AA431">
        <v>4112180000</v>
      </c>
      <c r="AN431" s="22">
        <v>44746</v>
      </c>
    </row>
    <row r="432" spans="1:41" x14ac:dyDescent="0.2">
      <c r="A432" s="17">
        <v>44770</v>
      </c>
      <c r="B432">
        <v>179.40283203125</v>
      </c>
      <c r="C432">
        <v>181.28999328613281</v>
      </c>
      <c r="D432">
        <v>181.8800048828125</v>
      </c>
      <c r="E432">
        <v>175.92999267578119</v>
      </c>
      <c r="F432">
        <v>178.4100036621094</v>
      </c>
      <c r="G432">
        <v>4562100</v>
      </c>
      <c r="U432" s="17">
        <v>44770</v>
      </c>
      <c r="V432">
        <v>4072.429931640625</v>
      </c>
      <c r="W432">
        <v>4072.429931640625</v>
      </c>
      <c r="X432">
        <v>4078.949951171875</v>
      </c>
      <c r="Y432">
        <v>3992.969970703125</v>
      </c>
      <c r="Z432">
        <v>4026.1298828125</v>
      </c>
      <c r="AA432">
        <v>4413000000</v>
      </c>
      <c r="AN432" s="22">
        <v>44747</v>
      </c>
      <c r="AO432" s="20">
        <v>2.82</v>
      </c>
    </row>
    <row r="433" spans="1:41" x14ac:dyDescent="0.2">
      <c r="A433" s="17">
        <v>44771</v>
      </c>
      <c r="B433">
        <v>182.10444641113281</v>
      </c>
      <c r="C433">
        <v>184.02000427246091</v>
      </c>
      <c r="D433">
        <v>184.41999816894531</v>
      </c>
      <c r="E433">
        <v>180.2200012207031</v>
      </c>
      <c r="F433">
        <v>181.82000732421881</v>
      </c>
      <c r="G433">
        <v>4751400</v>
      </c>
      <c r="U433" s="17">
        <v>44771</v>
      </c>
      <c r="V433">
        <v>4130.2900390625</v>
      </c>
      <c r="W433">
        <v>4130.2900390625</v>
      </c>
      <c r="X433">
        <v>4140.14990234375</v>
      </c>
      <c r="Y433">
        <v>4079.219970703125</v>
      </c>
      <c r="Z433">
        <v>4087.330078125</v>
      </c>
      <c r="AA433">
        <v>4616360000</v>
      </c>
      <c r="AN433" s="22">
        <v>44748</v>
      </c>
      <c r="AO433" s="20">
        <v>2.93</v>
      </c>
    </row>
    <row r="434" spans="1:41" x14ac:dyDescent="0.2">
      <c r="A434" s="17">
        <v>44774</v>
      </c>
      <c r="B434">
        <v>181.07524108886719</v>
      </c>
      <c r="C434">
        <v>182.97999572753909</v>
      </c>
      <c r="D434">
        <v>185.17999267578119</v>
      </c>
      <c r="E434">
        <v>179.75999450683591</v>
      </c>
      <c r="F434">
        <v>181.30000305175781</v>
      </c>
      <c r="G434">
        <v>3997100</v>
      </c>
      <c r="U434" s="17">
        <v>44774</v>
      </c>
      <c r="V434">
        <v>4118.6298828125</v>
      </c>
      <c r="W434">
        <v>4118.6298828125</v>
      </c>
      <c r="X434">
        <v>4144.9501953125</v>
      </c>
      <c r="Y434">
        <v>4096.02001953125</v>
      </c>
      <c r="Z434">
        <v>4112.3798828125</v>
      </c>
      <c r="AA434">
        <v>4202810000</v>
      </c>
      <c r="AN434" s="22">
        <v>44749</v>
      </c>
      <c r="AO434" s="20">
        <v>3.01</v>
      </c>
    </row>
    <row r="435" spans="1:41" x14ac:dyDescent="0.2">
      <c r="A435" s="17">
        <v>44775</v>
      </c>
      <c r="B435">
        <v>181.8768005371094</v>
      </c>
      <c r="C435">
        <v>183.78999328613281</v>
      </c>
      <c r="D435">
        <v>185.13999938964841</v>
      </c>
      <c r="E435">
        <v>179.42999267578119</v>
      </c>
      <c r="F435">
        <v>180.80999755859381</v>
      </c>
      <c r="G435">
        <v>4317900</v>
      </c>
      <c r="U435" s="17">
        <v>44775</v>
      </c>
      <c r="V435">
        <v>4091.18994140625</v>
      </c>
      <c r="W435">
        <v>4091.18994140625</v>
      </c>
      <c r="X435">
        <v>4140.47021484375</v>
      </c>
      <c r="Y435">
        <v>4079.81005859375</v>
      </c>
      <c r="Z435">
        <v>4104.2099609375</v>
      </c>
      <c r="AA435">
        <v>4727710000</v>
      </c>
      <c r="AN435" s="22">
        <v>44750</v>
      </c>
      <c r="AO435" s="20">
        <v>3.09</v>
      </c>
    </row>
    <row r="436" spans="1:41" x14ac:dyDescent="0.2">
      <c r="A436" s="17">
        <v>44776</v>
      </c>
      <c r="B436">
        <v>187.67579650878909</v>
      </c>
      <c r="C436">
        <v>189.6499938964844</v>
      </c>
      <c r="D436">
        <v>190.67999267578119</v>
      </c>
      <c r="E436">
        <v>185.3699951171875</v>
      </c>
      <c r="F436">
        <v>185.5299987792969</v>
      </c>
      <c r="G436">
        <v>5786300</v>
      </c>
      <c r="U436" s="17">
        <v>44776</v>
      </c>
      <c r="V436">
        <v>4155.169921875</v>
      </c>
      <c r="W436">
        <v>4155.169921875</v>
      </c>
      <c r="X436">
        <v>4167.66015625</v>
      </c>
      <c r="Y436">
        <v>4107.9599609375</v>
      </c>
      <c r="Z436">
        <v>4107.9599609375</v>
      </c>
      <c r="AA436">
        <v>4351760000</v>
      </c>
      <c r="AN436" s="22">
        <v>44753</v>
      </c>
      <c r="AO436" s="20">
        <v>2.99</v>
      </c>
    </row>
    <row r="437" spans="1:41" x14ac:dyDescent="0.2">
      <c r="A437" s="17">
        <v>44777</v>
      </c>
      <c r="B437">
        <v>189.27894592285159</v>
      </c>
      <c r="C437">
        <v>191.27000427246091</v>
      </c>
      <c r="D437">
        <v>191.58000183105469</v>
      </c>
      <c r="E437">
        <v>187.25</v>
      </c>
      <c r="F437">
        <v>188.55999755859381</v>
      </c>
      <c r="G437">
        <v>3759700</v>
      </c>
      <c r="U437" s="17">
        <v>44777</v>
      </c>
      <c r="V437">
        <v>4151.93994140625</v>
      </c>
      <c r="W437">
        <v>4151.93994140625</v>
      </c>
      <c r="X437">
        <v>4161.2900390625</v>
      </c>
      <c r="Y437">
        <v>4135.419921875</v>
      </c>
      <c r="Z437">
        <v>4154.85009765625</v>
      </c>
      <c r="AA437">
        <v>4283320000</v>
      </c>
      <c r="AN437" s="22">
        <v>44754</v>
      </c>
      <c r="AO437" s="20">
        <v>2.96</v>
      </c>
    </row>
    <row r="438" spans="1:41" x14ac:dyDescent="0.2">
      <c r="A438" s="17">
        <v>44778</v>
      </c>
      <c r="B438">
        <v>188.1903991699219</v>
      </c>
      <c r="C438">
        <v>190.16999816894531</v>
      </c>
      <c r="D438">
        <v>191.80000305175781</v>
      </c>
      <c r="E438">
        <v>186.2799987792969</v>
      </c>
      <c r="F438">
        <v>187</v>
      </c>
      <c r="G438">
        <v>4090300</v>
      </c>
      <c r="U438" s="17">
        <v>44778</v>
      </c>
      <c r="V438">
        <v>4145.18994140625</v>
      </c>
      <c r="W438">
        <v>4145.18994140625</v>
      </c>
      <c r="X438">
        <v>4151.580078125</v>
      </c>
      <c r="Y438">
        <v>4107.31005859375</v>
      </c>
      <c r="Z438">
        <v>4115.8701171875</v>
      </c>
      <c r="AA438">
        <v>4085940000</v>
      </c>
      <c r="AN438" s="22">
        <v>44755</v>
      </c>
      <c r="AO438" s="20">
        <v>2.91</v>
      </c>
    </row>
    <row r="439" spans="1:41" x14ac:dyDescent="0.2">
      <c r="A439" s="17">
        <v>44781</v>
      </c>
      <c r="B439">
        <v>187.77476501464841</v>
      </c>
      <c r="C439">
        <v>189.75</v>
      </c>
      <c r="D439">
        <v>194.3699951171875</v>
      </c>
      <c r="E439">
        <v>189.08000183105469</v>
      </c>
      <c r="F439">
        <v>191.0899963378906</v>
      </c>
      <c r="G439">
        <v>3396800</v>
      </c>
      <c r="U439" s="17">
        <v>44781</v>
      </c>
      <c r="V439">
        <v>4140.06005859375</v>
      </c>
      <c r="W439">
        <v>4140.06005859375</v>
      </c>
      <c r="X439">
        <v>4186.6201171875</v>
      </c>
      <c r="Y439">
        <v>4128.97021484375</v>
      </c>
      <c r="Z439">
        <v>4155.93017578125</v>
      </c>
      <c r="AA439">
        <v>4221090000</v>
      </c>
      <c r="AN439" s="22">
        <v>44756</v>
      </c>
      <c r="AO439" s="20">
        <v>2.96</v>
      </c>
    </row>
    <row r="440" spans="1:41" x14ac:dyDescent="0.2">
      <c r="A440" s="17">
        <v>44782</v>
      </c>
      <c r="B440">
        <v>180.34295654296881</v>
      </c>
      <c r="C440">
        <v>182.24000549316409</v>
      </c>
      <c r="D440">
        <v>187.1300048828125</v>
      </c>
      <c r="E440">
        <v>179.82000732421881</v>
      </c>
      <c r="F440">
        <v>186.30000305175781</v>
      </c>
      <c r="G440">
        <v>5851700</v>
      </c>
      <c r="U440" s="17">
        <v>44782</v>
      </c>
      <c r="V440">
        <v>4122.47021484375</v>
      </c>
      <c r="W440">
        <v>4122.47021484375</v>
      </c>
      <c r="X440">
        <v>4137.2998046875</v>
      </c>
      <c r="Y440">
        <v>4112.08984375</v>
      </c>
      <c r="Z440">
        <v>4133.10986328125</v>
      </c>
      <c r="AA440">
        <v>3913090000</v>
      </c>
      <c r="AN440" s="22">
        <v>44757</v>
      </c>
      <c r="AO440" s="20">
        <v>2.93</v>
      </c>
    </row>
    <row r="441" spans="1:41" x14ac:dyDescent="0.2">
      <c r="A441" s="17">
        <v>44783</v>
      </c>
      <c r="B441">
        <v>186.6466369628906</v>
      </c>
      <c r="C441">
        <v>188.61000061035159</v>
      </c>
      <c r="D441">
        <v>189.57000732421881</v>
      </c>
      <c r="E441">
        <v>186.21000671386719</v>
      </c>
      <c r="F441">
        <v>188.1600036621094</v>
      </c>
      <c r="G441">
        <v>4179200</v>
      </c>
      <c r="U441" s="17">
        <v>44783</v>
      </c>
      <c r="V441">
        <v>4210.240234375</v>
      </c>
      <c r="W441">
        <v>4210.240234375</v>
      </c>
      <c r="X441">
        <v>4211.02978515625</v>
      </c>
      <c r="Y441">
        <v>4177.259765625</v>
      </c>
      <c r="Z441">
        <v>4181.02001953125</v>
      </c>
      <c r="AA441">
        <v>4546010000</v>
      </c>
      <c r="AN441" s="22">
        <v>44760</v>
      </c>
      <c r="AO441" s="20">
        <v>2.96</v>
      </c>
    </row>
    <row r="442" spans="1:41" x14ac:dyDescent="0.2">
      <c r="A442" s="17">
        <v>44784</v>
      </c>
      <c r="B442">
        <v>184.7862243652344</v>
      </c>
      <c r="C442">
        <v>186.72999572753909</v>
      </c>
      <c r="D442">
        <v>192.5</v>
      </c>
      <c r="E442">
        <v>186.32000732421881</v>
      </c>
      <c r="F442">
        <v>192.1300048828125</v>
      </c>
      <c r="G442">
        <v>4175100</v>
      </c>
      <c r="U442" s="17">
        <v>44784</v>
      </c>
      <c r="V442">
        <v>4207.27001953125</v>
      </c>
      <c r="W442">
        <v>4207.27001953125</v>
      </c>
      <c r="X442">
        <v>4257.91015625</v>
      </c>
      <c r="Y442">
        <v>4201.41015625</v>
      </c>
      <c r="Z442">
        <v>4227.39990234375</v>
      </c>
      <c r="AA442">
        <v>4630200000</v>
      </c>
      <c r="AN442" s="22">
        <v>44761</v>
      </c>
      <c r="AO442" s="20">
        <v>3.01</v>
      </c>
    </row>
    <row r="443" spans="1:41" x14ac:dyDescent="0.2">
      <c r="A443" s="17">
        <v>44785</v>
      </c>
      <c r="B443">
        <v>187.913330078125</v>
      </c>
      <c r="C443">
        <v>189.88999938964841</v>
      </c>
      <c r="D443">
        <v>190.02000427246091</v>
      </c>
      <c r="E443">
        <v>185.50999450683591</v>
      </c>
      <c r="F443">
        <v>186.6300048828125</v>
      </c>
      <c r="G443">
        <v>3846200</v>
      </c>
      <c r="U443" s="17">
        <v>44785</v>
      </c>
      <c r="V443">
        <v>4280.14990234375</v>
      </c>
      <c r="W443">
        <v>4280.14990234375</v>
      </c>
      <c r="X443">
        <v>4280.47021484375</v>
      </c>
      <c r="Y443">
        <v>4219.77978515625</v>
      </c>
      <c r="Z443">
        <v>4225.02001953125</v>
      </c>
      <c r="AA443">
        <v>3788010000</v>
      </c>
      <c r="AN443" s="22">
        <v>44762</v>
      </c>
      <c r="AO443" s="20">
        <v>3.04</v>
      </c>
    </row>
    <row r="444" spans="1:41" x14ac:dyDescent="0.2">
      <c r="A444" s="17">
        <v>44788</v>
      </c>
      <c r="B444">
        <v>189.07112121582031</v>
      </c>
      <c r="C444">
        <v>191.05999755859381</v>
      </c>
      <c r="D444">
        <v>192.11000061035159</v>
      </c>
      <c r="E444">
        <v>188.8999938964844</v>
      </c>
      <c r="F444">
        <v>189.05000305175781</v>
      </c>
      <c r="G444">
        <v>2768500</v>
      </c>
      <c r="U444" s="17">
        <v>44788</v>
      </c>
      <c r="V444">
        <v>4297.14013671875</v>
      </c>
      <c r="W444">
        <v>4297.14013671875</v>
      </c>
      <c r="X444">
        <v>4301.7900390625</v>
      </c>
      <c r="Y444">
        <v>4256.89990234375</v>
      </c>
      <c r="Z444">
        <v>4269.3701171875</v>
      </c>
      <c r="AA444">
        <v>3696830000</v>
      </c>
      <c r="AN444" s="22">
        <v>44763</v>
      </c>
      <c r="AO444" s="20">
        <v>2.91</v>
      </c>
    </row>
    <row r="445" spans="1:41" x14ac:dyDescent="0.2">
      <c r="A445" s="17">
        <v>44789</v>
      </c>
      <c r="B445">
        <v>187.61643981933591</v>
      </c>
      <c r="C445">
        <v>189.5899963378906</v>
      </c>
      <c r="D445">
        <v>190.8500061035156</v>
      </c>
      <c r="E445">
        <v>186.36000061035159</v>
      </c>
      <c r="F445">
        <v>189.55000305175781</v>
      </c>
      <c r="G445">
        <v>3835900</v>
      </c>
      <c r="U445" s="17">
        <v>44789</v>
      </c>
      <c r="V445">
        <v>4305.2001953125</v>
      </c>
      <c r="W445">
        <v>4305.2001953125</v>
      </c>
      <c r="X445">
        <v>4325.27978515625</v>
      </c>
      <c r="Y445">
        <v>4277.77001953125</v>
      </c>
      <c r="Z445">
        <v>4290.4599609375</v>
      </c>
      <c r="AA445">
        <v>4329820000</v>
      </c>
      <c r="AN445" s="22">
        <v>44764</v>
      </c>
      <c r="AO445" s="20">
        <v>2.77</v>
      </c>
    </row>
    <row r="446" spans="1:41" x14ac:dyDescent="0.2">
      <c r="A446" s="17">
        <v>44790</v>
      </c>
      <c r="B446">
        <v>186.00340270996091</v>
      </c>
      <c r="C446">
        <v>187.96000671386719</v>
      </c>
      <c r="D446">
        <v>189.42999267578119</v>
      </c>
      <c r="E446">
        <v>186.4700012207031</v>
      </c>
      <c r="F446">
        <v>187.7200012207031</v>
      </c>
      <c r="G446">
        <v>3181300</v>
      </c>
      <c r="U446" s="17">
        <v>44790</v>
      </c>
      <c r="V446">
        <v>4274.0400390625</v>
      </c>
      <c r="W446">
        <v>4274.0400390625</v>
      </c>
      <c r="X446">
        <v>4302.18017578125</v>
      </c>
      <c r="Y446">
        <v>4253.080078125</v>
      </c>
      <c r="Z446">
        <v>4280.39990234375</v>
      </c>
      <c r="AA446">
        <v>3885030000</v>
      </c>
      <c r="AN446" s="22">
        <v>44767</v>
      </c>
      <c r="AO446" s="20">
        <v>2.81</v>
      </c>
    </row>
    <row r="447" spans="1:41" x14ac:dyDescent="0.2">
      <c r="A447" s="17">
        <v>44791</v>
      </c>
      <c r="B447">
        <v>185.97369384765619</v>
      </c>
      <c r="C447">
        <v>187.92999267578119</v>
      </c>
      <c r="D447">
        <v>188.57000732421881</v>
      </c>
      <c r="E447">
        <v>186.61000061035159</v>
      </c>
      <c r="F447">
        <v>188.41999816894531</v>
      </c>
      <c r="G447">
        <v>2791600</v>
      </c>
      <c r="U447" s="17">
        <v>44791</v>
      </c>
      <c r="V447">
        <v>4283.740234375</v>
      </c>
      <c r="W447">
        <v>4283.740234375</v>
      </c>
      <c r="X447">
        <v>4292.52978515625</v>
      </c>
      <c r="Y447">
        <v>4261.97998046875</v>
      </c>
      <c r="Z447">
        <v>4273.1298828125</v>
      </c>
      <c r="AA447">
        <v>3340330000</v>
      </c>
      <c r="AN447" s="22">
        <v>44768</v>
      </c>
      <c r="AO447" s="20">
        <v>2.81</v>
      </c>
    </row>
    <row r="448" spans="1:41" x14ac:dyDescent="0.2">
      <c r="A448" s="17">
        <v>44792</v>
      </c>
      <c r="B448">
        <v>181.8570251464844</v>
      </c>
      <c r="C448">
        <v>183.77000427246091</v>
      </c>
      <c r="D448">
        <v>185.44000244140619</v>
      </c>
      <c r="E448">
        <v>181.58000183105469</v>
      </c>
      <c r="F448">
        <v>185.2200012207031</v>
      </c>
      <c r="G448">
        <v>4346100</v>
      </c>
      <c r="U448" s="17">
        <v>44792</v>
      </c>
      <c r="V448">
        <v>4228.47998046875</v>
      </c>
      <c r="W448">
        <v>4228.47998046875</v>
      </c>
      <c r="X448">
        <v>4266.31005859375</v>
      </c>
      <c r="Y448">
        <v>4218.7001953125</v>
      </c>
      <c r="Z448">
        <v>4266.31005859375</v>
      </c>
      <c r="AA448">
        <v>3761340000</v>
      </c>
      <c r="AN448" s="22">
        <v>44769</v>
      </c>
      <c r="AO448" s="20">
        <v>2.78</v>
      </c>
    </row>
    <row r="449" spans="1:41" x14ac:dyDescent="0.2">
      <c r="A449" s="17">
        <v>44795</v>
      </c>
      <c r="B449">
        <v>175.13771057128909</v>
      </c>
      <c r="C449">
        <v>176.97999572753909</v>
      </c>
      <c r="D449">
        <v>180.5899963378906</v>
      </c>
      <c r="E449">
        <v>176.05999755859381</v>
      </c>
      <c r="F449">
        <v>180</v>
      </c>
      <c r="G449">
        <v>5182900</v>
      </c>
      <c r="U449" s="17">
        <v>44795</v>
      </c>
      <c r="V449">
        <v>4137.990234375</v>
      </c>
      <c r="W449">
        <v>4137.990234375</v>
      </c>
      <c r="X449">
        <v>4195.080078125</v>
      </c>
      <c r="Y449">
        <v>4129.85986328125</v>
      </c>
      <c r="Z449">
        <v>4195.080078125</v>
      </c>
      <c r="AA449">
        <v>3907430000</v>
      </c>
      <c r="AN449" s="22">
        <v>44770</v>
      </c>
      <c r="AO449" s="20">
        <v>2.68</v>
      </c>
    </row>
    <row r="450" spans="1:41" x14ac:dyDescent="0.2">
      <c r="A450" s="17">
        <v>44796</v>
      </c>
      <c r="B450">
        <v>174.16789245605469</v>
      </c>
      <c r="C450">
        <v>176</v>
      </c>
      <c r="D450">
        <v>178.11000061035159</v>
      </c>
      <c r="E450">
        <v>174.9100036621094</v>
      </c>
      <c r="F450">
        <v>175.8800048828125</v>
      </c>
      <c r="G450">
        <v>5076800</v>
      </c>
      <c r="U450" s="17">
        <v>44796</v>
      </c>
      <c r="V450">
        <v>4128.72998046875</v>
      </c>
      <c r="W450">
        <v>4128.72998046875</v>
      </c>
      <c r="X450">
        <v>4159.77001953125</v>
      </c>
      <c r="Y450">
        <v>4124.02978515625</v>
      </c>
      <c r="Z450">
        <v>4133.08984375</v>
      </c>
      <c r="AA450">
        <v>3823520000</v>
      </c>
      <c r="AN450" s="22">
        <v>44771</v>
      </c>
      <c r="AO450" s="20">
        <v>2.67</v>
      </c>
    </row>
    <row r="451" spans="1:41" x14ac:dyDescent="0.2">
      <c r="A451" s="17">
        <v>44797</v>
      </c>
      <c r="B451">
        <v>178.1361389160156</v>
      </c>
      <c r="C451">
        <v>180.00999450683591</v>
      </c>
      <c r="D451">
        <v>181.22999572753909</v>
      </c>
      <c r="E451">
        <v>176.05999755859381</v>
      </c>
      <c r="F451">
        <v>176.66999816894531</v>
      </c>
      <c r="G451">
        <v>11438800</v>
      </c>
      <c r="U451" s="17">
        <v>44797</v>
      </c>
      <c r="V451">
        <v>4140.77001953125</v>
      </c>
      <c r="W451">
        <v>4140.77001953125</v>
      </c>
      <c r="X451">
        <v>4156.56005859375</v>
      </c>
      <c r="Y451">
        <v>4119.97021484375</v>
      </c>
      <c r="Z451">
        <v>4126.5498046875</v>
      </c>
      <c r="AA451">
        <v>3583630000</v>
      </c>
      <c r="AN451" s="22">
        <v>44774</v>
      </c>
      <c r="AO451" s="20">
        <v>2.6</v>
      </c>
    </row>
    <row r="452" spans="1:41" x14ac:dyDescent="0.2">
      <c r="A452" s="17">
        <v>44798</v>
      </c>
      <c r="B452">
        <v>172.09967041015619</v>
      </c>
      <c r="C452">
        <v>173.9100036621094</v>
      </c>
      <c r="D452">
        <v>174.13999938964841</v>
      </c>
      <c r="E452">
        <v>165.55999755859381</v>
      </c>
      <c r="F452">
        <v>168.58000183105469</v>
      </c>
      <c r="G452">
        <v>24025600</v>
      </c>
      <c r="U452" s="17">
        <v>44798</v>
      </c>
      <c r="V452">
        <v>4199.1201171875</v>
      </c>
      <c r="W452">
        <v>4199.1201171875</v>
      </c>
      <c r="X452">
        <v>4200.5400390625</v>
      </c>
      <c r="Y452">
        <v>4147.58984375</v>
      </c>
      <c r="Z452">
        <v>4153.259765625</v>
      </c>
      <c r="AA452">
        <v>3566870000</v>
      </c>
      <c r="AN452" s="22">
        <v>44775</v>
      </c>
      <c r="AO452" s="20">
        <v>2.75</v>
      </c>
    </row>
    <row r="453" spans="1:41" x14ac:dyDescent="0.2">
      <c r="A453" s="17">
        <v>44799</v>
      </c>
      <c r="B453">
        <v>163.510009765625</v>
      </c>
      <c r="C453">
        <v>165.22999572753909</v>
      </c>
      <c r="D453">
        <v>176.30000305175781</v>
      </c>
      <c r="E453">
        <v>164.6300048828125</v>
      </c>
      <c r="F453">
        <v>173.96000671386719</v>
      </c>
      <c r="G453">
        <v>11074700</v>
      </c>
      <c r="U453" s="17">
        <v>44799</v>
      </c>
      <c r="V453">
        <v>4057.659912109375</v>
      </c>
      <c r="W453">
        <v>4057.659912109375</v>
      </c>
      <c r="X453">
        <v>4203.0400390625</v>
      </c>
      <c r="Y453">
        <v>4057.659912109375</v>
      </c>
      <c r="Z453">
        <v>4198.740234375</v>
      </c>
      <c r="AA453">
        <v>3832750000</v>
      </c>
      <c r="AN453" s="22">
        <v>44776</v>
      </c>
      <c r="AO453" s="20">
        <v>2.73</v>
      </c>
    </row>
    <row r="454" spans="1:41" x14ac:dyDescent="0.2">
      <c r="A454" s="17">
        <v>44802</v>
      </c>
      <c r="B454">
        <v>158.54228210449219</v>
      </c>
      <c r="C454">
        <v>160.21000671386719</v>
      </c>
      <c r="D454">
        <v>165.82000732421881</v>
      </c>
      <c r="E454">
        <v>160.05000305175781</v>
      </c>
      <c r="F454">
        <v>164.2799987792969</v>
      </c>
      <c r="G454">
        <v>9329900</v>
      </c>
      <c r="U454" s="17">
        <v>44802</v>
      </c>
      <c r="V454">
        <v>4030.610107421875</v>
      </c>
      <c r="W454">
        <v>4030.610107421875</v>
      </c>
      <c r="X454">
        <v>4062.989990234375</v>
      </c>
      <c r="Y454">
        <v>4017.419921875</v>
      </c>
      <c r="Z454">
        <v>4034.580078125</v>
      </c>
      <c r="AA454">
        <v>3396510000</v>
      </c>
      <c r="AN454" s="22">
        <v>44777</v>
      </c>
      <c r="AO454" s="20">
        <v>2.68</v>
      </c>
    </row>
    <row r="455" spans="1:41" x14ac:dyDescent="0.2">
      <c r="A455" s="17">
        <v>44803</v>
      </c>
      <c r="B455">
        <v>158.00788879394531</v>
      </c>
      <c r="C455">
        <v>159.66999816894531</v>
      </c>
      <c r="D455">
        <v>163.8500061035156</v>
      </c>
      <c r="E455">
        <v>158.3800048828125</v>
      </c>
      <c r="F455">
        <v>162.13999938964841</v>
      </c>
      <c r="G455">
        <v>8079400</v>
      </c>
      <c r="U455" s="17">
        <v>44803</v>
      </c>
      <c r="V455">
        <v>3986.159912109375</v>
      </c>
      <c r="W455">
        <v>3986.159912109375</v>
      </c>
      <c r="X455">
        <v>4044.97998046875</v>
      </c>
      <c r="Y455">
        <v>3965.2099609375</v>
      </c>
      <c r="Z455">
        <v>4041.25</v>
      </c>
      <c r="AA455">
        <v>3835860000</v>
      </c>
      <c r="AN455" s="22">
        <v>44778</v>
      </c>
      <c r="AO455" s="20">
        <v>2.83</v>
      </c>
    </row>
    <row r="456" spans="1:41" x14ac:dyDescent="0.2">
      <c r="A456" s="17">
        <v>44804</v>
      </c>
      <c r="B456">
        <v>154.49482727050781</v>
      </c>
      <c r="C456">
        <v>156.1199951171875</v>
      </c>
      <c r="D456">
        <v>161.21000671386719</v>
      </c>
      <c r="E456">
        <v>155.9700012207031</v>
      </c>
      <c r="F456">
        <v>159.78999328613281</v>
      </c>
      <c r="G456">
        <v>9166100</v>
      </c>
      <c r="U456" s="17">
        <v>44804</v>
      </c>
      <c r="V456">
        <v>3955</v>
      </c>
      <c r="W456">
        <v>3955</v>
      </c>
      <c r="X456">
        <v>4015.3701171875</v>
      </c>
      <c r="Y456">
        <v>3954.530029296875</v>
      </c>
      <c r="Z456">
        <v>4000.669921875</v>
      </c>
      <c r="AA456">
        <v>4542490000</v>
      </c>
      <c r="AN456" s="22">
        <v>44781</v>
      </c>
      <c r="AO456" s="20">
        <v>2.77</v>
      </c>
    </row>
    <row r="457" spans="1:41" x14ac:dyDescent="0.2">
      <c r="A457" s="17">
        <v>44805</v>
      </c>
      <c r="B457">
        <v>151.93180847167969</v>
      </c>
      <c r="C457">
        <v>153.5299987792969</v>
      </c>
      <c r="D457">
        <v>155.33000183105469</v>
      </c>
      <c r="E457">
        <v>150.8699951171875</v>
      </c>
      <c r="F457">
        <v>154.8699951171875</v>
      </c>
      <c r="G457">
        <v>9924000</v>
      </c>
      <c r="U457" s="17">
        <v>44805</v>
      </c>
      <c r="V457">
        <v>3966.85009765625</v>
      </c>
      <c r="W457">
        <v>3966.85009765625</v>
      </c>
      <c r="X457">
        <v>3970.22998046875</v>
      </c>
      <c r="Y457">
        <v>3903.64990234375</v>
      </c>
      <c r="Z457">
        <v>3936.72998046875</v>
      </c>
      <c r="AA457">
        <v>4152250000</v>
      </c>
      <c r="AN457" s="22">
        <v>44782</v>
      </c>
      <c r="AO457" s="20">
        <v>2.8</v>
      </c>
    </row>
    <row r="458" spans="1:41" x14ac:dyDescent="0.2">
      <c r="A458" s="17">
        <v>44806</v>
      </c>
      <c r="B458">
        <v>152.09013366699219</v>
      </c>
      <c r="C458">
        <v>153.69000244140619</v>
      </c>
      <c r="D458">
        <v>158.66999816894531</v>
      </c>
      <c r="E458">
        <v>152.96000671386719</v>
      </c>
      <c r="F458">
        <v>156.46000671386719</v>
      </c>
      <c r="G458">
        <v>7315700</v>
      </c>
      <c r="U458" s="17">
        <v>44806</v>
      </c>
      <c r="V458">
        <v>3924.260009765625</v>
      </c>
      <c r="W458">
        <v>3924.260009765625</v>
      </c>
      <c r="X458">
        <v>4018.429931640625</v>
      </c>
      <c r="Y458">
        <v>3906.2099609375</v>
      </c>
      <c r="Z458">
        <v>3994.659912109375</v>
      </c>
      <c r="AA458">
        <v>3665850000</v>
      </c>
      <c r="AN458" s="22">
        <v>44783</v>
      </c>
      <c r="AO458" s="20">
        <v>2.78</v>
      </c>
    </row>
    <row r="459" spans="1:41" x14ac:dyDescent="0.2">
      <c r="A459" s="17">
        <v>44810</v>
      </c>
      <c r="B459">
        <v>150.14064025878909</v>
      </c>
      <c r="C459">
        <v>151.7200012207031</v>
      </c>
      <c r="D459">
        <v>154.42999267578119</v>
      </c>
      <c r="E459">
        <v>150.82000732421881</v>
      </c>
      <c r="F459">
        <v>152.8800048828125</v>
      </c>
      <c r="G459">
        <v>6373700</v>
      </c>
      <c r="U459" s="17">
        <v>44810</v>
      </c>
      <c r="V459">
        <v>3908.18994140625</v>
      </c>
      <c r="W459">
        <v>3908.18994140625</v>
      </c>
      <c r="X459">
        <v>3942.550048828125</v>
      </c>
      <c r="Y459">
        <v>3886.75</v>
      </c>
      <c r="Z459">
        <v>3930.889892578125</v>
      </c>
      <c r="AA459">
        <v>4127340000</v>
      </c>
      <c r="AN459" s="22">
        <v>44784</v>
      </c>
      <c r="AO459" s="20">
        <v>2.87</v>
      </c>
    </row>
    <row r="460" spans="1:41" x14ac:dyDescent="0.2">
      <c r="A460" s="17">
        <v>44811</v>
      </c>
      <c r="B460">
        <v>151.6844177246094</v>
      </c>
      <c r="C460">
        <v>153.2799987792969</v>
      </c>
      <c r="D460">
        <v>154.05999755859381</v>
      </c>
      <c r="E460">
        <v>150.47999572753909</v>
      </c>
      <c r="F460">
        <v>151.28999328613281</v>
      </c>
      <c r="G460">
        <v>6211400</v>
      </c>
      <c r="U460" s="17">
        <v>44811</v>
      </c>
      <c r="V460">
        <v>3979.8701171875</v>
      </c>
      <c r="W460">
        <v>3979.8701171875</v>
      </c>
      <c r="X460">
        <v>3987.889892578125</v>
      </c>
      <c r="Y460">
        <v>3906.030029296875</v>
      </c>
      <c r="Z460">
        <v>3909.429931640625</v>
      </c>
      <c r="AA460">
        <v>3890320000</v>
      </c>
      <c r="AN460" s="22">
        <v>44785</v>
      </c>
      <c r="AO460" s="20">
        <v>2.84</v>
      </c>
    </row>
    <row r="461" spans="1:41" x14ac:dyDescent="0.2">
      <c r="A461" s="17">
        <v>44812</v>
      </c>
      <c r="B461">
        <v>155.26673889160159</v>
      </c>
      <c r="C461">
        <v>156.8999938964844</v>
      </c>
      <c r="D461">
        <v>157.0299987792969</v>
      </c>
      <c r="E461">
        <v>151.7799987792969</v>
      </c>
      <c r="F461">
        <v>152.32000732421881</v>
      </c>
      <c r="G461">
        <v>6659200</v>
      </c>
      <c r="U461" s="17">
        <v>44812</v>
      </c>
      <c r="V461">
        <v>4006.179931640625</v>
      </c>
      <c r="W461">
        <v>4006.179931640625</v>
      </c>
      <c r="X461">
        <v>4010.5</v>
      </c>
      <c r="Y461">
        <v>3944.81005859375</v>
      </c>
      <c r="Z461">
        <v>3959.93994140625</v>
      </c>
      <c r="AA461">
        <v>3966850000</v>
      </c>
      <c r="AN461" s="22">
        <v>44788</v>
      </c>
      <c r="AO461" s="20">
        <v>2.79</v>
      </c>
    </row>
    <row r="462" spans="1:41" x14ac:dyDescent="0.2">
      <c r="A462" s="17">
        <v>44813</v>
      </c>
      <c r="B462">
        <v>160.89752197265619</v>
      </c>
      <c r="C462">
        <v>162.5899963378906</v>
      </c>
      <c r="D462">
        <v>163.28999328613281</v>
      </c>
      <c r="E462">
        <v>158.4700012207031</v>
      </c>
      <c r="F462">
        <v>158.6000061035156</v>
      </c>
      <c r="G462">
        <v>5642300</v>
      </c>
      <c r="U462" s="17">
        <v>44813</v>
      </c>
      <c r="V462">
        <v>4067.360107421875</v>
      </c>
      <c r="W462">
        <v>4067.360107421875</v>
      </c>
      <c r="X462">
        <v>4076.81005859375</v>
      </c>
      <c r="Y462">
        <v>4022.93994140625</v>
      </c>
      <c r="Z462">
        <v>4022.93994140625</v>
      </c>
      <c r="AA462">
        <v>3901940000</v>
      </c>
      <c r="AN462" s="22">
        <v>44789</v>
      </c>
      <c r="AO462" s="20">
        <v>2.82</v>
      </c>
    </row>
    <row r="463" spans="1:41" x14ac:dyDescent="0.2">
      <c r="A463" s="17">
        <v>44816</v>
      </c>
      <c r="B463">
        <v>163.90586853027341</v>
      </c>
      <c r="C463">
        <v>165.6300048828125</v>
      </c>
      <c r="D463">
        <v>165.6600036621094</v>
      </c>
      <c r="E463">
        <v>162.74000549316409</v>
      </c>
      <c r="F463">
        <v>163.69000244140619</v>
      </c>
      <c r="G463">
        <v>6353400</v>
      </c>
      <c r="U463" s="17">
        <v>44816</v>
      </c>
      <c r="V463">
        <v>4110.41015625</v>
      </c>
      <c r="W463">
        <v>4110.41015625</v>
      </c>
      <c r="X463">
        <v>4119.27978515625</v>
      </c>
      <c r="Y463">
        <v>4083.669921875</v>
      </c>
      <c r="Z463">
        <v>4083.669921875</v>
      </c>
      <c r="AA463">
        <v>3814200000</v>
      </c>
      <c r="AN463" s="22">
        <v>44790</v>
      </c>
      <c r="AO463" s="20">
        <v>2.89</v>
      </c>
    </row>
    <row r="464" spans="1:41" x14ac:dyDescent="0.2">
      <c r="A464" s="17">
        <v>44817</v>
      </c>
      <c r="B464">
        <v>156.45423889160159</v>
      </c>
      <c r="C464">
        <v>158.1000061035156</v>
      </c>
      <c r="D464">
        <v>161.25999450683591</v>
      </c>
      <c r="E464">
        <v>157.80999755859381</v>
      </c>
      <c r="F464">
        <v>158.25</v>
      </c>
      <c r="G464">
        <v>5463200</v>
      </c>
      <c r="U464" s="17">
        <v>44817</v>
      </c>
      <c r="V464">
        <v>3932.68994140625</v>
      </c>
      <c r="W464">
        <v>3932.68994140625</v>
      </c>
      <c r="X464">
        <v>4037.1201171875</v>
      </c>
      <c r="Y464">
        <v>3921.280029296875</v>
      </c>
      <c r="Z464">
        <v>4037.1201171875</v>
      </c>
      <c r="AA464">
        <v>4224550000</v>
      </c>
      <c r="AN464" s="22">
        <v>44791</v>
      </c>
      <c r="AO464" s="20">
        <v>2.88</v>
      </c>
    </row>
    <row r="465" spans="1:41" x14ac:dyDescent="0.2">
      <c r="A465" s="17">
        <v>44818</v>
      </c>
      <c r="B465">
        <v>158.6115417480469</v>
      </c>
      <c r="C465">
        <v>160.2799987792969</v>
      </c>
      <c r="D465">
        <v>161.6499938964844</v>
      </c>
      <c r="E465">
        <v>158.00999450683591</v>
      </c>
      <c r="F465">
        <v>158.5899963378906</v>
      </c>
      <c r="G465">
        <v>6037300</v>
      </c>
      <c r="U465" s="17">
        <v>44818</v>
      </c>
      <c r="V465">
        <v>3946.010009765625</v>
      </c>
      <c r="W465">
        <v>3946.010009765625</v>
      </c>
      <c r="X465">
        <v>3961.93994140625</v>
      </c>
      <c r="Y465">
        <v>3912.179931640625</v>
      </c>
      <c r="Z465">
        <v>3940.72998046875</v>
      </c>
      <c r="AA465">
        <v>4293240000</v>
      </c>
      <c r="AN465" s="22">
        <v>44792</v>
      </c>
      <c r="AO465" s="20">
        <v>2.98</v>
      </c>
    </row>
    <row r="466" spans="1:41" x14ac:dyDescent="0.2">
      <c r="A466" s="17">
        <v>44819</v>
      </c>
      <c r="B466">
        <v>153.1687927246094</v>
      </c>
      <c r="C466">
        <v>154.7799987792969</v>
      </c>
      <c r="D466">
        <v>159.8399963378906</v>
      </c>
      <c r="E466">
        <v>154.30999755859381</v>
      </c>
      <c r="F466">
        <v>156.80000305175781</v>
      </c>
      <c r="G466">
        <v>7012200</v>
      </c>
      <c r="U466" s="17">
        <v>44819</v>
      </c>
      <c r="V466">
        <v>3901.35009765625</v>
      </c>
      <c r="W466">
        <v>3901.35009765625</v>
      </c>
      <c r="X466">
        <v>3959.139892578125</v>
      </c>
      <c r="Y466">
        <v>3888.280029296875</v>
      </c>
      <c r="Z466">
        <v>3932.409912109375</v>
      </c>
      <c r="AA466">
        <v>4441830000</v>
      </c>
      <c r="AN466" s="22">
        <v>44795</v>
      </c>
      <c r="AO466" s="20">
        <v>3.03</v>
      </c>
    </row>
    <row r="467" spans="1:41" x14ac:dyDescent="0.2">
      <c r="A467" s="17">
        <v>44820</v>
      </c>
      <c r="B467">
        <v>149.93284606933591</v>
      </c>
      <c r="C467">
        <v>151.50999450683591</v>
      </c>
      <c r="D467">
        <v>152.21000671386719</v>
      </c>
      <c r="E467">
        <v>149.55999755859381</v>
      </c>
      <c r="F467">
        <v>151.91999816894531</v>
      </c>
      <c r="G467">
        <v>9882300</v>
      </c>
      <c r="U467" s="17">
        <v>44820</v>
      </c>
      <c r="V467">
        <v>3873.330078125</v>
      </c>
      <c r="W467">
        <v>3873.330078125</v>
      </c>
      <c r="X467">
        <v>3880.949951171875</v>
      </c>
      <c r="Y467">
        <v>3837.080078125</v>
      </c>
      <c r="Z467">
        <v>3880.949951171875</v>
      </c>
      <c r="AA467">
        <v>7954650000</v>
      </c>
      <c r="AN467" s="22">
        <v>44796</v>
      </c>
      <c r="AO467" s="20">
        <v>3.05</v>
      </c>
    </row>
    <row r="468" spans="1:41" x14ac:dyDescent="0.2">
      <c r="A468" s="17">
        <v>44823</v>
      </c>
      <c r="B468">
        <v>151.23907470703119</v>
      </c>
      <c r="C468">
        <v>152.83000183105469</v>
      </c>
      <c r="D468">
        <v>153.53999328613281</v>
      </c>
      <c r="E468">
        <v>150.3999938964844</v>
      </c>
      <c r="F468">
        <v>150.71000671386719</v>
      </c>
      <c r="G468">
        <v>4874800</v>
      </c>
      <c r="U468" s="17">
        <v>44823</v>
      </c>
      <c r="V468">
        <v>3899.889892578125</v>
      </c>
      <c r="W468">
        <v>3899.889892578125</v>
      </c>
      <c r="X468">
        <v>3900.449951171875</v>
      </c>
      <c r="Y468">
        <v>3838.5</v>
      </c>
      <c r="Z468">
        <v>3849.909912109375</v>
      </c>
      <c r="AA468">
        <v>3766850000</v>
      </c>
      <c r="AN468" s="22">
        <v>44797</v>
      </c>
      <c r="AO468" s="20">
        <v>3.11</v>
      </c>
    </row>
    <row r="469" spans="1:41" x14ac:dyDescent="0.2">
      <c r="A469" s="17">
        <v>44824</v>
      </c>
      <c r="B469">
        <v>148.24064636230469</v>
      </c>
      <c r="C469">
        <v>149.80000305175781</v>
      </c>
      <c r="D469">
        <v>151.58000183105469</v>
      </c>
      <c r="E469">
        <v>148.8500061035156</v>
      </c>
      <c r="F469">
        <v>151</v>
      </c>
      <c r="G469">
        <v>5505700</v>
      </c>
      <c r="U469" s="17">
        <v>44824</v>
      </c>
      <c r="V469">
        <v>3855.929931640625</v>
      </c>
      <c r="W469">
        <v>3855.929931640625</v>
      </c>
      <c r="X469">
        <v>3876.010009765625</v>
      </c>
      <c r="Y469">
        <v>3827.5400390625</v>
      </c>
      <c r="Z469">
        <v>3875.22998046875</v>
      </c>
      <c r="AA469">
        <v>4058050000</v>
      </c>
      <c r="AN469" s="22">
        <v>44798</v>
      </c>
      <c r="AO469" s="20">
        <v>3.03</v>
      </c>
    </row>
    <row r="470" spans="1:41" x14ac:dyDescent="0.2">
      <c r="A470" s="17">
        <v>44825</v>
      </c>
      <c r="B470">
        <v>146.0932312011719</v>
      </c>
      <c r="C470">
        <v>147.6300048828125</v>
      </c>
      <c r="D470">
        <v>153.30000305175781</v>
      </c>
      <c r="E470">
        <v>147.50999450683591</v>
      </c>
      <c r="F470">
        <v>151.2200012207031</v>
      </c>
      <c r="G470">
        <v>6164400</v>
      </c>
      <c r="U470" s="17">
        <v>44825</v>
      </c>
      <c r="V470">
        <v>3789.929931640625</v>
      </c>
      <c r="W470">
        <v>3789.929931640625</v>
      </c>
      <c r="X470">
        <v>3907.070068359375</v>
      </c>
      <c r="Y470">
        <v>3789.489990234375</v>
      </c>
      <c r="Z470">
        <v>3871.39990234375</v>
      </c>
      <c r="AA470">
        <v>4078330000</v>
      </c>
      <c r="AN470" s="22">
        <v>44799</v>
      </c>
      <c r="AO470" s="20">
        <v>3.04</v>
      </c>
    </row>
    <row r="471" spans="1:41" x14ac:dyDescent="0.2">
      <c r="A471" s="17">
        <v>44826</v>
      </c>
      <c r="B471">
        <v>148.58699035644531</v>
      </c>
      <c r="C471">
        <v>150.1499938964844</v>
      </c>
      <c r="D471">
        <v>152.86000061035159</v>
      </c>
      <c r="E471">
        <v>149.1499938964844</v>
      </c>
      <c r="F471">
        <v>149.50999450683591</v>
      </c>
      <c r="G471">
        <v>12405100</v>
      </c>
      <c r="U471" s="17">
        <v>44826</v>
      </c>
      <c r="V471">
        <v>3757.989990234375</v>
      </c>
      <c r="W471">
        <v>3757.989990234375</v>
      </c>
      <c r="X471">
        <v>3790.89990234375</v>
      </c>
      <c r="Y471">
        <v>3749.449951171875</v>
      </c>
      <c r="Z471">
        <v>3782.360107421875</v>
      </c>
      <c r="AA471">
        <v>4284600000</v>
      </c>
      <c r="AN471" s="22">
        <v>44802</v>
      </c>
      <c r="AO471" s="20">
        <v>3.12</v>
      </c>
    </row>
    <row r="472" spans="1:41" x14ac:dyDescent="0.2">
      <c r="A472" s="17">
        <v>44827</v>
      </c>
      <c r="B472">
        <v>145.47966003417969</v>
      </c>
      <c r="C472">
        <v>147.00999450683591</v>
      </c>
      <c r="D472">
        <v>149.8399963378906</v>
      </c>
      <c r="E472">
        <v>144.78999328613281</v>
      </c>
      <c r="F472">
        <v>148.07000732421881</v>
      </c>
      <c r="G472">
        <v>9175800</v>
      </c>
      <c r="U472" s="17">
        <v>44827</v>
      </c>
      <c r="V472">
        <v>3693.22998046875</v>
      </c>
      <c r="W472">
        <v>3693.22998046875</v>
      </c>
      <c r="X472">
        <v>3727.139892578125</v>
      </c>
      <c r="Y472">
        <v>3647.469970703125</v>
      </c>
      <c r="Z472">
        <v>3727.139892578125</v>
      </c>
      <c r="AA472">
        <v>5144270000</v>
      </c>
      <c r="AN472" s="22">
        <v>44803</v>
      </c>
      <c r="AO472" s="20">
        <v>3.11</v>
      </c>
    </row>
    <row r="473" spans="1:41" x14ac:dyDescent="0.2">
      <c r="A473" s="17">
        <v>44830</v>
      </c>
      <c r="B473">
        <v>144.796875</v>
      </c>
      <c r="C473">
        <v>146.32000732421881</v>
      </c>
      <c r="D473">
        <v>151.19000244140619</v>
      </c>
      <c r="E473">
        <v>145.3500061035156</v>
      </c>
      <c r="F473">
        <v>147</v>
      </c>
      <c r="G473">
        <v>7862400</v>
      </c>
      <c r="U473" s="17">
        <v>44830</v>
      </c>
      <c r="V473">
        <v>3655.0400390625</v>
      </c>
      <c r="W473">
        <v>3655.0400390625</v>
      </c>
      <c r="X473">
        <v>3715.669921875</v>
      </c>
      <c r="Y473">
        <v>3644.760009765625</v>
      </c>
      <c r="Z473">
        <v>3682.719970703125</v>
      </c>
      <c r="AA473">
        <v>4886140000</v>
      </c>
      <c r="AN473" s="22">
        <v>44804</v>
      </c>
      <c r="AO473" s="20">
        <v>3.15</v>
      </c>
    </row>
    <row r="474" spans="1:41" x14ac:dyDescent="0.2">
      <c r="A474" s="17">
        <v>44831</v>
      </c>
      <c r="B474">
        <v>147.340087890625</v>
      </c>
      <c r="C474">
        <v>148.88999938964841</v>
      </c>
      <c r="D474">
        <v>150.61000061035159</v>
      </c>
      <c r="E474">
        <v>146.25999450683591</v>
      </c>
      <c r="F474">
        <v>148.3699951171875</v>
      </c>
      <c r="G474">
        <v>7046600</v>
      </c>
      <c r="U474" s="17">
        <v>44831</v>
      </c>
      <c r="V474">
        <v>3647.2900390625</v>
      </c>
      <c r="W474">
        <v>3647.2900390625</v>
      </c>
      <c r="X474">
        <v>3717.530029296875</v>
      </c>
      <c r="Y474">
        <v>3623.2900390625</v>
      </c>
      <c r="Z474">
        <v>3686.43994140625</v>
      </c>
      <c r="AA474">
        <v>4577740000</v>
      </c>
      <c r="AN474" s="22">
        <v>44805</v>
      </c>
      <c r="AO474" s="20">
        <v>3.26</v>
      </c>
    </row>
    <row r="475" spans="1:41" x14ac:dyDescent="0.2">
      <c r="A475" s="17">
        <v>44832</v>
      </c>
      <c r="B475">
        <v>148.60676574707031</v>
      </c>
      <c r="C475">
        <v>150.16999816894531</v>
      </c>
      <c r="D475">
        <v>150.8800048828125</v>
      </c>
      <c r="E475">
        <v>145.66999816894531</v>
      </c>
      <c r="F475">
        <v>146</v>
      </c>
      <c r="G475">
        <v>7908400</v>
      </c>
      <c r="U475" s="17">
        <v>44832</v>
      </c>
      <c r="V475">
        <v>3719.0400390625</v>
      </c>
      <c r="W475">
        <v>3719.0400390625</v>
      </c>
      <c r="X475">
        <v>3736.739990234375</v>
      </c>
      <c r="Y475">
        <v>3640.610107421875</v>
      </c>
      <c r="Z475">
        <v>3651.93994140625</v>
      </c>
      <c r="AA475">
        <v>4684850000</v>
      </c>
      <c r="AN475" s="22">
        <v>44806</v>
      </c>
      <c r="AO475" s="20">
        <v>3.2</v>
      </c>
    </row>
    <row r="476" spans="1:41" x14ac:dyDescent="0.2">
      <c r="A476" s="17">
        <v>44833</v>
      </c>
      <c r="B476">
        <v>145.28175354003909</v>
      </c>
      <c r="C476">
        <v>146.80999755859381</v>
      </c>
      <c r="D476">
        <v>148.97999572753909</v>
      </c>
      <c r="E476">
        <v>145.00999450683591</v>
      </c>
      <c r="F476">
        <v>148.44999694824219</v>
      </c>
      <c r="G476">
        <v>8602500</v>
      </c>
      <c r="U476" s="17">
        <v>44833</v>
      </c>
      <c r="V476">
        <v>3640.469970703125</v>
      </c>
      <c r="W476">
        <v>3640.469970703125</v>
      </c>
      <c r="X476">
        <v>3687.010009765625</v>
      </c>
      <c r="Y476">
        <v>3610.39990234375</v>
      </c>
      <c r="Z476">
        <v>3687.010009765625</v>
      </c>
      <c r="AA476">
        <v>4681810000</v>
      </c>
      <c r="AN476" s="22">
        <v>44809</v>
      </c>
    </row>
    <row r="477" spans="1:41" x14ac:dyDescent="0.2">
      <c r="A477" s="17">
        <v>44834</v>
      </c>
      <c r="B477">
        <v>142.34266662597659</v>
      </c>
      <c r="C477">
        <v>143.8399963378906</v>
      </c>
      <c r="D477">
        <v>148.6300048828125</v>
      </c>
      <c r="E477">
        <v>143.75</v>
      </c>
      <c r="F477">
        <v>146.00999450683591</v>
      </c>
      <c r="G477">
        <v>7575600</v>
      </c>
      <c r="U477" s="17">
        <v>44834</v>
      </c>
      <c r="V477">
        <v>3585.6201171875</v>
      </c>
      <c r="W477">
        <v>3585.6201171875</v>
      </c>
      <c r="X477">
        <v>3671.43994140625</v>
      </c>
      <c r="Y477">
        <v>3584.1298828125</v>
      </c>
      <c r="Z477">
        <v>3633.47998046875</v>
      </c>
      <c r="AA477">
        <v>5645360000</v>
      </c>
      <c r="AN477" s="22">
        <v>44810</v>
      </c>
      <c r="AO477" s="20">
        <v>3.33</v>
      </c>
    </row>
    <row r="478" spans="1:41" x14ac:dyDescent="0.2">
      <c r="A478" s="17">
        <v>44837</v>
      </c>
      <c r="B478">
        <v>146.36041259765619</v>
      </c>
      <c r="C478">
        <v>147.8999938964844</v>
      </c>
      <c r="D478">
        <v>148.96000671386719</v>
      </c>
      <c r="E478">
        <v>143.8999938964844</v>
      </c>
      <c r="F478">
        <v>144.97999572753909</v>
      </c>
      <c r="G478">
        <v>6819900</v>
      </c>
      <c r="U478" s="17">
        <v>44837</v>
      </c>
      <c r="V478">
        <v>3678.429931640625</v>
      </c>
      <c r="W478">
        <v>3678.429931640625</v>
      </c>
      <c r="X478">
        <v>3698.35009765625</v>
      </c>
      <c r="Y478">
        <v>3604.929931640625</v>
      </c>
      <c r="Z478">
        <v>3609.780029296875</v>
      </c>
      <c r="AA478">
        <v>4806680000</v>
      </c>
      <c r="AN478" s="22">
        <v>44811</v>
      </c>
      <c r="AO478" s="20">
        <v>3.27</v>
      </c>
    </row>
    <row r="479" spans="1:41" x14ac:dyDescent="0.2">
      <c r="A479" s="17">
        <v>44838</v>
      </c>
      <c r="B479">
        <v>154.10890197753909</v>
      </c>
      <c r="C479">
        <v>155.72999572753909</v>
      </c>
      <c r="D479">
        <v>157.41999816894531</v>
      </c>
      <c r="E479">
        <v>151.2200012207031</v>
      </c>
      <c r="F479">
        <v>151.69999694824219</v>
      </c>
      <c r="G479">
        <v>8017900</v>
      </c>
      <c r="U479" s="17">
        <v>44838</v>
      </c>
      <c r="V479">
        <v>3790.929931640625</v>
      </c>
      <c r="W479">
        <v>3790.929931640625</v>
      </c>
      <c r="X479">
        <v>3791.919921875</v>
      </c>
      <c r="Y479">
        <v>3726.4599609375</v>
      </c>
      <c r="Z479">
        <v>3726.4599609375</v>
      </c>
      <c r="AA479">
        <v>5146580000</v>
      </c>
      <c r="AN479" s="22">
        <v>44812</v>
      </c>
      <c r="AO479" s="20">
        <v>3.29</v>
      </c>
    </row>
    <row r="480" spans="1:41" x14ac:dyDescent="0.2">
      <c r="A480" s="17">
        <v>44839</v>
      </c>
      <c r="B480">
        <v>154.60371398925781</v>
      </c>
      <c r="C480">
        <v>156.22999572753909</v>
      </c>
      <c r="D480">
        <v>156.96000671386719</v>
      </c>
      <c r="E480">
        <v>151.94000244140619</v>
      </c>
      <c r="F480">
        <v>152.19999694824219</v>
      </c>
      <c r="G480">
        <v>4256200</v>
      </c>
      <c r="U480" s="17">
        <v>44839</v>
      </c>
      <c r="V480">
        <v>3783.280029296875</v>
      </c>
      <c r="W480">
        <v>3783.280029296875</v>
      </c>
      <c r="X480">
        <v>3806.909912109375</v>
      </c>
      <c r="Y480">
        <v>3722.659912109375</v>
      </c>
      <c r="Z480">
        <v>3753.25</v>
      </c>
      <c r="AA480">
        <v>4293180000</v>
      </c>
      <c r="AN480" s="22">
        <v>44813</v>
      </c>
      <c r="AO480" s="20">
        <v>3.33</v>
      </c>
    </row>
    <row r="481" spans="1:41" x14ac:dyDescent="0.2">
      <c r="A481" s="17">
        <v>44840</v>
      </c>
      <c r="B481">
        <v>153.84173583984381</v>
      </c>
      <c r="C481">
        <v>155.46000671386719</v>
      </c>
      <c r="D481">
        <v>158.25</v>
      </c>
      <c r="E481">
        <v>154.44000244140619</v>
      </c>
      <c r="F481">
        <v>155.7200012207031</v>
      </c>
      <c r="G481">
        <v>3853900</v>
      </c>
      <c r="U481" s="17">
        <v>44840</v>
      </c>
      <c r="V481">
        <v>3744.52001953125</v>
      </c>
      <c r="W481">
        <v>3744.52001953125</v>
      </c>
      <c r="X481">
        <v>3797.929931640625</v>
      </c>
      <c r="Y481">
        <v>3739.219970703125</v>
      </c>
      <c r="Z481">
        <v>3771.969970703125</v>
      </c>
      <c r="AA481">
        <v>4252100000</v>
      </c>
      <c r="AN481" s="22">
        <v>44816</v>
      </c>
      <c r="AO481" s="20">
        <v>3.37</v>
      </c>
    </row>
    <row r="482" spans="1:41" x14ac:dyDescent="0.2">
      <c r="A482" s="17">
        <v>44841</v>
      </c>
      <c r="B482">
        <v>148.72552490234381</v>
      </c>
      <c r="C482">
        <v>150.28999328613281</v>
      </c>
      <c r="D482">
        <v>153.16999816894531</v>
      </c>
      <c r="E482">
        <v>149.27000427246091</v>
      </c>
      <c r="F482">
        <v>151.80000305175781</v>
      </c>
      <c r="G482">
        <v>5956700</v>
      </c>
      <c r="U482" s="17">
        <v>44841</v>
      </c>
      <c r="V482">
        <v>3639.659912109375</v>
      </c>
      <c r="W482">
        <v>3639.659912109375</v>
      </c>
      <c r="X482">
        <v>3706.739990234375</v>
      </c>
      <c r="Y482">
        <v>3620.72998046875</v>
      </c>
      <c r="Z482">
        <v>3706.739990234375</v>
      </c>
      <c r="AA482">
        <v>4449660000</v>
      </c>
      <c r="AN482" s="22">
        <v>44817</v>
      </c>
      <c r="AO482" s="20">
        <v>3.42</v>
      </c>
    </row>
    <row r="483" spans="1:41" x14ac:dyDescent="0.2">
      <c r="A483" s="17">
        <v>44844</v>
      </c>
      <c r="B483">
        <v>144.12394714355469</v>
      </c>
      <c r="C483">
        <v>145.63999938964841</v>
      </c>
      <c r="D483">
        <v>150.96000671386719</v>
      </c>
      <c r="E483">
        <v>144.58000183105469</v>
      </c>
      <c r="F483">
        <v>150.6199951171875</v>
      </c>
      <c r="G483">
        <v>5497800</v>
      </c>
      <c r="U483" s="17">
        <v>44844</v>
      </c>
      <c r="V483">
        <v>3612.389892578125</v>
      </c>
      <c r="W483">
        <v>3612.389892578125</v>
      </c>
      <c r="X483">
        <v>3652.169921875</v>
      </c>
      <c r="Y483">
        <v>3588.10009765625</v>
      </c>
      <c r="Z483">
        <v>3647.510009765625</v>
      </c>
      <c r="AA483">
        <v>3834320000</v>
      </c>
      <c r="AN483" s="22">
        <v>44818</v>
      </c>
      <c r="AO483" s="20">
        <v>3.41</v>
      </c>
    </row>
    <row r="484" spans="1:41" x14ac:dyDescent="0.2">
      <c r="A484" s="17">
        <v>44845</v>
      </c>
      <c r="B484">
        <v>141.08589172363281</v>
      </c>
      <c r="C484">
        <v>142.57000732421881</v>
      </c>
      <c r="D484">
        <v>144.9700012207031</v>
      </c>
      <c r="E484">
        <v>139.52000427246091</v>
      </c>
      <c r="F484">
        <v>144.50999450683591</v>
      </c>
      <c r="G484">
        <v>7415000</v>
      </c>
      <c r="U484" s="17">
        <v>44845</v>
      </c>
      <c r="V484">
        <v>3588.840087890625</v>
      </c>
      <c r="W484">
        <v>3588.840087890625</v>
      </c>
      <c r="X484">
        <v>3640.659912109375</v>
      </c>
      <c r="Y484">
        <v>3568.449951171875</v>
      </c>
      <c r="Z484">
        <v>3595.860107421875</v>
      </c>
      <c r="AA484">
        <v>4759030000</v>
      </c>
      <c r="AN484" s="22">
        <v>44819</v>
      </c>
      <c r="AO484" s="20">
        <v>3.45</v>
      </c>
    </row>
    <row r="485" spans="1:41" x14ac:dyDescent="0.2">
      <c r="A485" s="17">
        <v>44846</v>
      </c>
      <c r="B485">
        <v>140.8088073730469</v>
      </c>
      <c r="C485">
        <v>142.28999328613281</v>
      </c>
      <c r="D485">
        <v>143.44000244140619</v>
      </c>
      <c r="E485">
        <v>139.58000183105469</v>
      </c>
      <c r="F485">
        <v>142.30999755859381</v>
      </c>
      <c r="G485">
        <v>5707100</v>
      </c>
      <c r="U485" s="17">
        <v>44846</v>
      </c>
      <c r="V485">
        <v>3577.030029296875</v>
      </c>
      <c r="W485">
        <v>3577.030029296875</v>
      </c>
      <c r="X485">
        <v>3608.340087890625</v>
      </c>
      <c r="Y485">
        <v>3573.860107421875</v>
      </c>
      <c r="Z485">
        <v>3590.830078125</v>
      </c>
      <c r="AA485">
        <v>4006830000</v>
      </c>
      <c r="AN485" s="22">
        <v>44820</v>
      </c>
      <c r="AO485" s="20">
        <v>3.45</v>
      </c>
    </row>
    <row r="486" spans="1:41" x14ac:dyDescent="0.2">
      <c r="A486" s="17">
        <v>44847</v>
      </c>
      <c r="B486">
        <v>143.92601013183591</v>
      </c>
      <c r="C486">
        <v>145.44000244140619</v>
      </c>
      <c r="D486">
        <v>146.3399963378906</v>
      </c>
      <c r="E486">
        <v>137.5899963378906</v>
      </c>
      <c r="F486">
        <v>138.96000671386719</v>
      </c>
      <c r="G486">
        <v>6548600</v>
      </c>
      <c r="U486" s="17">
        <v>44847</v>
      </c>
      <c r="V486">
        <v>3669.909912109375</v>
      </c>
      <c r="W486">
        <v>3669.909912109375</v>
      </c>
      <c r="X486">
        <v>3685.409912109375</v>
      </c>
      <c r="Y486">
        <v>3491.580078125</v>
      </c>
      <c r="Z486">
        <v>3520.3701171875</v>
      </c>
      <c r="AA486">
        <v>5021680000</v>
      </c>
      <c r="AN486" s="22">
        <v>44823</v>
      </c>
      <c r="AO486" s="20">
        <v>3.49</v>
      </c>
    </row>
    <row r="487" spans="1:41" x14ac:dyDescent="0.2">
      <c r="A487" s="17">
        <v>44848</v>
      </c>
      <c r="B487">
        <v>140.73956298828119</v>
      </c>
      <c r="C487">
        <v>142.2200012207031</v>
      </c>
      <c r="D487">
        <v>147.69999694824219</v>
      </c>
      <c r="E487">
        <v>142</v>
      </c>
      <c r="F487">
        <v>147.33000183105469</v>
      </c>
      <c r="G487">
        <v>5736300</v>
      </c>
      <c r="U487" s="17">
        <v>44848</v>
      </c>
      <c r="V487">
        <v>3583.070068359375</v>
      </c>
      <c r="W487">
        <v>3583.070068359375</v>
      </c>
      <c r="X487">
        <v>3712</v>
      </c>
      <c r="Y487">
        <v>3579.679931640625</v>
      </c>
      <c r="Z487">
        <v>3690.409912109375</v>
      </c>
      <c r="AA487">
        <v>4243030000</v>
      </c>
      <c r="AN487" s="22">
        <v>44824</v>
      </c>
      <c r="AO487" s="20">
        <v>3.57</v>
      </c>
    </row>
    <row r="488" spans="1:41" x14ac:dyDescent="0.2">
      <c r="A488" s="17">
        <v>44851</v>
      </c>
      <c r="B488">
        <v>145.64793395996091</v>
      </c>
      <c r="C488">
        <v>147.17999267578119</v>
      </c>
      <c r="D488">
        <v>149</v>
      </c>
      <c r="E488">
        <v>145.94000244140619</v>
      </c>
      <c r="F488">
        <v>146.07000732421881</v>
      </c>
      <c r="G488">
        <v>6288200</v>
      </c>
      <c r="U488" s="17">
        <v>44851</v>
      </c>
      <c r="V488">
        <v>3677.949951171875</v>
      </c>
      <c r="W488">
        <v>3677.949951171875</v>
      </c>
      <c r="X488">
        <v>3689.72998046875</v>
      </c>
      <c r="Y488">
        <v>3638.64990234375</v>
      </c>
      <c r="Z488">
        <v>3638.64990234375</v>
      </c>
      <c r="AA488">
        <v>4352780000</v>
      </c>
      <c r="AN488" s="22">
        <v>44825</v>
      </c>
      <c r="AO488" s="20">
        <v>3.51</v>
      </c>
    </row>
    <row r="489" spans="1:41" x14ac:dyDescent="0.2">
      <c r="A489" s="17">
        <v>44852</v>
      </c>
      <c r="B489">
        <v>151.93180847167969</v>
      </c>
      <c r="C489">
        <v>153.5299987792969</v>
      </c>
      <c r="D489">
        <v>158.9700012207031</v>
      </c>
      <c r="E489">
        <v>151.8999938964844</v>
      </c>
      <c r="F489">
        <v>156.44999694824219</v>
      </c>
      <c r="G489">
        <v>16354800</v>
      </c>
      <c r="U489" s="17">
        <v>44852</v>
      </c>
      <c r="V489">
        <v>3719.97998046875</v>
      </c>
      <c r="W489">
        <v>3719.97998046875</v>
      </c>
      <c r="X489">
        <v>3762.7900390625</v>
      </c>
      <c r="Y489">
        <v>3686.530029296875</v>
      </c>
      <c r="Z489">
        <v>3746.260009765625</v>
      </c>
      <c r="AA489">
        <v>4483740000</v>
      </c>
      <c r="AN489" s="22">
        <v>44826</v>
      </c>
      <c r="AO489" s="20">
        <v>3.7</v>
      </c>
    </row>
    <row r="490" spans="1:41" x14ac:dyDescent="0.2">
      <c r="A490" s="17">
        <v>44853</v>
      </c>
      <c r="B490">
        <v>152.0703430175781</v>
      </c>
      <c r="C490">
        <v>153.66999816894531</v>
      </c>
      <c r="D490">
        <v>155.94999694824219</v>
      </c>
      <c r="E490">
        <v>150.63999938964841</v>
      </c>
      <c r="F490">
        <v>151.86000061035159</v>
      </c>
      <c r="G490">
        <v>6220500</v>
      </c>
      <c r="U490" s="17">
        <v>44853</v>
      </c>
      <c r="V490">
        <v>3695.159912109375</v>
      </c>
      <c r="W490">
        <v>3695.159912109375</v>
      </c>
      <c r="X490">
        <v>3728.580078125</v>
      </c>
      <c r="Y490">
        <v>3666.510009765625</v>
      </c>
      <c r="Z490">
        <v>3703.110107421875</v>
      </c>
      <c r="AA490">
        <v>4223800000</v>
      </c>
      <c r="AN490" s="22">
        <v>44827</v>
      </c>
      <c r="AO490" s="20">
        <v>3.69</v>
      </c>
    </row>
    <row r="491" spans="1:41" x14ac:dyDescent="0.2">
      <c r="A491" s="17">
        <v>44854</v>
      </c>
      <c r="B491">
        <v>155.8604736328125</v>
      </c>
      <c r="C491">
        <v>157.5</v>
      </c>
      <c r="D491">
        <v>161.30000305175781</v>
      </c>
      <c r="E491">
        <v>153.6000061035156</v>
      </c>
      <c r="F491">
        <v>155</v>
      </c>
      <c r="G491">
        <v>9203400</v>
      </c>
      <c r="U491" s="17">
        <v>44854</v>
      </c>
      <c r="V491">
        <v>3665.780029296875</v>
      </c>
      <c r="W491">
        <v>3665.780029296875</v>
      </c>
      <c r="X491">
        <v>3736</v>
      </c>
      <c r="Y491">
        <v>3656.43994140625</v>
      </c>
      <c r="Z491">
        <v>3689.050048828125</v>
      </c>
      <c r="AA491">
        <v>4496620000</v>
      </c>
      <c r="AN491" s="22">
        <v>44830</v>
      </c>
      <c r="AO491" s="20">
        <v>3.88</v>
      </c>
    </row>
    <row r="492" spans="1:41" x14ac:dyDescent="0.2">
      <c r="A492" s="17">
        <v>44855</v>
      </c>
      <c r="B492">
        <v>158.502685546875</v>
      </c>
      <c r="C492">
        <v>160.16999816894531</v>
      </c>
      <c r="D492">
        <v>160.42999267578119</v>
      </c>
      <c r="E492">
        <v>154.82000732421881</v>
      </c>
      <c r="F492">
        <v>157.5</v>
      </c>
      <c r="G492">
        <v>8335500</v>
      </c>
      <c r="U492" s="17">
        <v>44855</v>
      </c>
      <c r="V492">
        <v>3752.75</v>
      </c>
      <c r="W492">
        <v>3752.75</v>
      </c>
      <c r="X492">
        <v>3757.889892578125</v>
      </c>
      <c r="Y492">
        <v>3647.419921875</v>
      </c>
      <c r="Z492">
        <v>3657.10009765625</v>
      </c>
      <c r="AA492">
        <v>5078020000</v>
      </c>
      <c r="AN492" s="22">
        <v>44831</v>
      </c>
      <c r="AO492" s="20">
        <v>3.97</v>
      </c>
    </row>
    <row r="493" spans="1:41" x14ac:dyDescent="0.2">
      <c r="A493" s="17">
        <v>44858</v>
      </c>
      <c r="B493">
        <v>158.9776916503906</v>
      </c>
      <c r="C493">
        <v>160.6499938964844</v>
      </c>
      <c r="D493">
        <v>161.57000732421881</v>
      </c>
      <c r="E493">
        <v>158.3999938964844</v>
      </c>
      <c r="F493">
        <v>161.17999267578119</v>
      </c>
      <c r="G493">
        <v>6259200</v>
      </c>
      <c r="U493" s="17">
        <v>44858</v>
      </c>
      <c r="V493">
        <v>3797.340087890625</v>
      </c>
      <c r="W493">
        <v>3797.340087890625</v>
      </c>
      <c r="X493">
        <v>3810.739990234375</v>
      </c>
      <c r="Y493">
        <v>3741.64990234375</v>
      </c>
      <c r="Z493">
        <v>3762.010009765625</v>
      </c>
      <c r="AA493">
        <v>4747930000</v>
      </c>
      <c r="AN493" s="22">
        <v>44832</v>
      </c>
      <c r="AO493" s="20">
        <v>3.72</v>
      </c>
    </row>
    <row r="494" spans="1:41" x14ac:dyDescent="0.2">
      <c r="A494" s="17">
        <v>44859</v>
      </c>
      <c r="B494">
        <v>163.5495910644531</v>
      </c>
      <c r="C494">
        <v>165.27000427246091</v>
      </c>
      <c r="D494">
        <v>166.0299987792969</v>
      </c>
      <c r="E494">
        <v>161.69000244140619</v>
      </c>
      <c r="F494">
        <v>161.69999694824219</v>
      </c>
      <c r="G494">
        <v>5804500</v>
      </c>
      <c r="U494" s="17">
        <v>44859</v>
      </c>
      <c r="V494">
        <v>3859.110107421875</v>
      </c>
      <c r="W494">
        <v>3859.110107421875</v>
      </c>
      <c r="X494">
        <v>3862.85009765625</v>
      </c>
      <c r="Y494">
        <v>3799.43994140625</v>
      </c>
      <c r="Z494">
        <v>3799.43994140625</v>
      </c>
      <c r="AA494">
        <v>4843120000</v>
      </c>
      <c r="AN494" s="22">
        <v>44833</v>
      </c>
      <c r="AO494" s="20">
        <v>3.76</v>
      </c>
    </row>
    <row r="495" spans="1:41" x14ac:dyDescent="0.2">
      <c r="A495" s="17">
        <v>44860</v>
      </c>
      <c r="B495">
        <v>158.2453918457031</v>
      </c>
      <c r="C495">
        <v>159.9100036621094</v>
      </c>
      <c r="D495">
        <v>164.1199951171875</v>
      </c>
      <c r="E495">
        <v>158.69999694824219</v>
      </c>
      <c r="F495">
        <v>159.80000305175781</v>
      </c>
      <c r="G495">
        <v>6617500</v>
      </c>
      <c r="U495" s="17">
        <v>44860</v>
      </c>
      <c r="V495">
        <v>3830.60009765625</v>
      </c>
      <c r="W495">
        <v>3830.60009765625</v>
      </c>
      <c r="X495">
        <v>3886.14990234375</v>
      </c>
      <c r="Y495">
        <v>3824.070068359375</v>
      </c>
      <c r="Z495">
        <v>3825.969970703125</v>
      </c>
      <c r="AA495">
        <v>4817310000</v>
      </c>
      <c r="AN495" s="22">
        <v>44834</v>
      </c>
      <c r="AO495" s="20">
        <v>3.83</v>
      </c>
    </row>
    <row r="496" spans="1:41" x14ac:dyDescent="0.2">
      <c r="A496" s="17">
        <v>44861</v>
      </c>
      <c r="B496">
        <v>158.08708190917969</v>
      </c>
      <c r="C496">
        <v>159.75</v>
      </c>
      <c r="D496">
        <v>164.6600036621094</v>
      </c>
      <c r="E496">
        <v>159.32000732421881</v>
      </c>
      <c r="F496">
        <v>161.80000305175781</v>
      </c>
      <c r="G496">
        <v>4987700</v>
      </c>
      <c r="U496" s="17">
        <v>44861</v>
      </c>
      <c r="V496">
        <v>3807.300048828125</v>
      </c>
      <c r="W496">
        <v>3807.300048828125</v>
      </c>
      <c r="X496">
        <v>3859.949951171875</v>
      </c>
      <c r="Y496">
        <v>3803.7900390625</v>
      </c>
      <c r="Z496">
        <v>3834.68994140625</v>
      </c>
      <c r="AA496">
        <v>4687320000</v>
      </c>
      <c r="AN496" s="22">
        <v>44837</v>
      </c>
      <c r="AO496" s="20">
        <v>3.67</v>
      </c>
    </row>
    <row r="497" spans="1:41" x14ac:dyDescent="0.2">
      <c r="A497" s="17">
        <v>44862</v>
      </c>
      <c r="B497">
        <v>161.32304382324219</v>
      </c>
      <c r="C497">
        <v>163.02000427246091</v>
      </c>
      <c r="D497">
        <v>163.0899963378906</v>
      </c>
      <c r="E497">
        <v>158.16999816894531</v>
      </c>
      <c r="F497">
        <v>159.50999450683591</v>
      </c>
      <c r="G497">
        <v>5055400</v>
      </c>
      <c r="U497" s="17">
        <v>44862</v>
      </c>
      <c r="V497">
        <v>3901.06005859375</v>
      </c>
      <c r="W497">
        <v>3901.06005859375</v>
      </c>
      <c r="X497">
        <v>3905.419921875</v>
      </c>
      <c r="Y497">
        <v>3808.260009765625</v>
      </c>
      <c r="Z497">
        <v>3808.260009765625</v>
      </c>
      <c r="AA497">
        <v>4459410000</v>
      </c>
      <c r="AN497" s="22">
        <v>44838</v>
      </c>
      <c r="AO497" s="20">
        <v>3.62</v>
      </c>
    </row>
    <row r="498" spans="1:41" x14ac:dyDescent="0.2">
      <c r="A498" s="17">
        <v>44865</v>
      </c>
      <c r="B498">
        <v>160.89752197265619</v>
      </c>
      <c r="C498">
        <v>162.5899963378906</v>
      </c>
      <c r="D498">
        <v>164</v>
      </c>
      <c r="E498">
        <v>161</v>
      </c>
      <c r="F498">
        <v>162.1199951171875</v>
      </c>
      <c r="G498">
        <v>4878100</v>
      </c>
      <c r="U498" s="17">
        <v>44865</v>
      </c>
      <c r="V498">
        <v>3871.97998046875</v>
      </c>
      <c r="W498">
        <v>3871.97998046875</v>
      </c>
      <c r="X498">
        <v>3893.72998046875</v>
      </c>
      <c r="Y498">
        <v>3863.179931640625</v>
      </c>
      <c r="Z498">
        <v>3881.85009765625</v>
      </c>
      <c r="AA498">
        <v>4820620000</v>
      </c>
      <c r="AN498" s="22">
        <v>44839</v>
      </c>
      <c r="AO498" s="20">
        <v>3.76</v>
      </c>
    </row>
    <row r="499" spans="1:41" x14ac:dyDescent="0.2">
      <c r="A499" s="17">
        <v>44866</v>
      </c>
      <c r="B499">
        <v>158.15635681152341</v>
      </c>
      <c r="C499">
        <v>159.82000732421881</v>
      </c>
      <c r="D499">
        <v>165.69999694824219</v>
      </c>
      <c r="E499">
        <v>159.63999938964841</v>
      </c>
      <c r="F499">
        <v>165</v>
      </c>
      <c r="G499">
        <v>4545900</v>
      </c>
      <c r="U499" s="17">
        <v>44866</v>
      </c>
      <c r="V499">
        <v>3856.10009765625</v>
      </c>
      <c r="W499">
        <v>3856.10009765625</v>
      </c>
      <c r="X499">
        <v>3911.7900390625</v>
      </c>
      <c r="Y499">
        <v>3843.800048828125</v>
      </c>
      <c r="Z499">
        <v>3901.7900390625</v>
      </c>
      <c r="AA499">
        <v>4481210000</v>
      </c>
      <c r="AN499" s="22">
        <v>44840</v>
      </c>
      <c r="AO499" s="20">
        <v>3.83</v>
      </c>
    </row>
    <row r="500" spans="1:41" x14ac:dyDescent="0.2">
      <c r="A500" s="17">
        <v>44867</v>
      </c>
      <c r="B500">
        <v>148.44844055175781</v>
      </c>
      <c r="C500">
        <v>150.00999450683591</v>
      </c>
      <c r="D500">
        <v>159.77000427246091</v>
      </c>
      <c r="E500">
        <v>149.96000671386719</v>
      </c>
      <c r="F500">
        <v>159.50999450683591</v>
      </c>
      <c r="G500">
        <v>7238200</v>
      </c>
      <c r="U500" s="17">
        <v>44867</v>
      </c>
      <c r="V500">
        <v>3759.68994140625</v>
      </c>
      <c r="W500">
        <v>3759.68994140625</v>
      </c>
      <c r="X500">
        <v>3894.43994140625</v>
      </c>
      <c r="Y500">
        <v>3758.679931640625</v>
      </c>
      <c r="Z500">
        <v>3852.89990234375</v>
      </c>
      <c r="AA500">
        <v>4899000000</v>
      </c>
      <c r="AN500" s="22">
        <v>44841</v>
      </c>
      <c r="AO500" s="20">
        <v>3.89</v>
      </c>
    </row>
    <row r="501" spans="1:41" x14ac:dyDescent="0.2">
      <c r="A501" s="17">
        <v>44868</v>
      </c>
      <c r="B501">
        <v>144.80674743652341</v>
      </c>
      <c r="C501">
        <v>146.33000183105469</v>
      </c>
      <c r="D501">
        <v>150.41999816894531</v>
      </c>
      <c r="E501">
        <v>146.1300048828125</v>
      </c>
      <c r="F501">
        <v>149</v>
      </c>
      <c r="G501">
        <v>5999400</v>
      </c>
      <c r="U501" s="17">
        <v>44868</v>
      </c>
      <c r="V501">
        <v>3719.889892578125</v>
      </c>
      <c r="W501">
        <v>3719.889892578125</v>
      </c>
      <c r="X501">
        <v>3750.590087890625</v>
      </c>
      <c r="Y501">
        <v>3698.14990234375</v>
      </c>
      <c r="Z501">
        <v>3733.25</v>
      </c>
      <c r="AA501">
        <v>4625290000</v>
      </c>
      <c r="AN501" s="22">
        <v>44844</v>
      </c>
    </row>
    <row r="502" spans="1:41" x14ac:dyDescent="0.2">
      <c r="A502" s="17">
        <v>44869</v>
      </c>
      <c r="B502">
        <v>138.3150634765625</v>
      </c>
      <c r="C502">
        <v>139.77000427246091</v>
      </c>
      <c r="D502">
        <v>146.94999694824219</v>
      </c>
      <c r="E502">
        <v>136.03999328613281</v>
      </c>
      <c r="F502">
        <v>146.5</v>
      </c>
      <c r="G502">
        <v>14265300</v>
      </c>
      <c r="U502" s="17">
        <v>44869</v>
      </c>
      <c r="V502">
        <v>3770.550048828125</v>
      </c>
      <c r="W502">
        <v>3770.550048828125</v>
      </c>
      <c r="X502">
        <v>3796.340087890625</v>
      </c>
      <c r="Y502">
        <v>3708.840087890625</v>
      </c>
      <c r="Z502">
        <v>3766.97998046875</v>
      </c>
      <c r="AA502">
        <v>5400180000</v>
      </c>
      <c r="AN502" s="22">
        <v>44845</v>
      </c>
      <c r="AO502" s="20">
        <v>3.93</v>
      </c>
    </row>
    <row r="503" spans="1:41" x14ac:dyDescent="0.2">
      <c r="A503" s="17">
        <v>44872</v>
      </c>
      <c r="B503">
        <v>143.08485412597659</v>
      </c>
      <c r="C503">
        <v>144.5899963378906</v>
      </c>
      <c r="D503">
        <v>144.92999267578119</v>
      </c>
      <c r="E503">
        <v>138.77000427246091</v>
      </c>
      <c r="F503">
        <v>140.6199951171875</v>
      </c>
      <c r="G503">
        <v>7379900</v>
      </c>
      <c r="U503" s="17">
        <v>44872</v>
      </c>
      <c r="V503">
        <v>3806.800048828125</v>
      </c>
      <c r="W503">
        <v>3806.800048828125</v>
      </c>
      <c r="X503">
        <v>3813.949951171875</v>
      </c>
      <c r="Y503">
        <v>3764.699951171875</v>
      </c>
      <c r="Z503">
        <v>3780.7099609375</v>
      </c>
      <c r="AA503">
        <v>4341620000</v>
      </c>
      <c r="AN503" s="22">
        <v>44846</v>
      </c>
      <c r="AO503" s="20">
        <v>3.91</v>
      </c>
    </row>
    <row r="504" spans="1:41" x14ac:dyDescent="0.2">
      <c r="A504" s="17">
        <v>44873</v>
      </c>
      <c r="B504">
        <v>145.5687561035156</v>
      </c>
      <c r="C504">
        <v>147.1000061035156</v>
      </c>
      <c r="D504">
        <v>151.55999755859381</v>
      </c>
      <c r="E504">
        <v>145.08000183105469</v>
      </c>
      <c r="F504">
        <v>145.0899963378906</v>
      </c>
      <c r="G504">
        <v>9101800</v>
      </c>
      <c r="U504" s="17">
        <v>44873</v>
      </c>
      <c r="V504">
        <v>3828.110107421875</v>
      </c>
      <c r="W504">
        <v>3828.110107421875</v>
      </c>
      <c r="X504">
        <v>3859.39990234375</v>
      </c>
      <c r="Y504">
        <v>3786.280029296875</v>
      </c>
      <c r="Z504">
        <v>3817.02001953125</v>
      </c>
      <c r="AA504">
        <v>4607640000</v>
      </c>
      <c r="AN504" s="22">
        <v>44847</v>
      </c>
      <c r="AO504" s="20">
        <v>3.97</v>
      </c>
    </row>
    <row r="505" spans="1:41" x14ac:dyDescent="0.2">
      <c r="A505" s="17">
        <v>44874</v>
      </c>
      <c r="B505">
        <v>140.58119201660159</v>
      </c>
      <c r="C505">
        <v>142.05999755859381</v>
      </c>
      <c r="D505">
        <v>146.33000183105469</v>
      </c>
      <c r="E505">
        <v>141.94000244140619</v>
      </c>
      <c r="F505">
        <v>145.8500061035156</v>
      </c>
      <c r="G505">
        <v>5588500</v>
      </c>
      <c r="U505" s="17">
        <v>44874</v>
      </c>
      <c r="V505">
        <v>3748.570068359375</v>
      </c>
      <c r="W505">
        <v>3748.570068359375</v>
      </c>
      <c r="X505">
        <v>3818.199951171875</v>
      </c>
      <c r="Y505">
        <v>3744.219970703125</v>
      </c>
      <c r="Z505">
        <v>3810.93994140625</v>
      </c>
      <c r="AA505">
        <v>4645010000</v>
      </c>
      <c r="AN505" s="22">
        <v>44848</v>
      </c>
      <c r="AO505" s="20">
        <v>4</v>
      </c>
    </row>
    <row r="506" spans="1:41" x14ac:dyDescent="0.2">
      <c r="A506" s="17">
        <v>44875</v>
      </c>
      <c r="B506">
        <v>154.6729736328125</v>
      </c>
      <c r="C506">
        <v>156.30000305175781</v>
      </c>
      <c r="D506">
        <v>156.3699951171875</v>
      </c>
      <c r="E506">
        <v>149.72999572753909</v>
      </c>
      <c r="F506">
        <v>151</v>
      </c>
      <c r="G506">
        <v>8777900</v>
      </c>
      <c r="U506" s="17">
        <v>44875</v>
      </c>
      <c r="V506">
        <v>3956.3701171875</v>
      </c>
      <c r="W506">
        <v>3956.3701171875</v>
      </c>
      <c r="X506">
        <v>3958.330078125</v>
      </c>
      <c r="Y506">
        <v>3859.889892578125</v>
      </c>
      <c r="Z506">
        <v>3859.889892578125</v>
      </c>
      <c r="AA506">
        <v>5781260000</v>
      </c>
      <c r="AN506" s="22">
        <v>44851</v>
      </c>
      <c r="AO506" s="20">
        <v>4.0199999999999996</v>
      </c>
    </row>
    <row r="507" spans="1:41" x14ac:dyDescent="0.2">
      <c r="A507" s="17">
        <v>44876</v>
      </c>
      <c r="B507">
        <v>156.08807373046881</v>
      </c>
      <c r="C507">
        <v>157.72999572753909</v>
      </c>
      <c r="D507">
        <v>159.91999816894531</v>
      </c>
      <c r="E507">
        <v>155.58000183105469</v>
      </c>
      <c r="F507">
        <v>156.49000549316409</v>
      </c>
      <c r="G507">
        <v>7382500</v>
      </c>
      <c r="U507" s="17">
        <v>44876</v>
      </c>
      <c r="V507">
        <v>3992.929931640625</v>
      </c>
      <c r="W507">
        <v>3992.929931640625</v>
      </c>
      <c r="X507">
        <v>4001.47998046875</v>
      </c>
      <c r="Y507">
        <v>3944.820068359375</v>
      </c>
      <c r="Z507">
        <v>3963.719970703125</v>
      </c>
      <c r="AA507">
        <v>5593310000</v>
      </c>
      <c r="AN507" s="22">
        <v>44852</v>
      </c>
      <c r="AO507" s="20">
        <v>4.01</v>
      </c>
    </row>
    <row r="508" spans="1:41" x14ac:dyDescent="0.2">
      <c r="A508" s="17">
        <v>44879</v>
      </c>
      <c r="B508">
        <v>157.0084228515625</v>
      </c>
      <c r="C508">
        <v>158.6600036621094</v>
      </c>
      <c r="D508">
        <v>160.1600036621094</v>
      </c>
      <c r="E508">
        <v>154.6499938964844</v>
      </c>
      <c r="F508">
        <v>155.82000732421881</v>
      </c>
      <c r="G508">
        <v>6580100</v>
      </c>
      <c r="U508" s="17">
        <v>44879</v>
      </c>
      <c r="V508">
        <v>3957.25</v>
      </c>
      <c r="W508">
        <v>3957.25</v>
      </c>
      <c r="X508">
        <v>4008.969970703125</v>
      </c>
      <c r="Y508">
        <v>3956.39990234375</v>
      </c>
      <c r="Z508">
        <v>3977.969970703125</v>
      </c>
      <c r="AA508">
        <v>4561930000</v>
      </c>
      <c r="AN508" s="22">
        <v>44853</v>
      </c>
      <c r="AO508" s="20">
        <v>4.1399999999999997</v>
      </c>
    </row>
    <row r="509" spans="1:41" x14ac:dyDescent="0.2">
      <c r="A509" s="17">
        <v>44880</v>
      </c>
      <c r="B509">
        <v>160.3829040527344</v>
      </c>
      <c r="C509">
        <v>162.07000732421881</v>
      </c>
      <c r="D509">
        <v>165.25</v>
      </c>
      <c r="E509">
        <v>160.75</v>
      </c>
      <c r="F509">
        <v>162.67999267578119</v>
      </c>
      <c r="G509">
        <v>8116100</v>
      </c>
      <c r="U509" s="17">
        <v>44880</v>
      </c>
      <c r="V509">
        <v>3991.72998046875</v>
      </c>
      <c r="W509">
        <v>3991.72998046875</v>
      </c>
      <c r="X509">
        <v>4028.840087890625</v>
      </c>
      <c r="Y509">
        <v>3953.169921875</v>
      </c>
      <c r="Z509">
        <v>4006.409912109375</v>
      </c>
      <c r="AA509">
        <v>5015310000</v>
      </c>
      <c r="AN509" s="22">
        <v>44854</v>
      </c>
      <c r="AO509" s="20">
        <v>4.24</v>
      </c>
    </row>
    <row r="510" spans="1:41" x14ac:dyDescent="0.2">
      <c r="A510" s="17">
        <v>44881</v>
      </c>
      <c r="B510">
        <v>153.5052490234375</v>
      </c>
      <c r="C510">
        <v>155.1199951171875</v>
      </c>
      <c r="D510">
        <v>160.82000732421881</v>
      </c>
      <c r="E510">
        <v>153.83000183105469</v>
      </c>
      <c r="F510">
        <v>160</v>
      </c>
      <c r="G510">
        <v>6454700</v>
      </c>
      <c r="U510" s="17">
        <v>44881</v>
      </c>
      <c r="V510">
        <v>3958.7900390625</v>
      </c>
      <c r="W510">
        <v>3958.7900390625</v>
      </c>
      <c r="X510">
        <v>3983.090087890625</v>
      </c>
      <c r="Y510">
        <v>3954.340087890625</v>
      </c>
      <c r="Z510">
        <v>3976.820068359375</v>
      </c>
      <c r="AA510">
        <v>4165320000</v>
      </c>
      <c r="AN510" s="22">
        <v>44855</v>
      </c>
      <c r="AO510" s="20">
        <v>4.21</v>
      </c>
    </row>
    <row r="511" spans="1:41" x14ac:dyDescent="0.2">
      <c r="A511" s="17">
        <v>44882</v>
      </c>
      <c r="B511">
        <v>148.13179016113281</v>
      </c>
      <c r="C511">
        <v>149.69000244140619</v>
      </c>
      <c r="D511">
        <v>151.75999450683591</v>
      </c>
      <c r="E511">
        <v>148.3399963378906</v>
      </c>
      <c r="F511">
        <v>150.19000244140619</v>
      </c>
      <c r="G511">
        <v>7357900</v>
      </c>
      <c r="U511" s="17">
        <v>44882</v>
      </c>
      <c r="V511">
        <v>3946.56005859375</v>
      </c>
      <c r="W511">
        <v>3946.56005859375</v>
      </c>
      <c r="X511">
        <v>3954.330078125</v>
      </c>
      <c r="Y511">
        <v>3906.5400390625</v>
      </c>
      <c r="Z511">
        <v>3919.260009765625</v>
      </c>
      <c r="AA511">
        <v>4051780000</v>
      </c>
      <c r="AN511" s="22">
        <v>44858</v>
      </c>
      <c r="AO511" s="20">
        <v>4.25</v>
      </c>
    </row>
    <row r="512" spans="1:41" x14ac:dyDescent="0.2">
      <c r="A512" s="17">
        <v>44883</v>
      </c>
      <c r="B512">
        <v>146.49894714355469</v>
      </c>
      <c r="C512">
        <v>148.03999328613281</v>
      </c>
      <c r="D512">
        <v>152.32000732421881</v>
      </c>
      <c r="E512">
        <v>145.6499938964844</v>
      </c>
      <c r="F512">
        <v>151.8399963378906</v>
      </c>
      <c r="G512">
        <v>7555700</v>
      </c>
      <c r="U512" s="17">
        <v>44883</v>
      </c>
      <c r="V512">
        <v>3965.340087890625</v>
      </c>
      <c r="W512">
        <v>3965.340087890625</v>
      </c>
      <c r="X512">
        <v>3979.889892578125</v>
      </c>
      <c r="Y512">
        <v>3935.97998046875</v>
      </c>
      <c r="Z512">
        <v>3966.389892578125</v>
      </c>
      <c r="AA512">
        <v>4037360000</v>
      </c>
      <c r="AN512" s="22">
        <v>44859</v>
      </c>
      <c r="AO512" s="20">
        <v>4.0999999999999996</v>
      </c>
    </row>
    <row r="513" spans="1:41" x14ac:dyDescent="0.2">
      <c r="A513" s="17">
        <v>44886</v>
      </c>
      <c r="B513">
        <v>143.34217834472659</v>
      </c>
      <c r="C513">
        <v>144.8500061035156</v>
      </c>
      <c r="D513">
        <v>147.3399963378906</v>
      </c>
      <c r="E513">
        <v>143.3999938964844</v>
      </c>
      <c r="F513">
        <v>146.02000427246091</v>
      </c>
      <c r="G513">
        <v>8015900</v>
      </c>
      <c r="U513" s="17">
        <v>44886</v>
      </c>
      <c r="V513">
        <v>3949.93994140625</v>
      </c>
      <c r="W513">
        <v>3949.93994140625</v>
      </c>
      <c r="X513">
        <v>3962</v>
      </c>
      <c r="Y513">
        <v>3933.340087890625</v>
      </c>
      <c r="Z513">
        <v>3956.22998046875</v>
      </c>
      <c r="AA513">
        <v>3850690000</v>
      </c>
      <c r="AN513" s="22">
        <v>44860</v>
      </c>
      <c r="AO513" s="20">
        <v>4.04</v>
      </c>
    </row>
    <row r="514" spans="1:41" x14ac:dyDescent="0.2">
      <c r="A514" s="17">
        <v>44887</v>
      </c>
      <c r="B514">
        <v>147.69636535644531</v>
      </c>
      <c r="C514">
        <v>149.25</v>
      </c>
      <c r="D514">
        <v>149.3800048828125</v>
      </c>
      <c r="E514">
        <v>142.91999816894531</v>
      </c>
      <c r="F514">
        <v>145.19999694824219</v>
      </c>
      <c r="G514">
        <v>7017700</v>
      </c>
      <c r="U514" s="17">
        <v>44887</v>
      </c>
      <c r="V514">
        <v>4003.580078125</v>
      </c>
      <c r="W514">
        <v>4003.580078125</v>
      </c>
      <c r="X514">
        <v>4005.8798828125</v>
      </c>
      <c r="Y514">
        <v>3956.8798828125</v>
      </c>
      <c r="Z514">
        <v>3965.510009765625</v>
      </c>
      <c r="AA514">
        <v>3887990000</v>
      </c>
      <c r="AN514" s="22">
        <v>44861</v>
      </c>
      <c r="AO514" s="20">
        <v>3.96</v>
      </c>
    </row>
    <row r="515" spans="1:41" x14ac:dyDescent="0.2">
      <c r="A515" s="17">
        <v>44888</v>
      </c>
      <c r="B515">
        <v>150.6552429199219</v>
      </c>
      <c r="C515">
        <v>152.24000549316409</v>
      </c>
      <c r="D515">
        <v>152.9100036621094</v>
      </c>
      <c r="E515">
        <v>147.55000305175781</v>
      </c>
      <c r="F515">
        <v>147.6199951171875</v>
      </c>
      <c r="G515">
        <v>5558900</v>
      </c>
      <c r="U515" s="17">
        <v>44888</v>
      </c>
      <c r="V515">
        <v>4027.260009765625</v>
      </c>
      <c r="W515">
        <v>4027.260009765625</v>
      </c>
      <c r="X515">
        <v>4033.780029296875</v>
      </c>
      <c r="Y515">
        <v>3998.659912109375</v>
      </c>
      <c r="Z515">
        <v>4000.300048828125</v>
      </c>
      <c r="AA515">
        <v>3279720000</v>
      </c>
      <c r="AN515" s="22">
        <v>44862</v>
      </c>
      <c r="AO515" s="20">
        <v>4.0199999999999996</v>
      </c>
    </row>
    <row r="516" spans="1:41" x14ac:dyDescent="0.2">
      <c r="A516" s="17">
        <v>44890</v>
      </c>
      <c r="B516">
        <v>151.75367736816409</v>
      </c>
      <c r="C516">
        <v>153.3500061035156</v>
      </c>
      <c r="D516">
        <v>154.03999328613281</v>
      </c>
      <c r="E516">
        <v>151.3800048828125</v>
      </c>
      <c r="F516">
        <v>152.07000732421881</v>
      </c>
      <c r="G516">
        <v>3023700</v>
      </c>
      <c r="U516" s="17">
        <v>44890</v>
      </c>
      <c r="V516">
        <v>4026.1201171875</v>
      </c>
      <c r="W516">
        <v>4026.1201171875</v>
      </c>
      <c r="X516">
        <v>4034.02001953125</v>
      </c>
      <c r="Y516">
        <v>4020.760009765625</v>
      </c>
      <c r="Z516">
        <v>4023.340087890625</v>
      </c>
      <c r="AA516">
        <v>1706460000</v>
      </c>
      <c r="AN516" s="22">
        <v>44865</v>
      </c>
      <c r="AO516" s="20">
        <v>4.0999999999999996</v>
      </c>
    </row>
    <row r="517" spans="1:41" x14ac:dyDescent="0.2">
      <c r="A517" s="17">
        <v>44893</v>
      </c>
      <c r="B517">
        <v>152.09013366699219</v>
      </c>
      <c r="C517">
        <v>153.69000244140619</v>
      </c>
      <c r="D517">
        <v>155.32000732421881</v>
      </c>
      <c r="E517">
        <v>152</v>
      </c>
      <c r="F517">
        <v>152</v>
      </c>
      <c r="G517">
        <v>7931700</v>
      </c>
      <c r="U517" s="17">
        <v>44893</v>
      </c>
      <c r="V517">
        <v>3963.93994140625</v>
      </c>
      <c r="W517">
        <v>3963.93994140625</v>
      </c>
      <c r="X517">
        <v>4012.27001953125</v>
      </c>
      <c r="Y517">
        <v>3955.77001953125</v>
      </c>
      <c r="Z517">
        <v>4005.360107421875</v>
      </c>
      <c r="AA517">
        <v>3615430000</v>
      </c>
      <c r="AN517" s="22">
        <v>44866</v>
      </c>
      <c r="AO517" s="20">
        <v>4.07</v>
      </c>
    </row>
    <row r="518" spans="1:41" x14ac:dyDescent="0.2">
      <c r="A518" s="17">
        <v>44894</v>
      </c>
      <c r="B518">
        <v>150.10105895996091</v>
      </c>
      <c r="C518">
        <v>151.67999267578119</v>
      </c>
      <c r="D518">
        <v>154.02000427246091</v>
      </c>
      <c r="E518">
        <v>151.25999450683591</v>
      </c>
      <c r="F518">
        <v>152.7200012207031</v>
      </c>
      <c r="G518">
        <v>6398100</v>
      </c>
      <c r="U518" s="17">
        <v>44894</v>
      </c>
      <c r="V518">
        <v>3957.6298828125</v>
      </c>
      <c r="W518">
        <v>3957.6298828125</v>
      </c>
      <c r="X518">
        <v>3976.77001953125</v>
      </c>
      <c r="Y518">
        <v>3937.64990234375</v>
      </c>
      <c r="Z518">
        <v>3964.18994140625</v>
      </c>
      <c r="AA518">
        <v>3546040000</v>
      </c>
      <c r="AN518" s="22">
        <v>44867</v>
      </c>
      <c r="AO518" s="20">
        <v>4.0999999999999996</v>
      </c>
    </row>
    <row r="519" spans="1:41" x14ac:dyDescent="0.2">
      <c r="A519" s="17">
        <v>44895</v>
      </c>
      <c r="B519">
        <v>158.58186340332031</v>
      </c>
      <c r="C519">
        <v>160.25</v>
      </c>
      <c r="D519">
        <v>160.25</v>
      </c>
      <c r="E519">
        <v>150.1300048828125</v>
      </c>
      <c r="F519">
        <v>150.75</v>
      </c>
      <c r="G519">
        <v>14591500</v>
      </c>
      <c r="U519" s="17">
        <v>44895</v>
      </c>
      <c r="V519">
        <v>4080.110107421875</v>
      </c>
      <c r="W519">
        <v>4080.110107421875</v>
      </c>
      <c r="X519">
        <v>4080.110107421875</v>
      </c>
      <c r="Y519">
        <v>3938.580078125</v>
      </c>
      <c r="Z519">
        <v>3957.179931640625</v>
      </c>
      <c r="AA519">
        <v>6579360000</v>
      </c>
      <c r="AN519" s="22">
        <v>44868</v>
      </c>
      <c r="AO519" s="20">
        <v>4.1399999999999997</v>
      </c>
    </row>
    <row r="520" spans="1:41" x14ac:dyDescent="0.2">
      <c r="A520" s="17">
        <v>44896</v>
      </c>
      <c r="B520">
        <v>145.46977233886719</v>
      </c>
      <c r="C520">
        <v>147</v>
      </c>
      <c r="D520">
        <v>147.5899963378906</v>
      </c>
      <c r="E520">
        <v>142.08000183105469</v>
      </c>
      <c r="F520">
        <v>147.55000305175781</v>
      </c>
      <c r="G520">
        <v>33721500</v>
      </c>
      <c r="U520" s="17">
        <v>44896</v>
      </c>
      <c r="V520">
        <v>4076.570068359375</v>
      </c>
      <c r="W520">
        <v>4076.570068359375</v>
      </c>
      <c r="X520">
        <v>4100.509765625</v>
      </c>
      <c r="Y520">
        <v>4050.8701171875</v>
      </c>
      <c r="Z520">
        <v>4087.139892578125</v>
      </c>
      <c r="AA520">
        <v>4527130000</v>
      </c>
      <c r="AN520" s="22">
        <v>44869</v>
      </c>
      <c r="AO520" s="20">
        <v>4.17</v>
      </c>
    </row>
    <row r="521" spans="1:41" x14ac:dyDescent="0.2">
      <c r="A521" s="17">
        <v>44897</v>
      </c>
      <c r="B521">
        <v>143.05517578125</v>
      </c>
      <c r="C521">
        <v>144.55999755859381</v>
      </c>
      <c r="D521">
        <v>145.21000671386719</v>
      </c>
      <c r="E521">
        <v>142.7799987792969</v>
      </c>
      <c r="F521">
        <v>144.28999328613281</v>
      </c>
      <c r="G521">
        <v>15086700</v>
      </c>
      <c r="U521" s="17">
        <v>44897</v>
      </c>
      <c r="V521">
        <v>4071.699951171875</v>
      </c>
      <c r="W521">
        <v>4071.699951171875</v>
      </c>
      <c r="X521">
        <v>4080.47998046875</v>
      </c>
      <c r="Y521">
        <v>4026.6298828125</v>
      </c>
      <c r="Z521">
        <v>4040.169921875</v>
      </c>
      <c r="AA521">
        <v>4012620000</v>
      </c>
      <c r="AN521" s="22">
        <v>44872</v>
      </c>
      <c r="AO521" s="20">
        <v>4.22</v>
      </c>
    </row>
    <row r="522" spans="1:41" x14ac:dyDescent="0.2">
      <c r="A522" s="17">
        <v>44900</v>
      </c>
      <c r="B522">
        <v>132.53582763671881</v>
      </c>
      <c r="C522">
        <v>133.92999267578119</v>
      </c>
      <c r="D522">
        <v>144.38999938964841</v>
      </c>
      <c r="E522">
        <v>132.8800048828125</v>
      </c>
      <c r="F522">
        <v>142.80000305175781</v>
      </c>
      <c r="G522">
        <v>20294600</v>
      </c>
      <c r="U522" s="17">
        <v>44900</v>
      </c>
      <c r="V522">
        <v>3998.840087890625</v>
      </c>
      <c r="W522">
        <v>3998.840087890625</v>
      </c>
      <c r="X522">
        <v>4052.449951171875</v>
      </c>
      <c r="Y522">
        <v>3984.489990234375</v>
      </c>
      <c r="Z522">
        <v>4052.02001953125</v>
      </c>
      <c r="AA522">
        <v>4280820000</v>
      </c>
      <c r="AN522" s="22">
        <v>44873</v>
      </c>
      <c r="AO522" s="20">
        <v>4.1399999999999997</v>
      </c>
    </row>
    <row r="523" spans="1:41" x14ac:dyDescent="0.2">
      <c r="A523" s="17">
        <v>44901</v>
      </c>
      <c r="B523">
        <v>131.88270568847659</v>
      </c>
      <c r="C523">
        <v>133.27000427246091</v>
      </c>
      <c r="D523">
        <v>134.55000305175781</v>
      </c>
      <c r="E523">
        <v>130.9100036621094</v>
      </c>
      <c r="F523">
        <v>132.71000671386719</v>
      </c>
      <c r="G523">
        <v>16981800</v>
      </c>
      <c r="U523" s="17">
        <v>44901</v>
      </c>
      <c r="V523">
        <v>3941.260009765625</v>
      </c>
      <c r="W523">
        <v>3941.260009765625</v>
      </c>
      <c r="X523">
        <v>4001.510009765625</v>
      </c>
      <c r="Y523">
        <v>3918.389892578125</v>
      </c>
      <c r="Z523">
        <v>3996.6298828125</v>
      </c>
      <c r="AA523">
        <v>4368380000</v>
      </c>
      <c r="AN523" s="22">
        <v>44874</v>
      </c>
      <c r="AO523" s="20">
        <v>4.12</v>
      </c>
    </row>
    <row r="524" spans="1:41" x14ac:dyDescent="0.2">
      <c r="A524" s="17">
        <v>44902</v>
      </c>
      <c r="B524">
        <v>129.1217346191406</v>
      </c>
      <c r="C524">
        <v>130.47999572753909</v>
      </c>
      <c r="D524">
        <v>133.75</v>
      </c>
      <c r="E524">
        <v>130.02000427246091</v>
      </c>
      <c r="F524">
        <v>132.5</v>
      </c>
      <c r="G524">
        <v>12915900</v>
      </c>
      <c r="U524" s="17">
        <v>44902</v>
      </c>
      <c r="V524">
        <v>3933.919921875</v>
      </c>
      <c r="W524">
        <v>3933.919921875</v>
      </c>
      <c r="X524">
        <v>3957.570068359375</v>
      </c>
      <c r="Y524">
        <v>3922.679931640625</v>
      </c>
      <c r="Z524">
        <v>3933.280029296875</v>
      </c>
      <c r="AA524">
        <v>4118050000</v>
      </c>
      <c r="AN524" s="22">
        <v>44875</v>
      </c>
      <c r="AO524" s="20">
        <v>3.82</v>
      </c>
    </row>
    <row r="525" spans="1:41" x14ac:dyDescent="0.2">
      <c r="A525" s="17">
        <v>44903</v>
      </c>
      <c r="B525">
        <v>128.77540588378909</v>
      </c>
      <c r="C525">
        <v>130.1300048828125</v>
      </c>
      <c r="D525">
        <v>131.46000671386719</v>
      </c>
      <c r="E525">
        <v>127.01999664306641</v>
      </c>
      <c r="F525">
        <v>128.42999267578119</v>
      </c>
      <c r="G525">
        <v>15156900</v>
      </c>
      <c r="U525" s="17">
        <v>44903</v>
      </c>
      <c r="V525">
        <v>3963.510009765625</v>
      </c>
      <c r="W525">
        <v>3963.510009765625</v>
      </c>
      <c r="X525">
        <v>3974.18994140625</v>
      </c>
      <c r="Y525">
        <v>3935.830078125</v>
      </c>
      <c r="Z525">
        <v>3947.7900390625</v>
      </c>
      <c r="AA525">
        <v>4006900000</v>
      </c>
      <c r="AN525" s="22">
        <v>44876</v>
      </c>
    </row>
    <row r="526" spans="1:41" x14ac:dyDescent="0.2">
      <c r="A526" s="17">
        <v>44904</v>
      </c>
      <c r="B526">
        <v>129.7452087402344</v>
      </c>
      <c r="C526">
        <v>131.11000061035159</v>
      </c>
      <c r="D526">
        <v>133.3699951171875</v>
      </c>
      <c r="E526">
        <v>128.36000061035159</v>
      </c>
      <c r="F526">
        <v>129.74000549316409</v>
      </c>
      <c r="G526">
        <v>10287500</v>
      </c>
      <c r="U526" s="17">
        <v>44904</v>
      </c>
      <c r="V526">
        <v>3934.3798828125</v>
      </c>
      <c r="W526">
        <v>3934.3798828125</v>
      </c>
      <c r="X526">
        <v>3977.02001953125</v>
      </c>
      <c r="Y526">
        <v>3933.0400390625</v>
      </c>
      <c r="Z526">
        <v>3954.169921875</v>
      </c>
      <c r="AA526">
        <v>3888260000</v>
      </c>
      <c r="AN526" s="22">
        <v>44879</v>
      </c>
      <c r="AO526" s="20">
        <v>3.88</v>
      </c>
    </row>
    <row r="527" spans="1:41" x14ac:dyDescent="0.2">
      <c r="A527" s="17">
        <v>44907</v>
      </c>
      <c r="B527">
        <v>131.72438049316409</v>
      </c>
      <c r="C527">
        <v>133.11000061035159</v>
      </c>
      <c r="D527">
        <v>134.0899963378906</v>
      </c>
      <c r="E527">
        <v>130.94999694824219</v>
      </c>
      <c r="F527">
        <v>131.1000061035156</v>
      </c>
      <c r="G527">
        <v>11852400</v>
      </c>
      <c r="U527" s="17">
        <v>44907</v>
      </c>
      <c r="V527">
        <v>3990.56005859375</v>
      </c>
      <c r="W527">
        <v>3990.56005859375</v>
      </c>
      <c r="X527">
        <v>3990.7099609375</v>
      </c>
      <c r="Y527">
        <v>3935.300048828125</v>
      </c>
      <c r="Z527">
        <v>3939.2900390625</v>
      </c>
      <c r="AA527">
        <v>3904130000</v>
      </c>
      <c r="AN527" s="22">
        <v>44880</v>
      </c>
      <c r="AO527" s="20">
        <v>3.8</v>
      </c>
    </row>
    <row r="528" spans="1:41" x14ac:dyDescent="0.2">
      <c r="A528" s="17">
        <v>44908</v>
      </c>
      <c r="B528">
        <v>134.20823669433591</v>
      </c>
      <c r="C528">
        <v>135.6199951171875</v>
      </c>
      <c r="D528">
        <v>139.8800048828125</v>
      </c>
      <c r="E528">
        <v>134.03999328613281</v>
      </c>
      <c r="F528">
        <v>137.38999938964841</v>
      </c>
      <c r="G528">
        <v>12579800</v>
      </c>
      <c r="U528" s="17">
        <v>44908</v>
      </c>
      <c r="V528">
        <v>4019.64990234375</v>
      </c>
      <c r="W528">
        <v>4019.64990234375</v>
      </c>
      <c r="X528">
        <v>4100.9599609375</v>
      </c>
      <c r="Y528">
        <v>3993.030029296875</v>
      </c>
      <c r="Z528">
        <v>4069.3798828125</v>
      </c>
      <c r="AA528">
        <v>5079360000</v>
      </c>
      <c r="AN528" s="22">
        <v>44881</v>
      </c>
      <c r="AO528" s="20">
        <v>3.67</v>
      </c>
    </row>
    <row r="529" spans="1:41" x14ac:dyDescent="0.2">
      <c r="A529" s="17">
        <v>44909</v>
      </c>
      <c r="B529">
        <v>133.3472900390625</v>
      </c>
      <c r="C529">
        <v>134.75</v>
      </c>
      <c r="D529">
        <v>137.27000427246091</v>
      </c>
      <c r="E529">
        <v>133.22999572753909</v>
      </c>
      <c r="F529">
        <v>135.00999450683591</v>
      </c>
      <c r="G529">
        <v>9611800</v>
      </c>
      <c r="U529" s="17">
        <v>44909</v>
      </c>
      <c r="V529">
        <v>3995.320068359375</v>
      </c>
      <c r="W529">
        <v>3995.320068359375</v>
      </c>
      <c r="X529">
        <v>4053.760009765625</v>
      </c>
      <c r="Y529">
        <v>3965.64990234375</v>
      </c>
      <c r="Z529">
        <v>4015.5400390625</v>
      </c>
      <c r="AA529">
        <v>4472340000</v>
      </c>
      <c r="AN529" s="22">
        <v>44882</v>
      </c>
      <c r="AO529" s="20">
        <v>3.77</v>
      </c>
    </row>
    <row r="530" spans="1:41" x14ac:dyDescent="0.2">
      <c r="A530" s="17">
        <v>44910</v>
      </c>
      <c r="B530">
        <v>129.08216857910159</v>
      </c>
      <c r="C530">
        <v>130.44000244140619</v>
      </c>
      <c r="D530">
        <v>134.1199951171875</v>
      </c>
      <c r="E530">
        <v>129.67999267578119</v>
      </c>
      <c r="F530">
        <v>131.66999816894531</v>
      </c>
      <c r="G530">
        <v>10807300</v>
      </c>
      <c r="U530" s="17">
        <v>44910</v>
      </c>
      <c r="V530">
        <v>3895.75</v>
      </c>
      <c r="W530">
        <v>3895.75</v>
      </c>
      <c r="X530">
        <v>3958.3701171875</v>
      </c>
      <c r="Y530">
        <v>3879.449951171875</v>
      </c>
      <c r="Z530">
        <v>3958.3701171875</v>
      </c>
      <c r="AA530">
        <v>4493900000</v>
      </c>
      <c r="AN530" s="22">
        <v>44883</v>
      </c>
      <c r="AO530" s="20">
        <v>3.82</v>
      </c>
    </row>
    <row r="531" spans="1:41" x14ac:dyDescent="0.2">
      <c r="A531" s="17">
        <v>44911</v>
      </c>
      <c r="B531">
        <v>126.93475341796881</v>
      </c>
      <c r="C531">
        <v>128.27000427246091</v>
      </c>
      <c r="D531">
        <v>129.8800048828125</v>
      </c>
      <c r="E531">
        <v>126.88999938964839</v>
      </c>
      <c r="F531">
        <v>128.91999816894531</v>
      </c>
      <c r="G531">
        <v>15464700</v>
      </c>
      <c r="U531" s="17">
        <v>44911</v>
      </c>
      <c r="V531">
        <v>3852.360107421875</v>
      </c>
      <c r="W531">
        <v>3852.360107421875</v>
      </c>
      <c r="X531">
        <v>3890.909912109375</v>
      </c>
      <c r="Y531">
        <v>3827.909912109375</v>
      </c>
      <c r="Z531">
        <v>3890.909912109375</v>
      </c>
      <c r="AA531">
        <v>7493660000</v>
      </c>
      <c r="AN531" s="22">
        <v>44886</v>
      </c>
      <c r="AO531" s="20">
        <v>3.83</v>
      </c>
    </row>
    <row r="532" spans="1:41" x14ac:dyDescent="0.2">
      <c r="A532" s="17">
        <v>44914</v>
      </c>
      <c r="B532">
        <v>127.6670684814453</v>
      </c>
      <c r="C532">
        <v>129.00999450683591</v>
      </c>
      <c r="D532">
        <v>129.58000183105469</v>
      </c>
      <c r="E532">
        <v>127.1999969482422</v>
      </c>
      <c r="F532">
        <v>127.76999664306641</v>
      </c>
      <c r="G532">
        <v>9441400</v>
      </c>
      <c r="U532" s="17">
        <v>44914</v>
      </c>
      <c r="V532">
        <v>3817.659912109375</v>
      </c>
      <c r="W532">
        <v>3817.659912109375</v>
      </c>
      <c r="X532">
        <v>3854.860107421875</v>
      </c>
      <c r="Y532">
        <v>3800.0400390625</v>
      </c>
      <c r="Z532">
        <v>3853.7900390625</v>
      </c>
      <c r="AA532">
        <v>3969610000</v>
      </c>
      <c r="AN532" s="22">
        <v>44887</v>
      </c>
      <c r="AO532" s="20">
        <v>3.76</v>
      </c>
    </row>
    <row r="533" spans="1:41" x14ac:dyDescent="0.2">
      <c r="A533" s="17">
        <v>44915</v>
      </c>
      <c r="B533">
        <v>127.1128845214844</v>
      </c>
      <c r="C533">
        <v>128.44999694824219</v>
      </c>
      <c r="D533">
        <v>129.99000549316409</v>
      </c>
      <c r="E533">
        <v>127.19000244140619</v>
      </c>
      <c r="F533">
        <v>127.5</v>
      </c>
      <c r="G533">
        <v>8455500</v>
      </c>
      <c r="U533" s="17">
        <v>44915</v>
      </c>
      <c r="V533">
        <v>3821.6201171875</v>
      </c>
      <c r="W533">
        <v>3821.6201171875</v>
      </c>
      <c r="X533">
        <v>3838.239990234375</v>
      </c>
      <c r="Y533">
        <v>3795.6201171875</v>
      </c>
      <c r="Z533">
        <v>3810.469970703125</v>
      </c>
      <c r="AA533">
        <v>3985370000</v>
      </c>
      <c r="AN533" s="22">
        <v>44888</v>
      </c>
      <c r="AO533" s="20">
        <v>3.71</v>
      </c>
    </row>
    <row r="534" spans="1:41" x14ac:dyDescent="0.2">
      <c r="A534" s="17">
        <v>44916</v>
      </c>
      <c r="B534">
        <v>128.94361877441409</v>
      </c>
      <c r="C534">
        <v>130.30000305175781</v>
      </c>
      <c r="D534">
        <v>132.1600036621094</v>
      </c>
      <c r="E534">
        <v>126.59999847412109</v>
      </c>
      <c r="F534">
        <v>127.9599990844727</v>
      </c>
      <c r="G534">
        <v>9313200</v>
      </c>
      <c r="U534" s="17">
        <v>44916</v>
      </c>
      <c r="V534">
        <v>3878.43994140625</v>
      </c>
      <c r="W534">
        <v>3878.43994140625</v>
      </c>
      <c r="X534">
        <v>3889.820068359375</v>
      </c>
      <c r="Y534">
        <v>3839.489990234375</v>
      </c>
      <c r="Z534">
        <v>3839.489990234375</v>
      </c>
      <c r="AA534">
        <v>3775200000</v>
      </c>
      <c r="AN534" s="22">
        <v>44889</v>
      </c>
    </row>
    <row r="535" spans="1:41" x14ac:dyDescent="0.2">
      <c r="A535" s="17">
        <v>44917</v>
      </c>
      <c r="B535">
        <v>127.8451614379883</v>
      </c>
      <c r="C535">
        <v>129.19000244140619</v>
      </c>
      <c r="D535">
        <v>129.53999328613281</v>
      </c>
      <c r="E535">
        <v>126.3399963378906</v>
      </c>
      <c r="F535">
        <v>128.66999816894531</v>
      </c>
      <c r="G535">
        <v>9968600</v>
      </c>
      <c r="U535" s="17">
        <v>44917</v>
      </c>
      <c r="V535">
        <v>3822.389892578125</v>
      </c>
      <c r="W535">
        <v>3822.389892578125</v>
      </c>
      <c r="X535">
        <v>3853.260009765625</v>
      </c>
      <c r="Y535">
        <v>3764.489990234375</v>
      </c>
      <c r="Z535">
        <v>3853.260009765625</v>
      </c>
      <c r="AA535">
        <v>3956950000</v>
      </c>
      <c r="AN535" s="22">
        <v>44890</v>
      </c>
      <c r="AO535" s="20">
        <v>3.68</v>
      </c>
    </row>
    <row r="536" spans="1:41" x14ac:dyDescent="0.2">
      <c r="A536" s="17">
        <v>44918</v>
      </c>
      <c r="B536">
        <v>128.09259033203119</v>
      </c>
      <c r="C536">
        <v>129.44000244140619</v>
      </c>
      <c r="D536">
        <v>129.86000061035159</v>
      </c>
      <c r="E536">
        <v>127.5899963378906</v>
      </c>
      <c r="F536">
        <v>128.72999572753909</v>
      </c>
      <c r="G536">
        <v>5821300</v>
      </c>
      <c r="U536" s="17">
        <v>44918</v>
      </c>
      <c r="V536">
        <v>3844.820068359375</v>
      </c>
      <c r="W536">
        <v>3844.820068359375</v>
      </c>
      <c r="X536">
        <v>3845.800048828125</v>
      </c>
      <c r="Y536">
        <v>3797.010009765625</v>
      </c>
      <c r="Z536">
        <v>3815.110107421875</v>
      </c>
      <c r="AA536">
        <v>2819280000</v>
      </c>
      <c r="AN536" s="22">
        <v>44893</v>
      </c>
      <c r="AO536" s="20">
        <v>3.69</v>
      </c>
    </row>
    <row r="537" spans="1:41" x14ac:dyDescent="0.2">
      <c r="A537" s="17">
        <v>44922</v>
      </c>
      <c r="B537">
        <v>129.29988098144531</v>
      </c>
      <c r="C537">
        <v>130.6600036621094</v>
      </c>
      <c r="D537">
        <v>131.75</v>
      </c>
      <c r="E537">
        <v>127.65000152587891</v>
      </c>
      <c r="F537">
        <v>128.55999755859381</v>
      </c>
      <c r="G537">
        <v>8300800</v>
      </c>
      <c r="U537" s="17">
        <v>44922</v>
      </c>
      <c r="V537">
        <v>3829.25</v>
      </c>
      <c r="W537">
        <v>3829.25</v>
      </c>
      <c r="X537">
        <v>3846.64990234375</v>
      </c>
      <c r="Y537">
        <v>3813.219970703125</v>
      </c>
      <c r="Z537">
        <v>3843.340087890625</v>
      </c>
      <c r="AA537">
        <v>3030300000</v>
      </c>
      <c r="AN537" s="22">
        <v>44894</v>
      </c>
      <c r="AO537" s="20">
        <v>3.75</v>
      </c>
    </row>
    <row r="538" spans="1:41" x14ac:dyDescent="0.2">
      <c r="A538" s="17">
        <v>44923</v>
      </c>
      <c r="B538">
        <v>127.132682800293</v>
      </c>
      <c r="C538">
        <v>128.4700012207031</v>
      </c>
      <c r="D538">
        <v>131.13999938964841</v>
      </c>
      <c r="E538">
        <v>128.16999816894531</v>
      </c>
      <c r="F538">
        <v>129.71000671386719</v>
      </c>
      <c r="G538">
        <v>6249800</v>
      </c>
      <c r="U538" s="17">
        <v>44923</v>
      </c>
      <c r="V538">
        <v>3783.219970703125</v>
      </c>
      <c r="W538">
        <v>3783.219970703125</v>
      </c>
      <c r="X538">
        <v>3848.320068359375</v>
      </c>
      <c r="Y538">
        <v>3780.780029296875</v>
      </c>
      <c r="Z538">
        <v>3829.56005859375</v>
      </c>
      <c r="AA538">
        <v>3083520000</v>
      </c>
      <c r="AN538" s="22">
        <v>44895</v>
      </c>
      <c r="AO538" s="20">
        <v>3.68</v>
      </c>
    </row>
    <row r="539" spans="1:41" x14ac:dyDescent="0.2">
      <c r="A539" s="17">
        <v>44924</v>
      </c>
      <c r="B539">
        <v>131.1602783203125</v>
      </c>
      <c r="C539">
        <v>132.53999328613281</v>
      </c>
      <c r="D539">
        <v>132.94999694824219</v>
      </c>
      <c r="E539">
        <v>129.5</v>
      </c>
      <c r="F539">
        <v>129.69999694824219</v>
      </c>
      <c r="G539">
        <v>7628800</v>
      </c>
      <c r="U539" s="17">
        <v>44924</v>
      </c>
      <c r="V539">
        <v>3849.280029296875</v>
      </c>
      <c r="W539">
        <v>3849.280029296875</v>
      </c>
      <c r="X539">
        <v>3858.18994140625</v>
      </c>
      <c r="Y539">
        <v>3805.449951171875</v>
      </c>
      <c r="Z539">
        <v>3805.449951171875</v>
      </c>
      <c r="AA539">
        <v>3003680000</v>
      </c>
      <c r="AN539" s="22">
        <v>44896</v>
      </c>
      <c r="AO539" s="20">
        <v>3.53</v>
      </c>
    </row>
    <row r="540" spans="1:41" x14ac:dyDescent="0.2">
      <c r="A540" s="17">
        <v>44925</v>
      </c>
      <c r="B540">
        <v>131.20976257324219</v>
      </c>
      <c r="C540">
        <v>132.5899963378906</v>
      </c>
      <c r="D540">
        <v>132.63999938964841</v>
      </c>
      <c r="E540">
        <v>130.36000061035159</v>
      </c>
      <c r="F540">
        <v>130.61000061035159</v>
      </c>
      <c r="G540">
        <v>5630200</v>
      </c>
      <c r="U540" s="17">
        <v>44925</v>
      </c>
      <c r="V540">
        <v>3839.5</v>
      </c>
      <c r="W540">
        <v>3839.5</v>
      </c>
      <c r="X540">
        <v>3839.85009765625</v>
      </c>
      <c r="Y540">
        <v>3800.340087890625</v>
      </c>
      <c r="Z540">
        <v>3829.06005859375</v>
      </c>
      <c r="AA540">
        <v>2979870000</v>
      </c>
      <c r="AN540" s="22">
        <v>44897</v>
      </c>
      <c r="AO540" s="20">
        <v>3.51</v>
      </c>
    </row>
    <row r="541" spans="1:41" x14ac:dyDescent="0.2">
      <c r="A541" s="17">
        <v>44929</v>
      </c>
      <c r="B541">
        <v>133.3769836425781</v>
      </c>
      <c r="C541">
        <v>134.7799987792969</v>
      </c>
      <c r="D541">
        <v>136.94999694824219</v>
      </c>
      <c r="E541">
        <v>133.0299987792969</v>
      </c>
      <c r="F541">
        <v>135.19000244140619</v>
      </c>
      <c r="G541">
        <v>8196400</v>
      </c>
      <c r="U541" s="17">
        <v>44929</v>
      </c>
      <c r="V541">
        <v>3824.139892578125</v>
      </c>
      <c r="W541">
        <v>3824.139892578125</v>
      </c>
      <c r="X541">
        <v>3878.4599609375</v>
      </c>
      <c r="Y541">
        <v>3794.330078125</v>
      </c>
      <c r="Z541">
        <v>3853.2900390625</v>
      </c>
      <c r="AA541">
        <v>3959140000</v>
      </c>
      <c r="AN541" s="22">
        <v>44900</v>
      </c>
      <c r="AO541" s="20">
        <v>3.6</v>
      </c>
    </row>
    <row r="542" spans="1:41" x14ac:dyDescent="0.2">
      <c r="A542" s="17">
        <v>44930</v>
      </c>
      <c r="B542">
        <v>138.13691711425781</v>
      </c>
      <c r="C542">
        <v>139.5899963378906</v>
      </c>
      <c r="D542">
        <v>141.8500061035156</v>
      </c>
      <c r="E542">
        <v>137.6199951171875</v>
      </c>
      <c r="F542">
        <v>141.2200012207031</v>
      </c>
      <c r="G542">
        <v>14322600</v>
      </c>
      <c r="U542" s="17">
        <v>44930</v>
      </c>
      <c r="V542">
        <v>3852.969970703125</v>
      </c>
      <c r="W542">
        <v>3852.969970703125</v>
      </c>
      <c r="X542">
        <v>3873.159912109375</v>
      </c>
      <c r="Y542">
        <v>3815.77001953125</v>
      </c>
      <c r="Z542">
        <v>3840.360107421875</v>
      </c>
      <c r="AA542">
        <v>4414080000</v>
      </c>
      <c r="AN542" s="22">
        <v>44901</v>
      </c>
      <c r="AO542" s="20">
        <v>3.51</v>
      </c>
    </row>
    <row r="543" spans="1:41" x14ac:dyDescent="0.2">
      <c r="A543" s="17">
        <v>44931</v>
      </c>
      <c r="B543">
        <v>134.9207458496094</v>
      </c>
      <c r="C543">
        <v>136.3399963378906</v>
      </c>
      <c r="D543">
        <v>138.5899963378906</v>
      </c>
      <c r="E543">
        <v>134.24000549316409</v>
      </c>
      <c r="F543">
        <v>137.63999938964841</v>
      </c>
      <c r="G543">
        <v>8493500</v>
      </c>
      <c r="U543" s="17">
        <v>44931</v>
      </c>
      <c r="V543">
        <v>3808.10009765625</v>
      </c>
      <c r="W543">
        <v>3808.10009765625</v>
      </c>
      <c r="X543">
        <v>3839.739990234375</v>
      </c>
      <c r="Y543">
        <v>3802.419921875</v>
      </c>
      <c r="Z543">
        <v>3839.739990234375</v>
      </c>
      <c r="AA543">
        <v>3893450000</v>
      </c>
      <c r="AN543" s="22">
        <v>44902</v>
      </c>
      <c r="AO543" s="20">
        <v>3.42</v>
      </c>
    </row>
    <row r="544" spans="1:41" x14ac:dyDescent="0.2">
      <c r="A544" s="17">
        <v>44932</v>
      </c>
      <c r="B544">
        <v>139.0473327636719</v>
      </c>
      <c r="C544">
        <v>140.50999450683591</v>
      </c>
      <c r="D544">
        <v>141.6499938964844</v>
      </c>
      <c r="E544">
        <v>135.55000305175781</v>
      </c>
      <c r="F544">
        <v>137.58000183105469</v>
      </c>
      <c r="G544">
        <v>9145700</v>
      </c>
      <c r="U544" s="17">
        <v>44932</v>
      </c>
      <c r="V544">
        <v>3895.080078125</v>
      </c>
      <c r="W544">
        <v>3895.080078125</v>
      </c>
      <c r="X544">
        <v>3906.18994140625</v>
      </c>
      <c r="Y544">
        <v>3809.56005859375</v>
      </c>
      <c r="Z544">
        <v>3823.3701171875</v>
      </c>
      <c r="AA544">
        <v>3923560000</v>
      </c>
      <c r="AN544" s="22">
        <v>44903</v>
      </c>
      <c r="AO544" s="20">
        <v>3.48</v>
      </c>
    </row>
    <row r="545" spans="1:41" x14ac:dyDescent="0.2">
      <c r="A545" s="17">
        <v>44935</v>
      </c>
      <c r="B545">
        <v>145.5687561035156</v>
      </c>
      <c r="C545">
        <v>147.1000061035156</v>
      </c>
      <c r="D545">
        <v>149.19999694824219</v>
      </c>
      <c r="E545">
        <v>142.5899963378906</v>
      </c>
      <c r="F545">
        <v>142.5899963378906</v>
      </c>
      <c r="G545">
        <v>13679700</v>
      </c>
      <c r="U545" s="17">
        <v>44935</v>
      </c>
      <c r="V545">
        <v>3892.090087890625</v>
      </c>
      <c r="W545">
        <v>3892.090087890625</v>
      </c>
      <c r="X545">
        <v>3950.570068359375</v>
      </c>
      <c r="Y545">
        <v>3890.419921875</v>
      </c>
      <c r="Z545">
        <v>3910.820068359375</v>
      </c>
      <c r="AA545">
        <v>4311770000</v>
      </c>
      <c r="AN545" s="22">
        <v>44904</v>
      </c>
      <c r="AO545" s="20">
        <v>3.57</v>
      </c>
    </row>
    <row r="546" spans="1:41" x14ac:dyDescent="0.2">
      <c r="A546" s="17">
        <v>44936</v>
      </c>
      <c r="B546">
        <v>145.90519714355469</v>
      </c>
      <c r="C546">
        <v>147.44000244140619</v>
      </c>
      <c r="D546">
        <v>149.2799987792969</v>
      </c>
      <c r="E546">
        <v>145.6000061035156</v>
      </c>
      <c r="F546">
        <v>145.80999755859381</v>
      </c>
      <c r="G546">
        <v>6527700</v>
      </c>
      <c r="U546" s="17">
        <v>44936</v>
      </c>
      <c r="V546">
        <v>3919.25</v>
      </c>
      <c r="W546">
        <v>3919.25</v>
      </c>
      <c r="X546">
        <v>3919.830078125</v>
      </c>
      <c r="Y546">
        <v>3877.2900390625</v>
      </c>
      <c r="Z546">
        <v>3888.570068359375</v>
      </c>
      <c r="AA546">
        <v>3851030000</v>
      </c>
      <c r="AN546" s="22">
        <v>44907</v>
      </c>
      <c r="AO546" s="20">
        <v>3.61</v>
      </c>
    </row>
    <row r="547" spans="1:41" x14ac:dyDescent="0.2">
      <c r="A547" s="17">
        <v>44937</v>
      </c>
      <c r="B547">
        <v>143.3916320800781</v>
      </c>
      <c r="C547">
        <v>144.8999938964844</v>
      </c>
      <c r="D547">
        <v>147.03999328613281</v>
      </c>
      <c r="E547">
        <v>143.55999755859381</v>
      </c>
      <c r="F547">
        <v>145.2799987792969</v>
      </c>
      <c r="G547">
        <v>13595000</v>
      </c>
      <c r="U547" s="17">
        <v>44937</v>
      </c>
      <c r="V547">
        <v>3969.610107421875</v>
      </c>
      <c r="W547">
        <v>3969.610107421875</v>
      </c>
      <c r="X547">
        <v>3970.070068359375</v>
      </c>
      <c r="Y547">
        <v>3928.5400390625</v>
      </c>
      <c r="Z547">
        <v>3932.35009765625</v>
      </c>
      <c r="AA547">
        <v>4303360000</v>
      </c>
      <c r="AN547" s="22">
        <v>44908</v>
      </c>
      <c r="AO547" s="20">
        <v>3.51</v>
      </c>
    </row>
    <row r="548" spans="1:41" x14ac:dyDescent="0.2">
      <c r="A548" s="17">
        <v>44938</v>
      </c>
      <c r="B548">
        <v>148.042724609375</v>
      </c>
      <c r="C548">
        <v>149.6000061035156</v>
      </c>
      <c r="D548">
        <v>149.82000732421881</v>
      </c>
      <c r="E548">
        <v>143.94000244140619</v>
      </c>
      <c r="F548">
        <v>147.8399963378906</v>
      </c>
      <c r="G548">
        <v>11678000</v>
      </c>
      <c r="U548" s="17">
        <v>44938</v>
      </c>
      <c r="V548">
        <v>3983.169921875</v>
      </c>
      <c r="W548">
        <v>3983.169921875</v>
      </c>
      <c r="X548">
        <v>3997.760009765625</v>
      </c>
      <c r="Y548">
        <v>3937.56005859375</v>
      </c>
      <c r="Z548">
        <v>3977.570068359375</v>
      </c>
      <c r="AA548">
        <v>4440260000</v>
      </c>
      <c r="AN548" s="22">
        <v>44909</v>
      </c>
      <c r="AO548" s="20">
        <v>3.49</v>
      </c>
    </row>
    <row r="549" spans="1:41" x14ac:dyDescent="0.2">
      <c r="A549" s="17">
        <v>44939</v>
      </c>
      <c r="B549">
        <v>147.95362854003909</v>
      </c>
      <c r="C549">
        <v>149.50999450683591</v>
      </c>
      <c r="D549">
        <v>149.96000671386719</v>
      </c>
      <c r="E549">
        <v>146.0899963378906</v>
      </c>
      <c r="F549">
        <v>146.19999694824219</v>
      </c>
      <c r="G549">
        <v>8378100</v>
      </c>
      <c r="U549" s="17">
        <v>44939</v>
      </c>
      <c r="V549">
        <v>3999.090087890625</v>
      </c>
      <c r="W549">
        <v>3999.090087890625</v>
      </c>
      <c r="X549">
        <v>4003.949951171875</v>
      </c>
      <c r="Y549">
        <v>3947.669921875</v>
      </c>
      <c r="Z549">
        <v>3960.60009765625</v>
      </c>
      <c r="AA549">
        <v>3939700000</v>
      </c>
      <c r="AN549" s="22">
        <v>44910</v>
      </c>
      <c r="AO549" s="20">
        <v>3.44</v>
      </c>
    </row>
    <row r="550" spans="1:41" x14ac:dyDescent="0.2">
      <c r="A550" s="17">
        <v>44943</v>
      </c>
      <c r="B550">
        <v>146.92449951171881</v>
      </c>
      <c r="C550">
        <v>148.4700012207031</v>
      </c>
      <c r="D550">
        <v>150.49000549316409</v>
      </c>
      <c r="E550">
        <v>146.1000061035156</v>
      </c>
      <c r="F550">
        <v>149.6000061035156</v>
      </c>
      <c r="G550">
        <v>9407600</v>
      </c>
      <c r="U550" s="17">
        <v>44943</v>
      </c>
      <c r="V550">
        <v>3990.969970703125</v>
      </c>
      <c r="W550">
        <v>3990.969970703125</v>
      </c>
      <c r="X550">
        <v>4015.389892578125</v>
      </c>
      <c r="Y550">
        <v>3984.570068359375</v>
      </c>
      <c r="Z550">
        <v>3999.280029296875</v>
      </c>
      <c r="AA550">
        <v>4235560000</v>
      </c>
      <c r="AN550" s="22">
        <v>44911</v>
      </c>
      <c r="AO550" s="20">
        <v>3.48</v>
      </c>
    </row>
    <row r="551" spans="1:41" x14ac:dyDescent="0.2">
      <c r="A551" s="17">
        <v>44944</v>
      </c>
      <c r="B551">
        <v>143.93589782714841</v>
      </c>
      <c r="C551">
        <v>145.44999694824219</v>
      </c>
      <c r="D551">
        <v>149.53999328613281</v>
      </c>
      <c r="E551">
        <v>145.28999328613281</v>
      </c>
      <c r="F551">
        <v>148.86000061035159</v>
      </c>
      <c r="G551">
        <v>7812600</v>
      </c>
      <c r="U551" s="17">
        <v>44944</v>
      </c>
      <c r="V551">
        <v>3928.860107421875</v>
      </c>
      <c r="W551">
        <v>3928.860107421875</v>
      </c>
      <c r="X551">
        <v>4014.159912109375</v>
      </c>
      <c r="Y551">
        <v>3926.590087890625</v>
      </c>
      <c r="Z551">
        <v>4002.25</v>
      </c>
      <c r="AA551">
        <v>4298710000</v>
      </c>
      <c r="AN551" s="22">
        <v>44914</v>
      </c>
      <c r="AO551" s="20">
        <v>3.57</v>
      </c>
    </row>
    <row r="552" spans="1:41" x14ac:dyDescent="0.2">
      <c r="A552" s="17">
        <v>44945</v>
      </c>
      <c r="B552">
        <v>144.88594055175781</v>
      </c>
      <c r="C552">
        <v>146.4100036621094</v>
      </c>
      <c r="D552">
        <v>146.67999267578119</v>
      </c>
      <c r="E552">
        <v>143.1600036621094</v>
      </c>
      <c r="F552">
        <v>143.52000427246091</v>
      </c>
      <c r="G552">
        <v>7070100</v>
      </c>
      <c r="U552" s="17">
        <v>44945</v>
      </c>
      <c r="V552">
        <v>3898.85009765625</v>
      </c>
      <c r="W552">
        <v>3898.85009765625</v>
      </c>
      <c r="X552">
        <v>3922.93994140625</v>
      </c>
      <c r="Y552">
        <v>3885.5400390625</v>
      </c>
      <c r="Z552">
        <v>3911.840087890625</v>
      </c>
      <c r="AA552">
        <v>3991500000</v>
      </c>
      <c r="AN552" s="22">
        <v>44915</v>
      </c>
      <c r="AO552" s="20">
        <v>3.69</v>
      </c>
    </row>
    <row r="553" spans="1:41" x14ac:dyDescent="0.2">
      <c r="A553" s="17">
        <v>44946</v>
      </c>
      <c r="B553">
        <v>149.675537109375</v>
      </c>
      <c r="C553">
        <v>151.25</v>
      </c>
      <c r="D553">
        <v>151.5299987792969</v>
      </c>
      <c r="E553">
        <v>144.30000305175781</v>
      </c>
      <c r="F553">
        <v>144.30000305175781</v>
      </c>
      <c r="G553">
        <v>10127100</v>
      </c>
      <c r="U553" s="17">
        <v>44946</v>
      </c>
      <c r="V553">
        <v>3972.610107421875</v>
      </c>
      <c r="W553">
        <v>3972.610107421875</v>
      </c>
      <c r="X553">
        <v>3972.9599609375</v>
      </c>
      <c r="Y553">
        <v>3897.860107421875</v>
      </c>
      <c r="Z553">
        <v>3909.0400390625</v>
      </c>
      <c r="AA553">
        <v>4013360000</v>
      </c>
      <c r="AN553" s="22">
        <v>44916</v>
      </c>
      <c r="AO553" s="20">
        <v>3.68</v>
      </c>
    </row>
    <row r="554" spans="1:41" x14ac:dyDescent="0.2">
      <c r="A554" s="17">
        <v>44949</v>
      </c>
      <c r="B554">
        <v>154.24745178222659</v>
      </c>
      <c r="C554">
        <v>155.8699951171875</v>
      </c>
      <c r="D554">
        <v>157.8699951171875</v>
      </c>
      <c r="E554">
        <v>153.22999572753909</v>
      </c>
      <c r="F554">
        <v>157.3500061035156</v>
      </c>
      <c r="G554">
        <v>19922900</v>
      </c>
      <c r="U554" s="17">
        <v>44949</v>
      </c>
      <c r="V554">
        <v>4019.81005859375</v>
      </c>
      <c r="W554">
        <v>4019.81005859375</v>
      </c>
      <c r="X554">
        <v>4039.31005859375</v>
      </c>
      <c r="Y554">
        <v>3971.639892578125</v>
      </c>
      <c r="Z554">
        <v>3978.139892578125</v>
      </c>
      <c r="AA554">
        <v>3945210000</v>
      </c>
      <c r="AN554" s="22">
        <v>44917</v>
      </c>
      <c r="AO554" s="20">
        <v>3.67</v>
      </c>
    </row>
    <row r="555" spans="1:41" x14ac:dyDescent="0.2">
      <c r="A555" s="17">
        <v>44950</v>
      </c>
      <c r="B555">
        <v>153.2479553222656</v>
      </c>
      <c r="C555">
        <v>154.86000061035159</v>
      </c>
      <c r="D555">
        <v>160.21000671386719</v>
      </c>
      <c r="E555">
        <v>154.5</v>
      </c>
      <c r="F555">
        <v>155.8999938964844</v>
      </c>
      <c r="G555">
        <v>6390200</v>
      </c>
      <c r="U555" s="17">
        <v>44950</v>
      </c>
      <c r="V555">
        <v>4016.949951171875</v>
      </c>
      <c r="W555">
        <v>4016.949951171875</v>
      </c>
      <c r="X555">
        <v>4023.919921875</v>
      </c>
      <c r="Y555">
        <v>3989.7900390625</v>
      </c>
      <c r="Z555">
        <v>4001.739990234375</v>
      </c>
      <c r="AA555">
        <v>3320430000</v>
      </c>
      <c r="AN555" s="22">
        <v>44918</v>
      </c>
      <c r="AO555" s="20">
        <v>3.75</v>
      </c>
    </row>
    <row r="556" spans="1:41" x14ac:dyDescent="0.2">
      <c r="A556" s="17">
        <v>44951</v>
      </c>
      <c r="B556">
        <v>154.54432678222659</v>
      </c>
      <c r="C556">
        <v>156.16999816894531</v>
      </c>
      <c r="D556">
        <v>156.3999938964844</v>
      </c>
      <c r="E556">
        <v>149.82000732421881</v>
      </c>
      <c r="F556">
        <v>151.21000671386719</v>
      </c>
      <c r="G556">
        <v>9390500</v>
      </c>
      <c r="U556" s="17">
        <v>44951</v>
      </c>
      <c r="V556">
        <v>4016.219970703125</v>
      </c>
      <c r="W556">
        <v>4016.219970703125</v>
      </c>
      <c r="X556">
        <v>4019.550048828125</v>
      </c>
      <c r="Y556">
        <v>3949.06005859375</v>
      </c>
      <c r="Z556">
        <v>3982.7099609375</v>
      </c>
      <c r="AA556">
        <v>3724020000</v>
      </c>
      <c r="AN556" s="22">
        <v>44921</v>
      </c>
    </row>
    <row r="557" spans="1:41" x14ac:dyDescent="0.2">
      <c r="A557" s="17">
        <v>44952</v>
      </c>
      <c r="B557">
        <v>163.37147521972659</v>
      </c>
      <c r="C557">
        <v>165.0899963378906</v>
      </c>
      <c r="D557">
        <v>165.16999816894531</v>
      </c>
      <c r="E557">
        <v>158.1000061035156</v>
      </c>
      <c r="F557">
        <v>158.19000244140619</v>
      </c>
      <c r="G557">
        <v>13354600</v>
      </c>
      <c r="U557" s="17">
        <v>44952</v>
      </c>
      <c r="V557">
        <v>4060.429931640625</v>
      </c>
      <c r="W557">
        <v>4060.429931640625</v>
      </c>
      <c r="X557">
        <v>4061.570068359375</v>
      </c>
      <c r="Y557">
        <v>4013.2900390625</v>
      </c>
      <c r="Z557">
        <v>4036.080078125</v>
      </c>
      <c r="AA557">
        <v>3809590000</v>
      </c>
      <c r="AN557" s="22">
        <v>44922</v>
      </c>
      <c r="AO557" s="20">
        <v>3.84</v>
      </c>
    </row>
    <row r="558" spans="1:41" x14ac:dyDescent="0.2">
      <c r="A558" s="17">
        <v>44953</v>
      </c>
      <c r="B558">
        <v>162.80741882324219</v>
      </c>
      <c r="C558">
        <v>164.52000427246091</v>
      </c>
      <c r="D558">
        <v>167.24000549316409</v>
      </c>
      <c r="E558">
        <v>163.6000061035156</v>
      </c>
      <c r="F558">
        <v>165.05000305175781</v>
      </c>
      <c r="G558">
        <v>9872300</v>
      </c>
      <c r="U558" s="17">
        <v>44953</v>
      </c>
      <c r="V558">
        <v>4070.56005859375</v>
      </c>
      <c r="W558">
        <v>4070.56005859375</v>
      </c>
      <c r="X558">
        <v>4094.2099609375</v>
      </c>
      <c r="Y558">
        <v>4048.699951171875</v>
      </c>
      <c r="Z558">
        <v>4053.719970703125</v>
      </c>
      <c r="AA558">
        <v>3907760000</v>
      </c>
      <c r="AN558" s="22">
        <v>44923</v>
      </c>
      <c r="AO558" s="20">
        <v>3.88</v>
      </c>
    </row>
    <row r="559" spans="1:41" x14ac:dyDescent="0.2">
      <c r="A559" s="17">
        <v>44956</v>
      </c>
      <c r="B559">
        <v>163.0350036621094</v>
      </c>
      <c r="C559">
        <v>164.75</v>
      </c>
      <c r="D559">
        <v>166.44000244140619</v>
      </c>
      <c r="E559">
        <v>163.3999938964844</v>
      </c>
      <c r="F559">
        <v>164.07000732421881</v>
      </c>
      <c r="G559">
        <v>8169800</v>
      </c>
      <c r="U559" s="17">
        <v>44956</v>
      </c>
      <c r="V559">
        <v>4017.77001953125</v>
      </c>
      <c r="W559">
        <v>4017.77001953125</v>
      </c>
      <c r="X559">
        <v>4063.85009765625</v>
      </c>
      <c r="Y559">
        <v>4015.550048828125</v>
      </c>
      <c r="Z559">
        <v>4049.27001953125</v>
      </c>
      <c r="AA559">
        <v>3802000000</v>
      </c>
      <c r="AN559" s="22">
        <v>44924</v>
      </c>
      <c r="AO559" s="20">
        <v>3.83</v>
      </c>
    </row>
    <row r="560" spans="1:41" x14ac:dyDescent="0.2">
      <c r="A560" s="17">
        <v>44957</v>
      </c>
      <c r="B560">
        <v>166.22149658203119</v>
      </c>
      <c r="C560">
        <v>167.9700012207031</v>
      </c>
      <c r="D560">
        <v>168.00999450683591</v>
      </c>
      <c r="E560">
        <v>164.2799987792969</v>
      </c>
      <c r="F560">
        <v>164.2799987792969</v>
      </c>
      <c r="G560">
        <v>6421300</v>
      </c>
      <c r="U560" s="17">
        <v>44957</v>
      </c>
      <c r="V560">
        <v>4076.60009765625</v>
      </c>
      <c r="W560">
        <v>4076.60009765625</v>
      </c>
      <c r="X560">
        <v>4077.159912109375</v>
      </c>
      <c r="Y560">
        <v>4020.43994140625</v>
      </c>
      <c r="Z560">
        <v>4020.85009765625</v>
      </c>
      <c r="AA560">
        <v>4679320000</v>
      </c>
      <c r="AN560" s="22">
        <v>44925</v>
      </c>
      <c r="AO560" s="20">
        <v>3.88</v>
      </c>
    </row>
    <row r="561" spans="1:41" x14ac:dyDescent="0.2">
      <c r="A561" s="17">
        <v>44958</v>
      </c>
      <c r="B561">
        <v>170.03141784667969</v>
      </c>
      <c r="C561">
        <v>171.82000732421881</v>
      </c>
      <c r="D561">
        <v>173.08000183105469</v>
      </c>
      <c r="E561">
        <v>167</v>
      </c>
      <c r="F561">
        <v>167.72999572753909</v>
      </c>
      <c r="G561">
        <v>8853900</v>
      </c>
      <c r="U561" s="17">
        <v>44958</v>
      </c>
      <c r="V561">
        <v>4119.2099609375</v>
      </c>
      <c r="W561">
        <v>4119.2099609375</v>
      </c>
      <c r="X561">
        <v>4148.9501953125</v>
      </c>
      <c r="Y561">
        <v>4037.199951171875</v>
      </c>
      <c r="Z561">
        <v>4070.070068359375</v>
      </c>
      <c r="AA561">
        <v>4856930000</v>
      </c>
      <c r="AN561" s="22">
        <v>44928</v>
      </c>
    </row>
    <row r="562" spans="1:41" x14ac:dyDescent="0.2">
      <c r="A562" s="17">
        <v>44959</v>
      </c>
      <c r="B562">
        <v>172.82208251953119</v>
      </c>
      <c r="C562">
        <v>174.63999938964841</v>
      </c>
      <c r="D562">
        <v>178.8399963378906</v>
      </c>
      <c r="E562">
        <v>172.8999938964844</v>
      </c>
      <c r="F562">
        <v>175.71000671386719</v>
      </c>
      <c r="G562">
        <v>10667100</v>
      </c>
      <c r="U562" s="17">
        <v>44959</v>
      </c>
      <c r="V562">
        <v>4179.759765625</v>
      </c>
      <c r="W562">
        <v>4179.759765625</v>
      </c>
      <c r="X562">
        <v>4195.43994140625</v>
      </c>
      <c r="Y562">
        <v>4141.8798828125</v>
      </c>
      <c r="Z562">
        <v>4158.68017578125</v>
      </c>
      <c r="AA562">
        <v>5624360000</v>
      </c>
      <c r="AN562" s="22">
        <v>44929</v>
      </c>
      <c r="AO562" s="20">
        <v>3.79</v>
      </c>
    </row>
    <row r="563" spans="1:41" x14ac:dyDescent="0.2">
      <c r="A563" s="17">
        <v>44960</v>
      </c>
      <c r="B563">
        <v>169.259521484375</v>
      </c>
      <c r="C563">
        <v>171.03999328613281</v>
      </c>
      <c r="D563">
        <v>175.08000183105469</v>
      </c>
      <c r="E563">
        <v>169.86000061035159</v>
      </c>
      <c r="F563">
        <v>170.02000427246091</v>
      </c>
      <c r="G563">
        <v>6481700</v>
      </c>
      <c r="U563" s="17">
        <v>44960</v>
      </c>
      <c r="V563">
        <v>4136.47998046875</v>
      </c>
      <c r="W563">
        <v>4136.47998046875</v>
      </c>
      <c r="X563">
        <v>4182.35986328125</v>
      </c>
      <c r="Y563">
        <v>4123.35986328125</v>
      </c>
      <c r="Z563">
        <v>4136.68994140625</v>
      </c>
      <c r="AA563">
        <v>4694510000</v>
      </c>
      <c r="AN563" s="22">
        <v>44930</v>
      </c>
      <c r="AO563" s="20">
        <v>3.69</v>
      </c>
    </row>
    <row r="564" spans="1:41" x14ac:dyDescent="0.2">
      <c r="A564" s="17">
        <v>44963</v>
      </c>
      <c r="B564">
        <v>167.2902526855469</v>
      </c>
      <c r="C564">
        <v>169.05000305175781</v>
      </c>
      <c r="D564">
        <v>171.16999816894531</v>
      </c>
      <c r="E564">
        <v>167.3500061035156</v>
      </c>
      <c r="F564">
        <v>168</v>
      </c>
      <c r="G564">
        <v>4310600</v>
      </c>
      <c r="U564" s="17">
        <v>44963</v>
      </c>
      <c r="V564">
        <v>4111.080078125</v>
      </c>
      <c r="W564">
        <v>4111.080078125</v>
      </c>
      <c r="X564">
        <v>4124.6298828125</v>
      </c>
      <c r="Y564">
        <v>4093.3798828125</v>
      </c>
      <c r="Z564">
        <v>4119.56982421875</v>
      </c>
      <c r="AA564">
        <v>4114240000</v>
      </c>
      <c r="AN564" s="22">
        <v>44931</v>
      </c>
      <c r="AO564" s="20">
        <v>3.71</v>
      </c>
    </row>
    <row r="565" spans="1:41" x14ac:dyDescent="0.2">
      <c r="A565" s="17">
        <v>44964</v>
      </c>
      <c r="B565">
        <v>169.4970397949219</v>
      </c>
      <c r="C565">
        <v>171.2799987792969</v>
      </c>
      <c r="D565">
        <v>171.72999572753909</v>
      </c>
      <c r="E565">
        <v>166.61000061035159</v>
      </c>
      <c r="F565">
        <v>167.57000732421881</v>
      </c>
      <c r="G565">
        <v>6179200</v>
      </c>
      <c r="U565" s="17">
        <v>44964</v>
      </c>
      <c r="V565">
        <v>4164</v>
      </c>
      <c r="W565">
        <v>4164</v>
      </c>
      <c r="X565">
        <v>4176.5400390625</v>
      </c>
      <c r="Y565">
        <v>4088.389892578125</v>
      </c>
      <c r="Z565">
        <v>4105.35009765625</v>
      </c>
      <c r="AA565">
        <v>4355860000</v>
      </c>
      <c r="AN565" s="22">
        <v>44932</v>
      </c>
      <c r="AO565" s="20">
        <v>3.55</v>
      </c>
    </row>
    <row r="566" spans="1:41" x14ac:dyDescent="0.2">
      <c r="A566" s="17">
        <v>44965</v>
      </c>
      <c r="B566">
        <v>167.86421203613281</v>
      </c>
      <c r="C566">
        <v>169.6300048828125</v>
      </c>
      <c r="D566">
        <v>172.44999694824219</v>
      </c>
      <c r="E566">
        <v>169.22999572753909</v>
      </c>
      <c r="F566">
        <v>170</v>
      </c>
      <c r="G566">
        <v>7694500</v>
      </c>
      <c r="U566" s="17">
        <v>44965</v>
      </c>
      <c r="V566">
        <v>4117.85986328125</v>
      </c>
      <c r="W566">
        <v>4117.85986328125</v>
      </c>
      <c r="X566">
        <v>4156.85009765625</v>
      </c>
      <c r="Y566">
        <v>4111.669921875</v>
      </c>
      <c r="Z566">
        <v>4153.47021484375</v>
      </c>
      <c r="AA566">
        <v>4029820000</v>
      </c>
      <c r="AN566" s="22">
        <v>44935</v>
      </c>
      <c r="AO566" s="20">
        <v>3.53</v>
      </c>
    </row>
    <row r="567" spans="1:41" x14ac:dyDescent="0.2">
      <c r="A567" s="17">
        <v>44966</v>
      </c>
      <c r="B567">
        <v>171.85224914550781</v>
      </c>
      <c r="C567">
        <v>173.6600036621094</v>
      </c>
      <c r="D567">
        <v>175.3800048828125</v>
      </c>
      <c r="E567">
        <v>172.00999450683591</v>
      </c>
      <c r="F567">
        <v>173.33000183105469</v>
      </c>
      <c r="G567">
        <v>11512300</v>
      </c>
      <c r="U567" s="17">
        <v>44966</v>
      </c>
      <c r="V567">
        <v>4081.5</v>
      </c>
      <c r="W567">
        <v>4081.5</v>
      </c>
      <c r="X567">
        <v>4156.22998046875</v>
      </c>
      <c r="Y567">
        <v>4069.669921875</v>
      </c>
      <c r="Z567">
        <v>4144.25</v>
      </c>
      <c r="AA567">
        <v>4270200000</v>
      </c>
      <c r="AN567" s="22">
        <v>44936</v>
      </c>
      <c r="AO567" s="20">
        <v>3.61</v>
      </c>
    </row>
    <row r="568" spans="1:41" x14ac:dyDescent="0.2">
      <c r="A568" s="17">
        <v>44967</v>
      </c>
      <c r="B568">
        <v>165.29127502441409</v>
      </c>
      <c r="C568">
        <v>167.0299987792969</v>
      </c>
      <c r="D568">
        <v>169.74000549316409</v>
      </c>
      <c r="E568">
        <v>165.33000183105469</v>
      </c>
      <c r="F568">
        <v>167.6600036621094</v>
      </c>
      <c r="G568">
        <v>11273700</v>
      </c>
      <c r="U568" s="17">
        <v>44967</v>
      </c>
      <c r="V568">
        <v>4090.4599609375</v>
      </c>
      <c r="W568">
        <v>4090.4599609375</v>
      </c>
      <c r="X568">
        <v>4094.360107421875</v>
      </c>
      <c r="Y568">
        <v>4060.7900390625</v>
      </c>
      <c r="Z568">
        <v>4068.919921875</v>
      </c>
      <c r="AA568">
        <v>3891520000</v>
      </c>
      <c r="AN568" s="22">
        <v>44937</v>
      </c>
      <c r="AO568" s="20">
        <v>3.54</v>
      </c>
    </row>
    <row r="569" spans="1:41" x14ac:dyDescent="0.2">
      <c r="A569" s="17">
        <v>44970</v>
      </c>
      <c r="B569">
        <v>169.29911804199219</v>
      </c>
      <c r="C569">
        <v>171.08000183105469</v>
      </c>
      <c r="D569">
        <v>171.1600036621094</v>
      </c>
      <c r="E569">
        <v>166.94999694824219</v>
      </c>
      <c r="F569">
        <v>168.2799987792969</v>
      </c>
      <c r="G569">
        <v>8820300</v>
      </c>
      <c r="U569" s="17">
        <v>44970</v>
      </c>
      <c r="V569">
        <v>4137.2900390625</v>
      </c>
      <c r="W569">
        <v>4137.2900390625</v>
      </c>
      <c r="X569">
        <v>4138.89990234375</v>
      </c>
      <c r="Y569">
        <v>4092.669921875</v>
      </c>
      <c r="Z569">
        <v>4096.6201171875</v>
      </c>
      <c r="AA569">
        <v>3448620000</v>
      </c>
      <c r="AN569" s="22">
        <v>44938</v>
      </c>
      <c r="AO569" s="20">
        <v>3.43</v>
      </c>
    </row>
    <row r="570" spans="1:41" x14ac:dyDescent="0.2">
      <c r="A570" s="17">
        <v>44971</v>
      </c>
      <c r="B570">
        <v>168.19078063964841</v>
      </c>
      <c r="C570">
        <v>169.96000671386719</v>
      </c>
      <c r="D570">
        <v>172.78999328613281</v>
      </c>
      <c r="E570">
        <v>167.8500061035156</v>
      </c>
      <c r="F570">
        <v>168.2200012207031</v>
      </c>
      <c r="G570">
        <v>8393100</v>
      </c>
      <c r="U570" s="17">
        <v>44971</v>
      </c>
      <c r="V570">
        <v>4136.1298828125</v>
      </c>
      <c r="W570">
        <v>4136.1298828125</v>
      </c>
      <c r="X570">
        <v>4159.77001953125</v>
      </c>
      <c r="Y570">
        <v>4095.010009765625</v>
      </c>
      <c r="Z570">
        <v>4126.7001953125</v>
      </c>
      <c r="AA570">
        <v>3929200000</v>
      </c>
      <c r="AN570" s="22">
        <v>44939</v>
      </c>
      <c r="AO570" s="20">
        <v>3.49</v>
      </c>
    </row>
    <row r="571" spans="1:41" x14ac:dyDescent="0.2">
      <c r="A571" s="17">
        <v>44972</v>
      </c>
      <c r="B571">
        <v>169.31892395019531</v>
      </c>
      <c r="C571">
        <v>171.1000061035156</v>
      </c>
      <c r="D571">
        <v>171.61000061035159</v>
      </c>
      <c r="E571">
        <v>168.24000549316409</v>
      </c>
      <c r="F571">
        <v>168.8500061035156</v>
      </c>
      <c r="G571">
        <v>4997000</v>
      </c>
      <c r="U571" s="17">
        <v>44972</v>
      </c>
      <c r="V571">
        <v>4147.60009765625</v>
      </c>
      <c r="W571">
        <v>4147.60009765625</v>
      </c>
      <c r="X571">
        <v>4148.10986328125</v>
      </c>
      <c r="Y571">
        <v>4103.97998046875</v>
      </c>
      <c r="Z571">
        <v>4119.5</v>
      </c>
      <c r="AA571">
        <v>4075980000</v>
      </c>
      <c r="AN571" s="22">
        <v>44942</v>
      </c>
    </row>
    <row r="572" spans="1:41" x14ac:dyDescent="0.2">
      <c r="A572" s="17">
        <v>44973</v>
      </c>
      <c r="B572">
        <v>166.36003112792969</v>
      </c>
      <c r="C572">
        <v>168.11000061035159</v>
      </c>
      <c r="D572">
        <v>170.3699951171875</v>
      </c>
      <c r="E572">
        <v>167.96000671386719</v>
      </c>
      <c r="F572">
        <v>168.99000549316409</v>
      </c>
      <c r="G572">
        <v>7483500</v>
      </c>
      <c r="U572" s="17">
        <v>44973</v>
      </c>
      <c r="V572">
        <v>4090.409912109375</v>
      </c>
      <c r="W572">
        <v>4090.409912109375</v>
      </c>
      <c r="X572">
        <v>4136.5400390625</v>
      </c>
      <c r="Y572">
        <v>4089.489990234375</v>
      </c>
      <c r="Z572">
        <v>4114.75</v>
      </c>
      <c r="AA572">
        <v>4143660000</v>
      </c>
      <c r="AN572" s="22">
        <v>44943</v>
      </c>
      <c r="AO572" s="20">
        <v>3.53</v>
      </c>
    </row>
    <row r="573" spans="1:41" x14ac:dyDescent="0.2">
      <c r="A573" s="17">
        <v>44974</v>
      </c>
      <c r="B573">
        <v>163.45066833496091</v>
      </c>
      <c r="C573">
        <v>165.16999816894531</v>
      </c>
      <c r="D573">
        <v>167.11000061035159</v>
      </c>
      <c r="E573">
        <v>162.74000549316409</v>
      </c>
      <c r="F573">
        <v>165.0299987792969</v>
      </c>
      <c r="G573">
        <v>8084500</v>
      </c>
      <c r="U573" s="17">
        <v>44974</v>
      </c>
      <c r="V573">
        <v>4079.090087890625</v>
      </c>
      <c r="W573">
        <v>4079.090087890625</v>
      </c>
      <c r="X573">
        <v>4081.510009765625</v>
      </c>
      <c r="Y573">
        <v>4047.949951171875</v>
      </c>
      <c r="Z573">
        <v>4077.389892578125</v>
      </c>
      <c r="AA573">
        <v>4045480000</v>
      </c>
      <c r="AN573" s="22">
        <v>44944</v>
      </c>
      <c r="AO573" s="20">
        <v>3.37</v>
      </c>
    </row>
    <row r="574" spans="1:41" x14ac:dyDescent="0.2">
      <c r="A574" s="17">
        <v>44978</v>
      </c>
      <c r="B574">
        <v>159.93757629394531</v>
      </c>
      <c r="C574">
        <v>161.6199951171875</v>
      </c>
      <c r="D574">
        <v>164.50999450683591</v>
      </c>
      <c r="E574">
        <v>161.44999694824219</v>
      </c>
      <c r="F574">
        <v>163.74000549316409</v>
      </c>
      <c r="G574">
        <v>5210800</v>
      </c>
      <c r="U574" s="17">
        <v>44978</v>
      </c>
      <c r="V574">
        <v>3997.340087890625</v>
      </c>
      <c r="W574">
        <v>3997.340087890625</v>
      </c>
      <c r="X574">
        <v>4052.35009765625</v>
      </c>
      <c r="Y574">
        <v>3995.18994140625</v>
      </c>
      <c r="Z574">
        <v>4052.35009765625</v>
      </c>
      <c r="AA574">
        <v>4121590000</v>
      </c>
      <c r="AN574" s="22">
        <v>44945</v>
      </c>
      <c r="AO574" s="20">
        <v>3.39</v>
      </c>
    </row>
    <row r="575" spans="1:41" x14ac:dyDescent="0.2">
      <c r="A575" s="17">
        <v>44979</v>
      </c>
      <c r="B575">
        <v>161.65946960449219</v>
      </c>
      <c r="C575">
        <v>163.36000061035159</v>
      </c>
      <c r="D575">
        <v>165</v>
      </c>
      <c r="E575">
        <v>162.11000061035159</v>
      </c>
      <c r="F575">
        <v>163.11000061035159</v>
      </c>
      <c r="G575">
        <v>4343700</v>
      </c>
      <c r="U575" s="17">
        <v>44979</v>
      </c>
      <c r="V575">
        <v>3991.050048828125</v>
      </c>
      <c r="W575">
        <v>3991.050048828125</v>
      </c>
      <c r="X575">
        <v>4017.3701171875</v>
      </c>
      <c r="Y575">
        <v>3976.89990234375</v>
      </c>
      <c r="Z575">
        <v>4001.830078125</v>
      </c>
      <c r="AA575">
        <v>4079320000</v>
      </c>
      <c r="AN575" s="22">
        <v>44946</v>
      </c>
      <c r="AO575" s="20">
        <v>3.48</v>
      </c>
    </row>
    <row r="576" spans="1:41" x14ac:dyDescent="0.2">
      <c r="A576" s="17">
        <v>44980</v>
      </c>
      <c r="B576">
        <v>162.41156005859381</v>
      </c>
      <c r="C576">
        <v>164.1199951171875</v>
      </c>
      <c r="D576">
        <v>165.4700012207031</v>
      </c>
      <c r="E576">
        <v>161.57000732421881</v>
      </c>
      <c r="F576">
        <v>165.28999328613281</v>
      </c>
      <c r="G576">
        <v>4679400</v>
      </c>
      <c r="U576" s="17">
        <v>44980</v>
      </c>
      <c r="V576">
        <v>4012.320068359375</v>
      </c>
      <c r="W576">
        <v>4012.320068359375</v>
      </c>
      <c r="X576">
        <v>4028.300048828125</v>
      </c>
      <c r="Y576">
        <v>3969.18994140625</v>
      </c>
      <c r="Z576">
        <v>4018.60009765625</v>
      </c>
      <c r="AA576">
        <v>3952940000</v>
      </c>
      <c r="AN576" s="22">
        <v>44949</v>
      </c>
      <c r="AO576" s="20">
        <v>3.52</v>
      </c>
    </row>
    <row r="577" spans="1:41" x14ac:dyDescent="0.2">
      <c r="A577" s="17">
        <v>44981</v>
      </c>
      <c r="B577">
        <v>160.5115661621094</v>
      </c>
      <c r="C577">
        <v>162.19999694824219</v>
      </c>
      <c r="D577">
        <v>162.38999938964841</v>
      </c>
      <c r="E577">
        <v>159.6600036621094</v>
      </c>
      <c r="F577">
        <v>160.5899963378906</v>
      </c>
      <c r="G577">
        <v>6569900</v>
      </c>
      <c r="U577" s="17">
        <v>44981</v>
      </c>
      <c r="V577">
        <v>3970.0400390625</v>
      </c>
      <c r="W577">
        <v>3970.0400390625</v>
      </c>
      <c r="X577">
        <v>3978.25</v>
      </c>
      <c r="Y577">
        <v>3943.080078125</v>
      </c>
      <c r="Z577">
        <v>3973.239990234375</v>
      </c>
      <c r="AA577">
        <v>3877700000</v>
      </c>
      <c r="AN577" s="22">
        <v>44950</v>
      </c>
      <c r="AO577" s="20">
        <v>3.46</v>
      </c>
    </row>
    <row r="578" spans="1:41" x14ac:dyDescent="0.2">
      <c r="A578" s="17">
        <v>44984</v>
      </c>
      <c r="B578">
        <v>161.4417724609375</v>
      </c>
      <c r="C578">
        <v>163.13999938964841</v>
      </c>
      <c r="D578">
        <v>164.77000427246091</v>
      </c>
      <c r="E578">
        <v>162.2200012207031</v>
      </c>
      <c r="F578">
        <v>163.8399963378906</v>
      </c>
      <c r="G578">
        <v>6891200</v>
      </c>
      <c r="U578" s="17">
        <v>44984</v>
      </c>
      <c r="V578">
        <v>3982.239990234375</v>
      </c>
      <c r="W578">
        <v>3982.239990234375</v>
      </c>
      <c r="X578">
        <v>4018.050048828125</v>
      </c>
      <c r="Y578">
        <v>3973.550048828125</v>
      </c>
      <c r="Z578">
        <v>3992.360107421875</v>
      </c>
      <c r="AA578">
        <v>3836950000</v>
      </c>
      <c r="AN578" s="22">
        <v>44951</v>
      </c>
      <c r="AO578" s="20">
        <v>3.46</v>
      </c>
    </row>
    <row r="579" spans="1:41" x14ac:dyDescent="0.2">
      <c r="A579" s="17">
        <v>44985</v>
      </c>
      <c r="B579">
        <v>161.90687561035159</v>
      </c>
      <c r="C579">
        <v>163.61000061035159</v>
      </c>
      <c r="D579">
        <v>164.44999694824219</v>
      </c>
      <c r="E579">
        <v>161.5299987792969</v>
      </c>
      <c r="F579">
        <v>162.5299987792969</v>
      </c>
      <c r="G579">
        <v>6912600</v>
      </c>
      <c r="U579" s="17">
        <v>44985</v>
      </c>
      <c r="V579">
        <v>3970.14990234375</v>
      </c>
      <c r="W579">
        <v>3970.14990234375</v>
      </c>
      <c r="X579">
        <v>3997.5</v>
      </c>
      <c r="Y579">
        <v>3968.97998046875</v>
      </c>
      <c r="Z579">
        <v>3977.18994140625</v>
      </c>
      <c r="AA579">
        <v>5043400000</v>
      </c>
      <c r="AN579" s="22">
        <v>44952</v>
      </c>
      <c r="AO579" s="20">
        <v>3.49</v>
      </c>
    </row>
    <row r="580" spans="1:41" x14ac:dyDescent="0.2">
      <c r="A580" s="17">
        <v>44986</v>
      </c>
      <c r="B580">
        <v>165.60795593261719</v>
      </c>
      <c r="C580">
        <v>167.3500061035156</v>
      </c>
      <c r="D580">
        <v>167.97999572753909</v>
      </c>
      <c r="E580">
        <v>162.97999572753909</v>
      </c>
      <c r="F580">
        <v>162.99000549316409</v>
      </c>
      <c r="G580">
        <v>15841200</v>
      </c>
      <c r="U580" s="17">
        <v>44986</v>
      </c>
      <c r="V580">
        <v>3951.389892578125</v>
      </c>
      <c r="W580">
        <v>3951.389892578125</v>
      </c>
      <c r="X580">
        <v>3971.72998046875</v>
      </c>
      <c r="Y580">
        <v>3939.050048828125</v>
      </c>
      <c r="Z580">
        <v>3963.340087890625</v>
      </c>
      <c r="AA580">
        <v>4249480000</v>
      </c>
      <c r="AN580" s="22">
        <v>44953</v>
      </c>
      <c r="AO580" s="20">
        <v>3.52</v>
      </c>
    </row>
    <row r="581" spans="1:41" x14ac:dyDescent="0.2">
      <c r="A581" s="17">
        <v>44987</v>
      </c>
      <c r="B581">
        <v>184.64765930175781</v>
      </c>
      <c r="C581">
        <v>186.5899963378906</v>
      </c>
      <c r="D581">
        <v>193.9100036621094</v>
      </c>
      <c r="E581">
        <v>185.19999694824219</v>
      </c>
      <c r="F581">
        <v>193.1199951171875</v>
      </c>
      <c r="G581">
        <v>37712500</v>
      </c>
      <c r="U581" s="17">
        <v>44987</v>
      </c>
      <c r="V581">
        <v>3981.35009765625</v>
      </c>
      <c r="W581">
        <v>3981.35009765625</v>
      </c>
      <c r="X581">
        <v>3990.840087890625</v>
      </c>
      <c r="Y581">
        <v>3928.159912109375</v>
      </c>
      <c r="Z581">
        <v>3938.679931640625</v>
      </c>
      <c r="AA581">
        <v>4244900000</v>
      </c>
      <c r="AN581" s="22">
        <v>44956</v>
      </c>
      <c r="AO581" s="20">
        <v>3.55</v>
      </c>
    </row>
    <row r="582" spans="1:41" x14ac:dyDescent="0.2">
      <c r="A582" s="17">
        <v>44988</v>
      </c>
      <c r="B582">
        <v>184.48931884765619</v>
      </c>
      <c r="C582">
        <v>186.42999267578119</v>
      </c>
      <c r="D582">
        <v>189.77000427246091</v>
      </c>
      <c r="E582">
        <v>184.28999328613281</v>
      </c>
      <c r="F582">
        <v>188.07000732421881</v>
      </c>
      <c r="G582">
        <v>12087200</v>
      </c>
      <c r="U582" s="17">
        <v>44988</v>
      </c>
      <c r="V582">
        <v>4045.639892578125</v>
      </c>
      <c r="W582">
        <v>4045.639892578125</v>
      </c>
      <c r="X582">
        <v>4048.2900390625</v>
      </c>
      <c r="Y582">
        <v>3995.169921875</v>
      </c>
      <c r="Z582">
        <v>3998.02001953125</v>
      </c>
      <c r="AA582">
        <v>4084730000</v>
      </c>
      <c r="AN582" s="22">
        <v>44957</v>
      </c>
      <c r="AO582" s="20">
        <v>3.52</v>
      </c>
    </row>
    <row r="583" spans="1:41" x14ac:dyDescent="0.2">
      <c r="A583" s="17">
        <v>44991</v>
      </c>
      <c r="B583">
        <v>181.8866882324219</v>
      </c>
      <c r="C583">
        <v>183.80000305175781</v>
      </c>
      <c r="D583">
        <v>189</v>
      </c>
      <c r="E583">
        <v>183.6300048828125</v>
      </c>
      <c r="F583">
        <v>185.07000732421881</v>
      </c>
      <c r="G583">
        <v>10770300</v>
      </c>
      <c r="U583" s="17">
        <v>44991</v>
      </c>
      <c r="V583">
        <v>4048.419921875</v>
      </c>
      <c r="W583">
        <v>4048.419921875</v>
      </c>
      <c r="X583">
        <v>4078.489990234375</v>
      </c>
      <c r="Y583">
        <v>4044.610107421875</v>
      </c>
      <c r="Z583">
        <v>4055.14990234375</v>
      </c>
      <c r="AA583">
        <v>4000870000</v>
      </c>
      <c r="AN583" s="22">
        <v>44958</v>
      </c>
      <c r="AO583" s="20">
        <v>3.39</v>
      </c>
    </row>
    <row r="584" spans="1:41" x14ac:dyDescent="0.2">
      <c r="A584" s="17">
        <v>44992</v>
      </c>
      <c r="B584">
        <v>181.41172790527341</v>
      </c>
      <c r="C584">
        <v>183.32000732421881</v>
      </c>
      <c r="D584">
        <v>186.1600036621094</v>
      </c>
      <c r="E584">
        <v>183.0299987792969</v>
      </c>
      <c r="F584">
        <v>184.46000671386719</v>
      </c>
      <c r="G584">
        <v>9024300</v>
      </c>
      <c r="U584" s="17">
        <v>44992</v>
      </c>
      <c r="V584">
        <v>3986.3701171875</v>
      </c>
      <c r="W584">
        <v>3986.3701171875</v>
      </c>
      <c r="X584">
        <v>4050</v>
      </c>
      <c r="Y584">
        <v>3980.31005859375</v>
      </c>
      <c r="Z584">
        <v>4048.260009765625</v>
      </c>
      <c r="AA584">
        <v>3922500000</v>
      </c>
      <c r="AN584" s="22">
        <v>44959</v>
      </c>
      <c r="AO584" s="20">
        <v>3.4</v>
      </c>
    </row>
    <row r="585" spans="1:41" x14ac:dyDescent="0.2">
      <c r="A585" s="17">
        <v>44993</v>
      </c>
      <c r="B585">
        <v>181.04557800292969</v>
      </c>
      <c r="C585">
        <v>182.94999694824219</v>
      </c>
      <c r="D585">
        <v>184.8999938964844</v>
      </c>
      <c r="E585">
        <v>181.80000305175781</v>
      </c>
      <c r="F585">
        <v>183.30000305175781</v>
      </c>
      <c r="G585">
        <v>6749100</v>
      </c>
      <c r="U585" s="17">
        <v>44993</v>
      </c>
      <c r="V585">
        <v>3992.010009765625</v>
      </c>
      <c r="W585">
        <v>3992.010009765625</v>
      </c>
      <c r="X585">
        <v>4000.409912109375</v>
      </c>
      <c r="Y585">
        <v>3969.760009765625</v>
      </c>
      <c r="Z585">
        <v>3987.550048828125</v>
      </c>
      <c r="AA585">
        <v>3535570000</v>
      </c>
      <c r="AN585" s="22">
        <v>44960</v>
      </c>
      <c r="AO585" s="20">
        <v>3.53</v>
      </c>
    </row>
    <row r="586" spans="1:41" x14ac:dyDescent="0.2">
      <c r="A586" s="17">
        <v>44994</v>
      </c>
      <c r="B586">
        <v>176.85957336425781</v>
      </c>
      <c r="C586">
        <v>178.7200012207031</v>
      </c>
      <c r="D586">
        <v>183.8399963378906</v>
      </c>
      <c r="E586">
        <v>178.53999328613281</v>
      </c>
      <c r="F586">
        <v>183.1000061035156</v>
      </c>
      <c r="G586">
        <v>7102400</v>
      </c>
      <c r="U586" s="17">
        <v>44994</v>
      </c>
      <c r="V586">
        <v>3918.320068359375</v>
      </c>
      <c r="W586">
        <v>3918.320068359375</v>
      </c>
      <c r="X586">
        <v>4017.81005859375</v>
      </c>
      <c r="Y586">
        <v>3908.699951171875</v>
      </c>
      <c r="Z586">
        <v>3998.659912109375</v>
      </c>
      <c r="AA586">
        <v>4445260000</v>
      </c>
      <c r="AN586" s="22">
        <v>44963</v>
      </c>
      <c r="AO586" s="20">
        <v>3.63</v>
      </c>
    </row>
    <row r="587" spans="1:41" x14ac:dyDescent="0.2">
      <c r="A587" s="17">
        <v>44995</v>
      </c>
      <c r="B587">
        <v>171.37725830078119</v>
      </c>
      <c r="C587">
        <v>173.17999267578119</v>
      </c>
      <c r="D587">
        <v>179.36000061035159</v>
      </c>
      <c r="E587">
        <v>171.71000671386719</v>
      </c>
      <c r="F587">
        <v>178.5</v>
      </c>
      <c r="G587">
        <v>14109000</v>
      </c>
      <c r="U587" s="17">
        <v>44995</v>
      </c>
      <c r="V587">
        <v>3861.590087890625</v>
      </c>
      <c r="W587">
        <v>3861.590087890625</v>
      </c>
      <c r="X587">
        <v>3934.050048828125</v>
      </c>
      <c r="Y587">
        <v>3846.320068359375</v>
      </c>
      <c r="Z587">
        <v>3912.77001953125</v>
      </c>
      <c r="AA587">
        <v>5518190000</v>
      </c>
      <c r="AN587" s="22">
        <v>44964</v>
      </c>
      <c r="AO587" s="20">
        <v>3.67</v>
      </c>
    </row>
    <row r="588" spans="1:41" x14ac:dyDescent="0.2">
      <c r="A588" s="17">
        <v>44998</v>
      </c>
      <c r="B588">
        <v>173.6829833984375</v>
      </c>
      <c r="C588">
        <v>175.50999450683591</v>
      </c>
      <c r="D588">
        <v>177.1000061035156</v>
      </c>
      <c r="E588">
        <v>170</v>
      </c>
      <c r="F588">
        <v>171</v>
      </c>
      <c r="G588">
        <v>9154800</v>
      </c>
      <c r="U588" s="17">
        <v>44998</v>
      </c>
      <c r="V588">
        <v>3855.760009765625</v>
      </c>
      <c r="W588">
        <v>3855.760009765625</v>
      </c>
      <c r="X588">
        <v>3905.050048828125</v>
      </c>
      <c r="Y588">
        <v>3808.860107421875</v>
      </c>
      <c r="Z588">
        <v>3835.1201171875</v>
      </c>
      <c r="AA588">
        <v>6558020000</v>
      </c>
      <c r="AN588" s="22">
        <v>44965</v>
      </c>
      <c r="AO588" s="20">
        <v>3.63</v>
      </c>
    </row>
    <row r="589" spans="1:41" x14ac:dyDescent="0.2">
      <c r="A589" s="17">
        <v>44999</v>
      </c>
      <c r="B589">
        <v>180.9861755371094</v>
      </c>
      <c r="C589">
        <v>182.88999938964841</v>
      </c>
      <c r="D589">
        <v>185.30999755859381</v>
      </c>
      <c r="E589">
        <v>179.11000061035159</v>
      </c>
      <c r="F589">
        <v>180</v>
      </c>
      <c r="G589">
        <v>10138100</v>
      </c>
      <c r="U589" s="17">
        <v>44999</v>
      </c>
      <c r="V589">
        <v>3919.2900390625</v>
      </c>
      <c r="W589">
        <v>3919.2900390625</v>
      </c>
      <c r="X589">
        <v>3937.2900390625</v>
      </c>
      <c r="Y589">
        <v>3873.6298828125</v>
      </c>
      <c r="Z589">
        <v>3894.010009765625</v>
      </c>
      <c r="AA589">
        <v>5665870000</v>
      </c>
      <c r="AN589" s="22">
        <v>44966</v>
      </c>
      <c r="AO589" s="20">
        <v>3.67</v>
      </c>
    </row>
    <row r="590" spans="1:41" x14ac:dyDescent="0.2">
      <c r="A590" s="17">
        <v>45000</v>
      </c>
      <c r="B590">
        <v>181.00599670410159</v>
      </c>
      <c r="C590">
        <v>182.9100036621094</v>
      </c>
      <c r="D590">
        <v>183.86000061035159</v>
      </c>
      <c r="E590">
        <v>178.21000671386719</v>
      </c>
      <c r="F590">
        <v>179.1600036621094</v>
      </c>
      <c r="G590">
        <v>7716900</v>
      </c>
      <c r="U590" s="17">
        <v>45000</v>
      </c>
      <c r="V590">
        <v>3891.929931640625</v>
      </c>
      <c r="W590">
        <v>3891.929931640625</v>
      </c>
      <c r="X590">
        <v>3894.260009765625</v>
      </c>
      <c r="Y590">
        <v>3838.239990234375</v>
      </c>
      <c r="Z590">
        <v>3876.739990234375</v>
      </c>
      <c r="AA590">
        <v>6594010000</v>
      </c>
      <c r="AN590" s="22">
        <v>44967</v>
      </c>
      <c r="AO590" s="20">
        <v>3.74</v>
      </c>
    </row>
    <row r="591" spans="1:41" x14ac:dyDescent="0.2">
      <c r="A591" s="17">
        <v>45001</v>
      </c>
      <c r="B591">
        <v>185.35028076171881</v>
      </c>
      <c r="C591">
        <v>187.30000305175781</v>
      </c>
      <c r="D591">
        <v>187.6499938964844</v>
      </c>
      <c r="E591">
        <v>182.97999572753909</v>
      </c>
      <c r="F591">
        <v>183.30000305175781</v>
      </c>
      <c r="G591">
        <v>8369500</v>
      </c>
      <c r="U591" s="17">
        <v>45001</v>
      </c>
      <c r="V591">
        <v>3960.280029296875</v>
      </c>
      <c r="W591">
        <v>3960.280029296875</v>
      </c>
      <c r="X591">
        <v>3964.4599609375</v>
      </c>
      <c r="Y591">
        <v>3864.110107421875</v>
      </c>
      <c r="Z591">
        <v>3878.929931640625</v>
      </c>
      <c r="AA591">
        <v>5695790000</v>
      </c>
      <c r="AN591" s="22">
        <v>44970</v>
      </c>
      <c r="AO591" s="20">
        <v>3.72</v>
      </c>
    </row>
    <row r="592" spans="1:41" x14ac:dyDescent="0.2">
      <c r="A592" s="17">
        <v>45002</v>
      </c>
      <c r="B592">
        <v>182.92578125</v>
      </c>
      <c r="C592">
        <v>184.8500061035156</v>
      </c>
      <c r="D592">
        <v>187.6600036621094</v>
      </c>
      <c r="E592">
        <v>184.17999267578119</v>
      </c>
      <c r="F592">
        <v>186.03999328613281</v>
      </c>
      <c r="G592">
        <v>10493300</v>
      </c>
      <c r="U592" s="17">
        <v>45002</v>
      </c>
      <c r="V592">
        <v>3916.639892578125</v>
      </c>
      <c r="W592">
        <v>3916.639892578125</v>
      </c>
      <c r="X592">
        <v>3958.909912109375</v>
      </c>
      <c r="Y592">
        <v>3901.27001953125</v>
      </c>
      <c r="Z592">
        <v>3958.68994140625</v>
      </c>
      <c r="AA592">
        <v>9354280000</v>
      </c>
      <c r="AN592" s="22">
        <v>44971</v>
      </c>
      <c r="AO592" s="20">
        <v>3.77</v>
      </c>
    </row>
    <row r="593" spans="1:41" x14ac:dyDescent="0.2">
      <c r="A593" s="17">
        <v>45005</v>
      </c>
      <c r="B593">
        <v>183.32160949707031</v>
      </c>
      <c r="C593">
        <v>185.25</v>
      </c>
      <c r="D593">
        <v>185.52000427246091</v>
      </c>
      <c r="E593">
        <v>182.6499938964844</v>
      </c>
      <c r="F593">
        <v>184.21000671386719</v>
      </c>
      <c r="G593">
        <v>5513200</v>
      </c>
      <c r="U593" s="17">
        <v>45005</v>
      </c>
      <c r="V593">
        <v>3951.570068359375</v>
      </c>
      <c r="W593">
        <v>3951.570068359375</v>
      </c>
      <c r="X593">
        <v>3956.6201171875</v>
      </c>
      <c r="Y593">
        <v>3916.889892578125</v>
      </c>
      <c r="Z593">
        <v>3917.469970703125</v>
      </c>
      <c r="AA593">
        <v>5347140000</v>
      </c>
      <c r="AN593" s="22">
        <v>44972</v>
      </c>
      <c r="AO593" s="20">
        <v>3.81</v>
      </c>
    </row>
    <row r="594" spans="1:41" x14ac:dyDescent="0.2">
      <c r="A594" s="17">
        <v>45006</v>
      </c>
      <c r="B594">
        <v>186.71589660644531</v>
      </c>
      <c r="C594">
        <v>188.67999267578119</v>
      </c>
      <c r="D594">
        <v>189.2799987792969</v>
      </c>
      <c r="E594">
        <v>184.88999938964841</v>
      </c>
      <c r="F594">
        <v>185.8699951171875</v>
      </c>
      <c r="G594">
        <v>6982000</v>
      </c>
      <c r="U594" s="17">
        <v>45006</v>
      </c>
      <c r="V594">
        <v>4002.8701171875</v>
      </c>
      <c r="W594">
        <v>4002.8701171875</v>
      </c>
      <c r="X594">
        <v>4009.080078125</v>
      </c>
      <c r="Y594">
        <v>3971.18994140625</v>
      </c>
      <c r="Z594">
        <v>3975.889892578125</v>
      </c>
      <c r="AA594">
        <v>4920240000</v>
      </c>
      <c r="AN594" s="22">
        <v>44973</v>
      </c>
      <c r="AO594" s="20">
        <v>3.86</v>
      </c>
    </row>
    <row r="595" spans="1:41" x14ac:dyDescent="0.2">
      <c r="A595" s="17">
        <v>45007</v>
      </c>
      <c r="B595">
        <v>184.56849670410159</v>
      </c>
      <c r="C595">
        <v>186.50999450683591</v>
      </c>
      <c r="D595">
        <v>191.44000244140619</v>
      </c>
      <c r="E595">
        <v>186.4100036621094</v>
      </c>
      <c r="F595">
        <v>190</v>
      </c>
      <c r="G595">
        <v>6575600</v>
      </c>
      <c r="U595" s="17">
        <v>45007</v>
      </c>
      <c r="V595">
        <v>3936.969970703125</v>
      </c>
      <c r="W595">
        <v>3936.969970703125</v>
      </c>
      <c r="X595">
        <v>4039.489990234375</v>
      </c>
      <c r="Y595">
        <v>3936.169921875</v>
      </c>
      <c r="Z595">
        <v>4002.0400390625</v>
      </c>
      <c r="AA595">
        <v>4533010000</v>
      </c>
      <c r="AN595" s="22">
        <v>44974</v>
      </c>
      <c r="AO595" s="20">
        <v>3.82</v>
      </c>
    </row>
    <row r="596" spans="1:41" x14ac:dyDescent="0.2">
      <c r="A596" s="17">
        <v>45008</v>
      </c>
      <c r="B596">
        <v>185.48883056640619</v>
      </c>
      <c r="C596">
        <v>187.44000244140619</v>
      </c>
      <c r="D596">
        <v>190.55999755859381</v>
      </c>
      <c r="E596">
        <v>185.58000183105469</v>
      </c>
      <c r="F596">
        <v>187.3999938964844</v>
      </c>
      <c r="G596">
        <v>8685000</v>
      </c>
      <c r="U596" s="17">
        <v>45008</v>
      </c>
      <c r="V596">
        <v>3948.719970703125</v>
      </c>
      <c r="W596">
        <v>3948.719970703125</v>
      </c>
      <c r="X596">
        <v>4007.659912109375</v>
      </c>
      <c r="Y596">
        <v>3919.050048828125</v>
      </c>
      <c r="Z596">
        <v>3959.2099609375</v>
      </c>
      <c r="AA596">
        <v>4991600000</v>
      </c>
      <c r="AN596" s="22">
        <v>44977</v>
      </c>
    </row>
    <row r="597" spans="1:41" x14ac:dyDescent="0.2">
      <c r="A597" s="17">
        <v>45009</v>
      </c>
      <c r="B597">
        <v>188.08152770996091</v>
      </c>
      <c r="C597">
        <v>190.05999755859381</v>
      </c>
      <c r="D597">
        <v>190.32000732421881</v>
      </c>
      <c r="E597">
        <v>186.0899963378906</v>
      </c>
      <c r="F597">
        <v>186.5</v>
      </c>
      <c r="G597">
        <v>6102700</v>
      </c>
      <c r="U597" s="17">
        <v>45009</v>
      </c>
      <c r="V597">
        <v>3970.989990234375</v>
      </c>
      <c r="W597">
        <v>3970.989990234375</v>
      </c>
      <c r="X597">
        <v>3972.739990234375</v>
      </c>
      <c r="Y597">
        <v>3909.159912109375</v>
      </c>
      <c r="Z597">
        <v>3939.2099609375</v>
      </c>
      <c r="AA597">
        <v>4583970000</v>
      </c>
      <c r="AN597" s="22">
        <v>44978</v>
      </c>
      <c r="AO597" s="20">
        <v>3.95</v>
      </c>
    </row>
    <row r="598" spans="1:41" x14ac:dyDescent="0.2">
      <c r="A598" s="17">
        <v>45012</v>
      </c>
      <c r="B598">
        <v>189.2690734863281</v>
      </c>
      <c r="C598">
        <v>191.25999450683591</v>
      </c>
      <c r="D598">
        <v>192.11000061035159</v>
      </c>
      <c r="E598">
        <v>188.9100036621094</v>
      </c>
      <c r="F598">
        <v>188.91999816894531</v>
      </c>
      <c r="G598">
        <v>7776500</v>
      </c>
      <c r="U598" s="17">
        <v>45012</v>
      </c>
      <c r="V598">
        <v>3977.530029296875</v>
      </c>
      <c r="W598">
        <v>3977.530029296875</v>
      </c>
      <c r="X598">
        <v>4003.830078125</v>
      </c>
      <c r="Y598">
        <v>3970.489990234375</v>
      </c>
      <c r="Z598">
        <v>3982.929931640625</v>
      </c>
      <c r="AA598">
        <v>4233540000</v>
      </c>
      <c r="AN598" s="22">
        <v>44979</v>
      </c>
      <c r="AO598" s="20">
        <v>3.93</v>
      </c>
    </row>
    <row r="599" spans="1:41" x14ac:dyDescent="0.2">
      <c r="A599" s="17">
        <v>45013</v>
      </c>
      <c r="B599">
        <v>190.2982177734375</v>
      </c>
      <c r="C599">
        <v>192.30000305175781</v>
      </c>
      <c r="D599">
        <v>192.83000183105469</v>
      </c>
      <c r="E599">
        <v>191.17999267578119</v>
      </c>
      <c r="F599">
        <v>191.17999267578119</v>
      </c>
      <c r="G599">
        <v>4899000</v>
      </c>
      <c r="U599" s="17">
        <v>45013</v>
      </c>
      <c r="V599">
        <v>3971.27001953125</v>
      </c>
      <c r="W599">
        <v>3971.27001953125</v>
      </c>
      <c r="X599">
        <v>3979.199951171875</v>
      </c>
      <c r="Y599">
        <v>3951.530029296875</v>
      </c>
      <c r="Z599">
        <v>3974.1298828125</v>
      </c>
      <c r="AA599">
        <v>4014600000</v>
      </c>
      <c r="AN599" s="22">
        <v>44980</v>
      </c>
      <c r="AO599" s="20">
        <v>3.88</v>
      </c>
    </row>
    <row r="600" spans="1:41" x14ac:dyDescent="0.2">
      <c r="A600" s="17">
        <v>45014</v>
      </c>
      <c r="B600">
        <v>194.5930480957031</v>
      </c>
      <c r="C600">
        <v>196.63999938964841</v>
      </c>
      <c r="D600">
        <v>197.42999267578119</v>
      </c>
      <c r="E600">
        <v>192.8800048828125</v>
      </c>
      <c r="F600">
        <v>193.13999938964841</v>
      </c>
      <c r="G600">
        <v>8085200</v>
      </c>
      <c r="U600" s="17">
        <v>45014</v>
      </c>
      <c r="V600">
        <v>4027.81005859375</v>
      </c>
      <c r="W600">
        <v>4027.81005859375</v>
      </c>
      <c r="X600">
        <v>4030.590087890625</v>
      </c>
      <c r="Y600">
        <v>3999.530029296875</v>
      </c>
      <c r="Z600">
        <v>3999.530029296875</v>
      </c>
      <c r="AA600">
        <v>4145250000</v>
      </c>
      <c r="AN600" s="22">
        <v>44981</v>
      </c>
      <c r="AO600" s="20">
        <v>3.95</v>
      </c>
    </row>
    <row r="601" spans="1:41" x14ac:dyDescent="0.2">
      <c r="A601" s="17">
        <v>45015</v>
      </c>
      <c r="B601">
        <v>194.55348205566409</v>
      </c>
      <c r="C601">
        <v>196.6000061035156</v>
      </c>
      <c r="D601">
        <v>198.16999816894531</v>
      </c>
      <c r="E601">
        <v>195.49000549316409</v>
      </c>
      <c r="F601">
        <v>197.77000427246091</v>
      </c>
      <c r="G601">
        <v>6932500</v>
      </c>
      <c r="U601" s="17">
        <v>45015</v>
      </c>
      <c r="V601">
        <v>4050.830078125</v>
      </c>
      <c r="W601">
        <v>4050.830078125</v>
      </c>
      <c r="X601">
        <v>4057.85009765625</v>
      </c>
      <c r="Y601">
        <v>4032.10009765625</v>
      </c>
      <c r="Z601">
        <v>4046.739990234375</v>
      </c>
      <c r="AA601">
        <v>3930860000</v>
      </c>
      <c r="AN601" s="22">
        <v>44984</v>
      </c>
      <c r="AO601" s="20">
        <v>3.92</v>
      </c>
    </row>
    <row r="602" spans="1:41" x14ac:dyDescent="0.2">
      <c r="A602" s="17">
        <v>45016</v>
      </c>
      <c r="B602">
        <v>197.7003479003906</v>
      </c>
      <c r="C602">
        <v>199.7799987792969</v>
      </c>
      <c r="D602">
        <v>200</v>
      </c>
      <c r="E602">
        <v>196.99000549316409</v>
      </c>
      <c r="F602">
        <v>197.49000549316409</v>
      </c>
      <c r="G602">
        <v>6634300</v>
      </c>
      <c r="U602" s="17">
        <v>45016</v>
      </c>
      <c r="V602">
        <v>4109.31005859375</v>
      </c>
      <c r="W602">
        <v>4109.31005859375</v>
      </c>
      <c r="X602">
        <v>4110.75</v>
      </c>
      <c r="Y602">
        <v>4056.179931640625</v>
      </c>
      <c r="Z602">
        <v>4056.179931640625</v>
      </c>
      <c r="AA602">
        <v>4525120000</v>
      </c>
      <c r="AN602" s="22">
        <v>44985</v>
      </c>
      <c r="AO602" s="20">
        <v>3.92</v>
      </c>
    </row>
    <row r="603" spans="1:41" x14ac:dyDescent="0.2">
      <c r="A603" s="17">
        <v>45019</v>
      </c>
      <c r="B603">
        <v>194.4446105957031</v>
      </c>
      <c r="C603">
        <v>196.49000549316409</v>
      </c>
      <c r="D603">
        <v>198.92999267578119</v>
      </c>
      <c r="E603">
        <v>195.5299987792969</v>
      </c>
      <c r="F603">
        <v>198.2200012207031</v>
      </c>
      <c r="G603">
        <v>5340800</v>
      </c>
      <c r="U603" s="17">
        <v>45019</v>
      </c>
      <c r="V603">
        <v>4124.509765625</v>
      </c>
      <c r="W603">
        <v>4124.509765625</v>
      </c>
      <c r="X603">
        <v>4127.66015625</v>
      </c>
      <c r="Y603">
        <v>4098.7900390625</v>
      </c>
      <c r="Z603">
        <v>4102.2001953125</v>
      </c>
      <c r="AA603">
        <v>4234700000</v>
      </c>
      <c r="AN603" s="22">
        <v>44986</v>
      </c>
      <c r="AO603" s="20">
        <v>4.01</v>
      </c>
    </row>
    <row r="604" spans="1:41" x14ac:dyDescent="0.2">
      <c r="A604" s="17">
        <v>45020</v>
      </c>
      <c r="B604">
        <v>195.14723205566409</v>
      </c>
      <c r="C604">
        <v>197.19999694824219</v>
      </c>
      <c r="D604">
        <v>198.69999694824219</v>
      </c>
      <c r="E604">
        <v>196.6199951171875</v>
      </c>
      <c r="F604">
        <v>198.1499938964844</v>
      </c>
      <c r="G604">
        <v>4659100</v>
      </c>
      <c r="U604" s="17">
        <v>45020</v>
      </c>
      <c r="V604">
        <v>4100.60009765625</v>
      </c>
      <c r="W604">
        <v>4100.60009765625</v>
      </c>
      <c r="X604">
        <v>4133.1298828125</v>
      </c>
      <c r="Y604">
        <v>4086.8701171875</v>
      </c>
      <c r="Z604">
        <v>4128.02978515625</v>
      </c>
      <c r="AA604">
        <v>4227800000</v>
      </c>
      <c r="AN604" s="22">
        <v>44987</v>
      </c>
      <c r="AO604" s="20">
        <v>4.08</v>
      </c>
    </row>
    <row r="605" spans="1:41" x14ac:dyDescent="0.2">
      <c r="A605" s="17">
        <v>45021</v>
      </c>
      <c r="B605">
        <v>193.27691650390619</v>
      </c>
      <c r="C605">
        <v>195.30999755859381</v>
      </c>
      <c r="D605">
        <v>198.28999328613281</v>
      </c>
      <c r="E605">
        <v>193.72999572753909</v>
      </c>
      <c r="F605">
        <v>198</v>
      </c>
      <c r="G605">
        <v>3953700</v>
      </c>
      <c r="U605" s="17">
        <v>45021</v>
      </c>
      <c r="V605">
        <v>4090.3798828125</v>
      </c>
      <c r="W605">
        <v>4090.3798828125</v>
      </c>
      <c r="X605">
        <v>4099.68994140625</v>
      </c>
      <c r="Y605">
        <v>4072.56005859375</v>
      </c>
      <c r="Z605">
        <v>4094.5</v>
      </c>
      <c r="AA605">
        <v>3968020000</v>
      </c>
      <c r="AN605" s="22">
        <v>44988</v>
      </c>
      <c r="AO605" s="20">
        <v>3.97</v>
      </c>
    </row>
    <row r="606" spans="1:41" x14ac:dyDescent="0.2">
      <c r="A606" s="17">
        <v>45022</v>
      </c>
      <c r="B606">
        <v>190.5456237792969</v>
      </c>
      <c r="C606">
        <v>192.55000305175781</v>
      </c>
      <c r="D606">
        <v>194.07000732421881</v>
      </c>
      <c r="E606">
        <v>189.6000061035156</v>
      </c>
      <c r="F606">
        <v>194</v>
      </c>
      <c r="G606">
        <v>6304700</v>
      </c>
      <c r="U606" s="17">
        <v>45022</v>
      </c>
      <c r="V606">
        <v>4105.02001953125</v>
      </c>
      <c r="W606">
        <v>4105.02001953125</v>
      </c>
      <c r="X606">
        <v>4107.31982421875</v>
      </c>
      <c r="Y606">
        <v>4069.840087890625</v>
      </c>
      <c r="Z606">
        <v>4081.14990234375</v>
      </c>
      <c r="AA606">
        <v>3486690000</v>
      </c>
      <c r="AN606" s="22">
        <v>44991</v>
      </c>
      <c r="AO606" s="20">
        <v>3.98</v>
      </c>
    </row>
    <row r="607" spans="1:41" x14ac:dyDescent="0.2">
      <c r="A607" s="17">
        <v>45026</v>
      </c>
      <c r="B607">
        <v>189.4966735839844</v>
      </c>
      <c r="C607">
        <v>191.49000549316409</v>
      </c>
      <c r="D607">
        <v>192.55000305175781</v>
      </c>
      <c r="E607">
        <v>189.2799987792969</v>
      </c>
      <c r="F607">
        <v>190.5899963378906</v>
      </c>
      <c r="G607">
        <v>5263800</v>
      </c>
      <c r="U607" s="17">
        <v>45026</v>
      </c>
      <c r="V607">
        <v>4109.10986328125</v>
      </c>
      <c r="W607">
        <v>4109.10986328125</v>
      </c>
      <c r="X607">
        <v>4109.5</v>
      </c>
      <c r="Y607">
        <v>4072.550048828125</v>
      </c>
      <c r="Z607">
        <v>4085.199951171875</v>
      </c>
      <c r="AA607">
        <v>3423650000</v>
      </c>
      <c r="AN607" s="22">
        <v>44992</v>
      </c>
      <c r="AO607" s="20">
        <v>3.97</v>
      </c>
    </row>
    <row r="608" spans="1:41" x14ac:dyDescent="0.2">
      <c r="A608" s="17">
        <v>45027</v>
      </c>
      <c r="B608">
        <v>186.9237365722656</v>
      </c>
      <c r="C608">
        <v>188.88999938964841</v>
      </c>
      <c r="D608">
        <v>190.46000671386719</v>
      </c>
      <c r="E608">
        <v>187.30999755859381</v>
      </c>
      <c r="F608">
        <v>189.05999755859381</v>
      </c>
      <c r="G608">
        <v>4907700</v>
      </c>
      <c r="U608" s="17">
        <v>45027</v>
      </c>
      <c r="V608">
        <v>4108.93994140625</v>
      </c>
      <c r="W608">
        <v>4108.93994140625</v>
      </c>
      <c r="X608">
        <v>4124.259765625</v>
      </c>
      <c r="Y608">
        <v>4102.60986328125</v>
      </c>
      <c r="Z608">
        <v>4110.2900390625</v>
      </c>
      <c r="AA608">
        <v>3665830000</v>
      </c>
      <c r="AN608" s="22">
        <v>44993</v>
      </c>
      <c r="AO608" s="20">
        <v>3.98</v>
      </c>
    </row>
    <row r="609" spans="1:41" x14ac:dyDescent="0.2">
      <c r="A609" s="17">
        <v>45028</v>
      </c>
      <c r="B609">
        <v>188.33885192871091</v>
      </c>
      <c r="C609">
        <v>190.32000732421881</v>
      </c>
      <c r="D609">
        <v>191.88999938964841</v>
      </c>
      <c r="E609">
        <v>189.5299987792969</v>
      </c>
      <c r="F609">
        <v>190.30000305175781</v>
      </c>
      <c r="G609">
        <v>5033400</v>
      </c>
      <c r="U609" s="17">
        <v>45028</v>
      </c>
      <c r="V609">
        <v>4091.949951171875</v>
      </c>
      <c r="W609">
        <v>4091.949951171875</v>
      </c>
      <c r="X609">
        <v>4134.3701171875</v>
      </c>
      <c r="Y609">
        <v>4086.93994140625</v>
      </c>
      <c r="Z609">
        <v>4121.72021484375</v>
      </c>
      <c r="AA609">
        <v>3633120000</v>
      </c>
      <c r="AN609" s="22">
        <v>44994</v>
      </c>
      <c r="AO609" s="20">
        <v>3.93</v>
      </c>
    </row>
    <row r="610" spans="1:41" x14ac:dyDescent="0.2">
      <c r="A610" s="17">
        <v>45029</v>
      </c>
      <c r="B610">
        <v>192.00032043457031</v>
      </c>
      <c r="C610">
        <v>194.02000427246091</v>
      </c>
      <c r="D610">
        <v>194.3800048828125</v>
      </c>
      <c r="E610">
        <v>190.44999694824219</v>
      </c>
      <c r="F610">
        <v>190.44999694824219</v>
      </c>
      <c r="G610">
        <v>4716400</v>
      </c>
      <c r="U610" s="17">
        <v>45029</v>
      </c>
      <c r="V610">
        <v>4146.22021484375</v>
      </c>
      <c r="W610">
        <v>4146.22021484375</v>
      </c>
      <c r="X610">
        <v>4150.259765625</v>
      </c>
      <c r="Y610">
        <v>4099.39990234375</v>
      </c>
      <c r="Z610">
        <v>4100.0400390625</v>
      </c>
      <c r="AA610">
        <v>3596590000</v>
      </c>
      <c r="AN610" s="22">
        <v>44995</v>
      </c>
      <c r="AO610" s="20">
        <v>3.7</v>
      </c>
    </row>
    <row r="611" spans="1:41" x14ac:dyDescent="0.2">
      <c r="A611" s="17">
        <v>45030</v>
      </c>
      <c r="B611">
        <v>192.62376403808591</v>
      </c>
      <c r="C611">
        <v>194.6499938964844</v>
      </c>
      <c r="D611">
        <v>195.16999816894531</v>
      </c>
      <c r="E611">
        <v>191.19000244140619</v>
      </c>
      <c r="F611">
        <v>191.8500061035156</v>
      </c>
      <c r="G611">
        <v>5073800</v>
      </c>
      <c r="U611" s="17">
        <v>45030</v>
      </c>
      <c r="V611">
        <v>4137.64013671875</v>
      </c>
      <c r="W611">
        <v>4137.64013671875</v>
      </c>
      <c r="X611">
        <v>4163.18994140625</v>
      </c>
      <c r="Y611">
        <v>4113.2001953125</v>
      </c>
      <c r="Z611">
        <v>4140.10986328125</v>
      </c>
      <c r="AA611">
        <v>3575690000</v>
      </c>
      <c r="AN611" s="22">
        <v>44998</v>
      </c>
      <c r="AO611" s="20">
        <v>3.55</v>
      </c>
    </row>
    <row r="612" spans="1:41" x14ac:dyDescent="0.2">
      <c r="A612" s="17">
        <v>45033</v>
      </c>
      <c r="B612">
        <v>195.02845764160159</v>
      </c>
      <c r="C612">
        <v>197.08000183105469</v>
      </c>
      <c r="D612">
        <v>197.52000427246091</v>
      </c>
      <c r="E612">
        <v>195.0299987792969</v>
      </c>
      <c r="F612">
        <v>195.1600036621094</v>
      </c>
      <c r="G612">
        <v>5413500</v>
      </c>
      <c r="U612" s="17">
        <v>45033</v>
      </c>
      <c r="V612">
        <v>4151.31982421875</v>
      </c>
      <c r="W612">
        <v>4151.31982421875</v>
      </c>
      <c r="X612">
        <v>4151.72021484375</v>
      </c>
      <c r="Y612">
        <v>4123.18017578125</v>
      </c>
      <c r="Z612">
        <v>4137.169921875</v>
      </c>
      <c r="AA612">
        <v>3611180000</v>
      </c>
      <c r="AN612" s="22">
        <v>44999</v>
      </c>
      <c r="AO612" s="20">
        <v>3.64</v>
      </c>
    </row>
    <row r="613" spans="1:41" x14ac:dyDescent="0.2">
      <c r="A613" s="17">
        <v>45034</v>
      </c>
      <c r="B613">
        <v>196.43367004394531</v>
      </c>
      <c r="C613">
        <v>198.5</v>
      </c>
      <c r="D613">
        <v>200.1199951171875</v>
      </c>
      <c r="E613">
        <v>197.05999755859381</v>
      </c>
      <c r="F613">
        <v>199.08000183105469</v>
      </c>
      <c r="G613">
        <v>4679000</v>
      </c>
      <c r="U613" s="17">
        <v>45034</v>
      </c>
      <c r="V613">
        <v>4154.8701171875</v>
      </c>
      <c r="W613">
        <v>4154.8701171875</v>
      </c>
      <c r="X613">
        <v>4169.47998046875</v>
      </c>
      <c r="Y613">
        <v>4140.35986328125</v>
      </c>
      <c r="Z613">
        <v>4164.259765625</v>
      </c>
      <c r="AA613">
        <v>3536640000</v>
      </c>
      <c r="AN613" s="22">
        <v>45000</v>
      </c>
      <c r="AO613" s="20">
        <v>3.51</v>
      </c>
    </row>
    <row r="614" spans="1:41" x14ac:dyDescent="0.2">
      <c r="A614" s="17">
        <v>45035</v>
      </c>
      <c r="B614">
        <v>196.84930419921881</v>
      </c>
      <c r="C614">
        <v>198.91999816894531</v>
      </c>
      <c r="D614">
        <v>199.07000732421881</v>
      </c>
      <c r="E614">
        <v>195.72999572753909</v>
      </c>
      <c r="F614">
        <v>196.30000305175781</v>
      </c>
      <c r="G614">
        <v>3665100</v>
      </c>
      <c r="U614" s="17">
        <v>45035</v>
      </c>
      <c r="V614">
        <v>4154.52001953125</v>
      </c>
      <c r="W614">
        <v>4154.52001953125</v>
      </c>
      <c r="X614">
        <v>4162.56982421875</v>
      </c>
      <c r="Y614">
        <v>4134.490234375</v>
      </c>
      <c r="Z614">
        <v>4139.330078125</v>
      </c>
      <c r="AA614">
        <v>3572560000</v>
      </c>
      <c r="AN614" s="22">
        <v>45001</v>
      </c>
      <c r="AO614" s="20">
        <v>3.56</v>
      </c>
    </row>
    <row r="615" spans="1:41" x14ac:dyDescent="0.2">
      <c r="A615" s="17">
        <v>45036</v>
      </c>
      <c r="B615">
        <v>195.45399475097659</v>
      </c>
      <c r="C615">
        <v>197.50999450683591</v>
      </c>
      <c r="D615">
        <v>200.08000183105469</v>
      </c>
      <c r="E615">
        <v>196.82000732421881</v>
      </c>
      <c r="F615">
        <v>197.17999267578119</v>
      </c>
      <c r="G615">
        <v>3620000</v>
      </c>
      <c r="U615" s="17">
        <v>45036</v>
      </c>
      <c r="V615">
        <v>4129.7900390625</v>
      </c>
      <c r="W615">
        <v>4129.7900390625</v>
      </c>
      <c r="X615">
        <v>4148.56982421875</v>
      </c>
      <c r="Y615">
        <v>4114.56982421875</v>
      </c>
      <c r="Z615">
        <v>4130.47998046875</v>
      </c>
      <c r="AA615">
        <v>3772080000</v>
      </c>
      <c r="AN615" s="22">
        <v>45002</v>
      </c>
      <c r="AO615" s="20">
        <v>3.39</v>
      </c>
    </row>
    <row r="616" spans="1:41" x14ac:dyDescent="0.2">
      <c r="A616" s="17">
        <v>45037</v>
      </c>
      <c r="B616">
        <v>196.95817565917969</v>
      </c>
      <c r="C616">
        <v>199.0299987792969</v>
      </c>
      <c r="D616">
        <v>199.1199951171875</v>
      </c>
      <c r="E616">
        <v>196.4700012207031</v>
      </c>
      <c r="F616">
        <v>197.0299987792969</v>
      </c>
      <c r="G616">
        <v>4860100</v>
      </c>
      <c r="U616" s="17">
        <v>45037</v>
      </c>
      <c r="V616">
        <v>4133.52001953125</v>
      </c>
      <c r="W616">
        <v>4133.52001953125</v>
      </c>
      <c r="X616">
        <v>4138.02001953125</v>
      </c>
      <c r="Y616">
        <v>4113.85986328125</v>
      </c>
      <c r="Z616">
        <v>4132.14013671875</v>
      </c>
      <c r="AA616">
        <v>3611750000</v>
      </c>
      <c r="AN616" s="22">
        <v>45005</v>
      </c>
      <c r="AO616" s="20">
        <v>3.47</v>
      </c>
    </row>
    <row r="617" spans="1:41" x14ac:dyDescent="0.2">
      <c r="A617" s="17">
        <v>45040</v>
      </c>
      <c r="B617">
        <v>192.8909606933594</v>
      </c>
      <c r="C617">
        <v>194.91999816894531</v>
      </c>
      <c r="D617">
        <v>198.77000427246091</v>
      </c>
      <c r="E617">
        <v>194.05999755859381</v>
      </c>
      <c r="F617">
        <v>198.44999694824219</v>
      </c>
      <c r="G617">
        <v>4449700</v>
      </c>
      <c r="U617" s="17">
        <v>45040</v>
      </c>
      <c r="V617">
        <v>4137.0400390625</v>
      </c>
      <c r="W617">
        <v>4137.0400390625</v>
      </c>
      <c r="X617">
        <v>4142.41015625</v>
      </c>
      <c r="Y617">
        <v>4117.77001953125</v>
      </c>
      <c r="Z617">
        <v>4132.06982421875</v>
      </c>
      <c r="AA617">
        <v>3290940000</v>
      </c>
      <c r="AN617" s="22">
        <v>45006</v>
      </c>
      <c r="AO617" s="20">
        <v>3.59</v>
      </c>
    </row>
    <row r="618" spans="1:41" x14ac:dyDescent="0.2">
      <c r="A618" s="17">
        <v>45041</v>
      </c>
      <c r="B618">
        <v>188.6851806640625</v>
      </c>
      <c r="C618">
        <v>190.66999816894531</v>
      </c>
      <c r="D618">
        <v>194.1199951171875</v>
      </c>
      <c r="E618">
        <v>190.6300048828125</v>
      </c>
      <c r="F618">
        <v>193.9700012207031</v>
      </c>
      <c r="G618">
        <v>5010000</v>
      </c>
      <c r="U618" s="17">
        <v>45041</v>
      </c>
      <c r="V618">
        <v>4071.6298828125</v>
      </c>
      <c r="W618">
        <v>4071.6298828125</v>
      </c>
      <c r="X618">
        <v>4126.43017578125</v>
      </c>
      <c r="Y618">
        <v>4071.3798828125</v>
      </c>
      <c r="Z618">
        <v>4126.43017578125</v>
      </c>
      <c r="AA618">
        <v>3978640000</v>
      </c>
      <c r="AN618" s="22">
        <v>45007</v>
      </c>
      <c r="AO618" s="20">
        <v>3.48</v>
      </c>
    </row>
    <row r="619" spans="1:41" x14ac:dyDescent="0.2">
      <c r="A619" s="17">
        <v>45042</v>
      </c>
      <c r="B619">
        <v>189.52635192871091</v>
      </c>
      <c r="C619">
        <v>191.52000427246091</v>
      </c>
      <c r="D619">
        <v>194.3699951171875</v>
      </c>
      <c r="E619">
        <v>190.57000732421881</v>
      </c>
      <c r="F619">
        <v>192.6199951171875</v>
      </c>
      <c r="G619">
        <v>4007600</v>
      </c>
      <c r="U619" s="17">
        <v>45042</v>
      </c>
      <c r="V619">
        <v>4055.989990234375</v>
      </c>
      <c r="W619">
        <v>4055.989990234375</v>
      </c>
      <c r="X619">
        <v>4089.669921875</v>
      </c>
      <c r="Y619">
        <v>4049.35009765625</v>
      </c>
      <c r="Z619">
        <v>4087.780029296875</v>
      </c>
      <c r="AA619">
        <v>3837030000</v>
      </c>
      <c r="AN619" s="22">
        <v>45008</v>
      </c>
      <c r="AO619" s="20">
        <v>3.38</v>
      </c>
    </row>
    <row r="620" spans="1:41" x14ac:dyDescent="0.2">
      <c r="A620" s="17">
        <v>45043</v>
      </c>
      <c r="B620">
        <v>193.90032958984381</v>
      </c>
      <c r="C620">
        <v>195.94000244140619</v>
      </c>
      <c r="D620">
        <v>197.50999450683591</v>
      </c>
      <c r="E620">
        <v>193.27000427246091</v>
      </c>
      <c r="F620">
        <v>194.16999816894531</v>
      </c>
      <c r="G620">
        <v>4794400</v>
      </c>
      <c r="U620" s="17">
        <v>45043</v>
      </c>
      <c r="V620">
        <v>4135.35009765625</v>
      </c>
      <c r="W620">
        <v>4135.35009765625</v>
      </c>
      <c r="X620">
        <v>4138.240234375</v>
      </c>
      <c r="Y620">
        <v>4075.2900390625</v>
      </c>
      <c r="Z620">
        <v>4075.2900390625</v>
      </c>
      <c r="AA620">
        <v>3750550000</v>
      </c>
      <c r="AN620" s="22">
        <v>45009</v>
      </c>
      <c r="AO620" s="20">
        <v>3.38</v>
      </c>
    </row>
    <row r="621" spans="1:41" x14ac:dyDescent="0.2">
      <c r="A621" s="17">
        <v>45044</v>
      </c>
      <c r="B621">
        <v>196.30503845214841</v>
      </c>
      <c r="C621">
        <v>198.3699951171875</v>
      </c>
      <c r="D621">
        <v>198.6499938964844</v>
      </c>
      <c r="E621">
        <v>195.27000427246091</v>
      </c>
      <c r="F621">
        <v>196.1499938964844</v>
      </c>
      <c r="G621">
        <v>4094600</v>
      </c>
      <c r="U621" s="17">
        <v>45044</v>
      </c>
      <c r="V621">
        <v>4169.47998046875</v>
      </c>
      <c r="W621">
        <v>4169.47998046875</v>
      </c>
      <c r="X621">
        <v>4170.06005859375</v>
      </c>
      <c r="Y621">
        <v>4127.18017578125</v>
      </c>
      <c r="Z621">
        <v>4129.6298828125</v>
      </c>
      <c r="AA621">
        <v>4087800000</v>
      </c>
      <c r="AN621" s="22">
        <v>45012</v>
      </c>
      <c r="AO621" s="20">
        <v>3.53</v>
      </c>
    </row>
    <row r="622" spans="1:41" x14ac:dyDescent="0.2">
      <c r="A622" s="17">
        <v>45047</v>
      </c>
      <c r="B622">
        <v>195.73106384277341</v>
      </c>
      <c r="C622">
        <v>197.78999328613281</v>
      </c>
      <c r="D622">
        <v>199.05000305175781</v>
      </c>
      <c r="E622">
        <v>197.1199951171875</v>
      </c>
      <c r="F622">
        <v>197.75999450683591</v>
      </c>
      <c r="G622">
        <v>2882900</v>
      </c>
      <c r="U622" s="17">
        <v>45047</v>
      </c>
      <c r="V622">
        <v>4167.8701171875</v>
      </c>
      <c r="W622">
        <v>4167.8701171875</v>
      </c>
      <c r="X622">
        <v>4186.919921875</v>
      </c>
      <c r="Y622">
        <v>4164.1201171875</v>
      </c>
      <c r="Z622">
        <v>4166.7900390625</v>
      </c>
      <c r="AA622">
        <v>3321370000</v>
      </c>
      <c r="AN622" s="22">
        <v>45013</v>
      </c>
      <c r="AO622" s="20">
        <v>3.55</v>
      </c>
    </row>
    <row r="623" spans="1:41" x14ac:dyDescent="0.2">
      <c r="A623" s="17">
        <v>45048</v>
      </c>
      <c r="B623">
        <v>191.82218933105469</v>
      </c>
      <c r="C623">
        <v>193.8399963378906</v>
      </c>
      <c r="D623">
        <v>198.4100036621094</v>
      </c>
      <c r="E623">
        <v>192.92999267578119</v>
      </c>
      <c r="F623">
        <v>198.02000427246091</v>
      </c>
      <c r="G623">
        <v>6051000</v>
      </c>
      <c r="U623" s="17">
        <v>45048</v>
      </c>
      <c r="V623">
        <v>4119.580078125</v>
      </c>
      <c r="W623">
        <v>4119.580078125</v>
      </c>
      <c r="X623">
        <v>4164.10009765625</v>
      </c>
      <c r="Y623">
        <v>4089.719970703125</v>
      </c>
      <c r="Z623">
        <v>4164.10009765625</v>
      </c>
      <c r="AA623">
        <v>4486130000</v>
      </c>
      <c r="AN623" s="22">
        <v>45014</v>
      </c>
      <c r="AO623" s="20">
        <v>3.57</v>
      </c>
    </row>
    <row r="624" spans="1:41" x14ac:dyDescent="0.2">
      <c r="A624" s="17">
        <v>45049</v>
      </c>
      <c r="B624">
        <v>190.60499572753909</v>
      </c>
      <c r="C624">
        <v>192.61000061035159</v>
      </c>
      <c r="D624">
        <v>195.78999328613281</v>
      </c>
      <c r="E624">
        <v>192.55999755859381</v>
      </c>
      <c r="F624">
        <v>194.21000671386719</v>
      </c>
      <c r="G624">
        <v>3779900</v>
      </c>
      <c r="U624" s="17">
        <v>45049</v>
      </c>
      <c r="V624">
        <v>4090.75</v>
      </c>
      <c r="W624">
        <v>4090.75</v>
      </c>
      <c r="X624">
        <v>4148.2998046875</v>
      </c>
      <c r="Y624">
        <v>4088.860107421875</v>
      </c>
      <c r="Z624">
        <v>4122.25</v>
      </c>
      <c r="AA624">
        <v>4246510000</v>
      </c>
      <c r="AN624" s="22">
        <v>45015</v>
      </c>
      <c r="AO624" s="20">
        <v>3.55</v>
      </c>
    </row>
    <row r="625" spans="1:41" x14ac:dyDescent="0.2">
      <c r="A625" s="17">
        <v>45050</v>
      </c>
      <c r="B625">
        <v>190.37739562988281</v>
      </c>
      <c r="C625">
        <v>192.3800048828125</v>
      </c>
      <c r="D625">
        <v>194.55999755859381</v>
      </c>
      <c r="E625">
        <v>190.75999450683591</v>
      </c>
      <c r="F625">
        <v>191.8999938964844</v>
      </c>
      <c r="G625">
        <v>4386500</v>
      </c>
      <c r="U625" s="17">
        <v>45050</v>
      </c>
      <c r="V625">
        <v>4061.219970703125</v>
      </c>
      <c r="W625">
        <v>4061.219970703125</v>
      </c>
      <c r="X625">
        <v>4082.610107421875</v>
      </c>
      <c r="Y625">
        <v>4048.280029296875</v>
      </c>
      <c r="Z625">
        <v>4082.550048828125</v>
      </c>
      <c r="AA625">
        <v>4920090000</v>
      </c>
      <c r="AN625" s="22">
        <v>45016</v>
      </c>
      <c r="AO625" s="20">
        <v>3.48</v>
      </c>
    </row>
    <row r="626" spans="1:41" x14ac:dyDescent="0.2">
      <c r="A626" s="17">
        <v>45051</v>
      </c>
      <c r="B626">
        <v>195.53315734863281</v>
      </c>
      <c r="C626">
        <v>197.5899963378906</v>
      </c>
      <c r="D626">
        <v>198.11000061035159</v>
      </c>
      <c r="E626">
        <v>193.25</v>
      </c>
      <c r="F626">
        <v>193.94999694824219</v>
      </c>
      <c r="G626">
        <v>4284400</v>
      </c>
      <c r="U626" s="17">
        <v>45051</v>
      </c>
      <c r="V626">
        <v>4136.25</v>
      </c>
      <c r="W626">
        <v>4136.25</v>
      </c>
      <c r="X626">
        <v>4147.02001953125</v>
      </c>
      <c r="Y626">
        <v>4084.72998046875</v>
      </c>
      <c r="Z626">
        <v>4084.72998046875</v>
      </c>
      <c r="AA626">
        <v>4186270000</v>
      </c>
      <c r="AN626" s="22">
        <v>45019</v>
      </c>
      <c r="AO626" s="20">
        <v>3.43</v>
      </c>
    </row>
    <row r="627" spans="1:41" x14ac:dyDescent="0.2">
      <c r="A627" s="17">
        <v>45054</v>
      </c>
      <c r="B627">
        <v>195.83992004394531</v>
      </c>
      <c r="C627">
        <v>197.8999938964844</v>
      </c>
      <c r="D627">
        <v>200.5</v>
      </c>
      <c r="E627">
        <v>196.08000183105469</v>
      </c>
      <c r="F627">
        <v>198.7200012207031</v>
      </c>
      <c r="G627">
        <v>4169400</v>
      </c>
      <c r="U627" s="17">
        <v>45054</v>
      </c>
      <c r="V627">
        <v>4138.1201171875</v>
      </c>
      <c r="W627">
        <v>4138.1201171875</v>
      </c>
      <c r="X627">
        <v>4142.2998046875</v>
      </c>
      <c r="Y627">
        <v>4123.81005859375</v>
      </c>
      <c r="Z627">
        <v>4136.97998046875</v>
      </c>
      <c r="AA627">
        <v>3641640000</v>
      </c>
      <c r="AN627" s="22">
        <v>45020</v>
      </c>
      <c r="AO627" s="20">
        <v>3.35</v>
      </c>
    </row>
    <row r="628" spans="1:41" x14ac:dyDescent="0.2">
      <c r="A628" s="17">
        <v>45055</v>
      </c>
      <c r="B628">
        <v>199.0857849121094</v>
      </c>
      <c r="C628">
        <v>201.17999267578119</v>
      </c>
      <c r="D628">
        <v>203.80000305175781</v>
      </c>
      <c r="E628">
        <v>196.7799987792969</v>
      </c>
      <c r="F628">
        <v>196.7799987792969</v>
      </c>
      <c r="G628">
        <v>6996800</v>
      </c>
      <c r="U628" s="17">
        <v>45055</v>
      </c>
      <c r="V628">
        <v>4119.169921875</v>
      </c>
      <c r="W628">
        <v>4119.169921875</v>
      </c>
      <c r="X628">
        <v>4130.35009765625</v>
      </c>
      <c r="Y628">
        <v>4116.64990234375</v>
      </c>
      <c r="Z628">
        <v>4124.25</v>
      </c>
      <c r="AA628">
        <v>3810140000</v>
      </c>
      <c r="AN628" s="22">
        <v>45021</v>
      </c>
      <c r="AO628" s="20">
        <v>3.3</v>
      </c>
    </row>
    <row r="629" spans="1:41" x14ac:dyDescent="0.2">
      <c r="A629" s="17">
        <v>45056</v>
      </c>
      <c r="B629">
        <v>202.71759033203119</v>
      </c>
      <c r="C629">
        <v>204.8500061035156</v>
      </c>
      <c r="D629">
        <v>206.2799987792969</v>
      </c>
      <c r="E629">
        <v>203.03999328613281</v>
      </c>
      <c r="F629">
        <v>204.94000244140619</v>
      </c>
      <c r="G629">
        <v>6535600</v>
      </c>
      <c r="U629" s="17">
        <v>45056</v>
      </c>
      <c r="V629">
        <v>4137.64013671875</v>
      </c>
      <c r="W629">
        <v>4137.64013671875</v>
      </c>
      <c r="X629">
        <v>4154.27978515625</v>
      </c>
      <c r="Y629">
        <v>4098.919921875</v>
      </c>
      <c r="Z629">
        <v>4143.740234375</v>
      </c>
      <c r="AA629">
        <v>4057160000</v>
      </c>
      <c r="AN629" s="22">
        <v>45022</v>
      </c>
      <c r="AO629" s="20">
        <v>3.3</v>
      </c>
    </row>
    <row r="630" spans="1:41" x14ac:dyDescent="0.2">
      <c r="A630" s="17">
        <v>45057</v>
      </c>
      <c r="B630">
        <v>201.35194396972659</v>
      </c>
      <c r="C630">
        <v>203.4700012207031</v>
      </c>
      <c r="D630">
        <v>203.80000305175781</v>
      </c>
      <c r="E630">
        <v>198.55000305175781</v>
      </c>
      <c r="F630">
        <v>202.9100036621094</v>
      </c>
      <c r="G630">
        <v>5366300</v>
      </c>
      <c r="U630" s="17">
        <v>45057</v>
      </c>
      <c r="V630">
        <v>4130.6201171875</v>
      </c>
      <c r="W630">
        <v>4130.6201171875</v>
      </c>
      <c r="X630">
        <v>4132.7998046875</v>
      </c>
      <c r="Y630">
        <v>4109.2900390625</v>
      </c>
      <c r="Z630">
        <v>4132.240234375</v>
      </c>
      <c r="AA630">
        <v>3752900000</v>
      </c>
      <c r="AN630" s="22">
        <v>45023</v>
      </c>
      <c r="AO630" s="20">
        <v>3.39</v>
      </c>
    </row>
    <row r="631" spans="1:41" x14ac:dyDescent="0.2">
      <c r="A631" s="17">
        <v>45058</v>
      </c>
      <c r="B631">
        <v>199.709228515625</v>
      </c>
      <c r="C631">
        <v>201.80999755859381</v>
      </c>
      <c r="D631">
        <v>203.96000671386719</v>
      </c>
      <c r="E631">
        <v>200.1300048828125</v>
      </c>
      <c r="F631">
        <v>203.42999267578119</v>
      </c>
      <c r="G631">
        <v>4733600</v>
      </c>
      <c r="U631" s="17">
        <v>45058</v>
      </c>
      <c r="V631">
        <v>4124.080078125</v>
      </c>
      <c r="W631">
        <v>4124.080078125</v>
      </c>
      <c r="X631">
        <v>4143.740234375</v>
      </c>
      <c r="Y631">
        <v>4099.1201171875</v>
      </c>
      <c r="Z631">
        <v>4138.5400390625</v>
      </c>
      <c r="AA631">
        <v>3533740000</v>
      </c>
      <c r="AN631" s="22">
        <v>45026</v>
      </c>
      <c r="AO631" s="20">
        <v>3.41</v>
      </c>
    </row>
    <row r="632" spans="1:41" x14ac:dyDescent="0.2">
      <c r="A632" s="17">
        <v>45061</v>
      </c>
      <c r="B632">
        <v>201.2134094238281</v>
      </c>
      <c r="C632">
        <v>203.33000183105469</v>
      </c>
      <c r="D632">
        <v>205.3999938964844</v>
      </c>
      <c r="E632">
        <v>202.47999572753909</v>
      </c>
      <c r="F632">
        <v>203.75</v>
      </c>
      <c r="G632">
        <v>4518200</v>
      </c>
      <c r="U632" s="17">
        <v>45061</v>
      </c>
      <c r="V632">
        <v>4136.27978515625</v>
      </c>
      <c r="W632">
        <v>4136.27978515625</v>
      </c>
      <c r="X632">
        <v>4141.25</v>
      </c>
      <c r="Y632">
        <v>4110.27001953125</v>
      </c>
      <c r="Z632">
        <v>4126.64990234375</v>
      </c>
      <c r="AA632">
        <v>3562170000</v>
      </c>
      <c r="AN632" s="22">
        <v>45027</v>
      </c>
      <c r="AO632" s="20">
        <v>3.43</v>
      </c>
    </row>
    <row r="633" spans="1:41" x14ac:dyDescent="0.2">
      <c r="A633" s="17">
        <v>45062</v>
      </c>
      <c r="B633">
        <v>202.4305725097656</v>
      </c>
      <c r="C633">
        <v>204.55999755859381</v>
      </c>
      <c r="D633">
        <v>205.66999816894531</v>
      </c>
      <c r="E633">
        <v>201.75</v>
      </c>
      <c r="F633">
        <v>201.92999267578119</v>
      </c>
      <c r="G633">
        <v>4423200</v>
      </c>
      <c r="U633" s="17">
        <v>45062</v>
      </c>
      <c r="V633">
        <v>4109.89990234375</v>
      </c>
      <c r="W633">
        <v>4109.89990234375</v>
      </c>
      <c r="X633">
        <v>4135.5400390625</v>
      </c>
      <c r="Y633">
        <v>4109.85986328125</v>
      </c>
      <c r="Z633">
        <v>4127.9501953125</v>
      </c>
      <c r="AA633">
        <v>3654200000</v>
      </c>
      <c r="AN633" s="22">
        <v>45028</v>
      </c>
      <c r="AO633" s="20">
        <v>3.41</v>
      </c>
    </row>
    <row r="634" spans="1:41" x14ac:dyDescent="0.2">
      <c r="A634" s="17">
        <v>45063</v>
      </c>
      <c r="B634">
        <v>207.20045471191409</v>
      </c>
      <c r="C634">
        <v>209.3800048828125</v>
      </c>
      <c r="D634">
        <v>209.49000549316409</v>
      </c>
      <c r="E634">
        <v>204.80000305175781</v>
      </c>
      <c r="F634">
        <v>206.5</v>
      </c>
      <c r="G634">
        <v>5772200</v>
      </c>
      <c r="U634" s="17">
        <v>45063</v>
      </c>
      <c r="V634">
        <v>4158.77001953125</v>
      </c>
      <c r="W634">
        <v>4158.77001953125</v>
      </c>
      <c r="X634">
        <v>4164.669921875</v>
      </c>
      <c r="Y634">
        <v>4113.6201171875</v>
      </c>
      <c r="Z634">
        <v>4122.85009765625</v>
      </c>
      <c r="AA634">
        <v>4039080000</v>
      </c>
      <c r="AN634" s="22">
        <v>45029</v>
      </c>
      <c r="AO634" s="20">
        <v>3.45</v>
      </c>
    </row>
    <row r="635" spans="1:41" x14ac:dyDescent="0.2">
      <c r="A635" s="17">
        <v>45064</v>
      </c>
      <c r="B635">
        <v>211.0993957519531</v>
      </c>
      <c r="C635">
        <v>213.32000732421881</v>
      </c>
      <c r="D635">
        <v>213.8800048828125</v>
      </c>
      <c r="E635">
        <v>209.33000183105469</v>
      </c>
      <c r="F635">
        <v>209.5</v>
      </c>
      <c r="G635">
        <v>5165500</v>
      </c>
      <c r="U635" s="17">
        <v>45064</v>
      </c>
      <c r="V635">
        <v>4198.0498046875</v>
      </c>
      <c r="W635">
        <v>4198.0498046875</v>
      </c>
      <c r="X635">
        <v>4202.2001953125</v>
      </c>
      <c r="Y635">
        <v>4153.5</v>
      </c>
      <c r="Z635">
        <v>4157.68017578125</v>
      </c>
      <c r="AA635">
        <v>3980500000</v>
      </c>
      <c r="AN635" s="22">
        <v>45030</v>
      </c>
      <c r="AO635" s="20">
        <v>3.52</v>
      </c>
    </row>
    <row r="636" spans="1:41" x14ac:dyDescent="0.2">
      <c r="A636" s="17">
        <v>45065</v>
      </c>
      <c r="B636">
        <v>208.17022705078119</v>
      </c>
      <c r="C636">
        <v>210.36000061035159</v>
      </c>
      <c r="D636">
        <v>213.24000549316409</v>
      </c>
      <c r="E636">
        <v>209.92999267578119</v>
      </c>
      <c r="F636">
        <v>212.96000671386719</v>
      </c>
      <c r="G636">
        <v>6091600</v>
      </c>
      <c r="U636" s="17">
        <v>45065</v>
      </c>
      <c r="V636">
        <v>4191.97998046875</v>
      </c>
      <c r="W636">
        <v>4191.97998046875</v>
      </c>
      <c r="X636">
        <v>4212.91015625</v>
      </c>
      <c r="Y636">
        <v>4180.2001953125</v>
      </c>
      <c r="Z636">
        <v>4204.14990234375</v>
      </c>
      <c r="AA636">
        <v>4041900000</v>
      </c>
      <c r="AN636" s="22">
        <v>45033</v>
      </c>
      <c r="AO636" s="20">
        <v>3.6</v>
      </c>
    </row>
    <row r="637" spans="1:41" x14ac:dyDescent="0.2">
      <c r="A637" s="17">
        <v>45068</v>
      </c>
      <c r="B637">
        <v>208.07127380371091</v>
      </c>
      <c r="C637">
        <v>210.25999450683591</v>
      </c>
      <c r="D637">
        <v>212.82000732421881</v>
      </c>
      <c r="E637">
        <v>209.03999328613281</v>
      </c>
      <c r="F637">
        <v>209.16999816894531</v>
      </c>
      <c r="G637">
        <v>3890800</v>
      </c>
      <c r="U637" s="17">
        <v>45068</v>
      </c>
      <c r="V637">
        <v>4192.6298828125</v>
      </c>
      <c r="W637">
        <v>4192.6298828125</v>
      </c>
      <c r="X637">
        <v>4209.22021484375</v>
      </c>
      <c r="Y637">
        <v>4179.68017578125</v>
      </c>
      <c r="Z637">
        <v>4190.77978515625</v>
      </c>
      <c r="AA637">
        <v>3728520000</v>
      </c>
      <c r="AN637" s="22">
        <v>45034</v>
      </c>
      <c r="AO637" s="20">
        <v>3.58</v>
      </c>
    </row>
    <row r="638" spans="1:41" x14ac:dyDescent="0.2">
      <c r="A638" s="17">
        <v>45069</v>
      </c>
      <c r="B638">
        <v>204.48896789550781</v>
      </c>
      <c r="C638">
        <v>206.63999938964841</v>
      </c>
      <c r="D638">
        <v>209.63999938964841</v>
      </c>
      <c r="E638">
        <v>206.4700012207031</v>
      </c>
      <c r="F638">
        <v>207.74000549316409</v>
      </c>
      <c r="G638">
        <v>4256800</v>
      </c>
      <c r="U638" s="17">
        <v>45069</v>
      </c>
      <c r="V638">
        <v>4145.580078125</v>
      </c>
      <c r="W638">
        <v>4145.580078125</v>
      </c>
      <c r="X638">
        <v>4185.68017578125</v>
      </c>
      <c r="Y638">
        <v>4142.5400390625</v>
      </c>
      <c r="Z638">
        <v>4176.7998046875</v>
      </c>
      <c r="AA638">
        <v>4155320000</v>
      </c>
      <c r="AN638" s="22">
        <v>45035</v>
      </c>
      <c r="AO638" s="20">
        <v>3.6</v>
      </c>
    </row>
    <row r="639" spans="1:41" x14ac:dyDescent="0.2">
      <c r="A639" s="17">
        <v>45070</v>
      </c>
      <c r="B639">
        <v>206.88374328613281</v>
      </c>
      <c r="C639">
        <v>209.05999755859381</v>
      </c>
      <c r="D639">
        <v>210.21000671386719</v>
      </c>
      <c r="E639">
        <v>205.41999816894531</v>
      </c>
      <c r="F639">
        <v>206.03999328613281</v>
      </c>
      <c r="G639">
        <v>4894000</v>
      </c>
      <c r="U639" s="17">
        <v>45070</v>
      </c>
      <c r="V639">
        <v>4115.240234375</v>
      </c>
      <c r="W639">
        <v>4115.240234375</v>
      </c>
      <c r="X639">
        <v>4132.9599609375</v>
      </c>
      <c r="Y639">
        <v>4103.97998046875</v>
      </c>
      <c r="Z639">
        <v>4132.9599609375</v>
      </c>
      <c r="AA639">
        <v>0</v>
      </c>
      <c r="AN639" s="22">
        <v>45036</v>
      </c>
      <c r="AO639" s="20">
        <v>3.54</v>
      </c>
    </row>
    <row r="640" spans="1:41" x14ac:dyDescent="0.2">
      <c r="A640" s="17">
        <v>45071</v>
      </c>
      <c r="B640">
        <v>207.72492980957031</v>
      </c>
      <c r="C640">
        <v>209.9100036621094</v>
      </c>
      <c r="D640">
        <v>212.33000183105469</v>
      </c>
      <c r="E640">
        <v>208.44000244140619</v>
      </c>
      <c r="F640">
        <v>212.02000427246091</v>
      </c>
      <c r="G640">
        <v>6496700</v>
      </c>
      <c r="U640" s="17">
        <v>45071</v>
      </c>
      <c r="V640">
        <v>4151.27978515625</v>
      </c>
      <c r="W640">
        <v>4151.27978515625</v>
      </c>
      <c r="X640">
        <v>4165.740234375</v>
      </c>
      <c r="Y640">
        <v>4129.72998046875</v>
      </c>
      <c r="Z640">
        <v>4155.7099609375</v>
      </c>
      <c r="AA640">
        <v>4147760000</v>
      </c>
      <c r="AN640" s="22">
        <v>45037</v>
      </c>
      <c r="AO640" s="20">
        <v>3.57</v>
      </c>
    </row>
    <row r="641" spans="1:41" x14ac:dyDescent="0.2">
      <c r="A641" s="17">
        <v>45072</v>
      </c>
      <c r="B641">
        <v>213.19737243652341</v>
      </c>
      <c r="C641">
        <v>215.44000244140619</v>
      </c>
      <c r="D641">
        <v>216.1499938964844</v>
      </c>
      <c r="E641">
        <v>212.55000305175781</v>
      </c>
      <c r="F641">
        <v>212.80000305175781</v>
      </c>
      <c r="G641">
        <v>6933300</v>
      </c>
      <c r="U641" s="17">
        <v>45072</v>
      </c>
      <c r="V641">
        <v>4205.4501953125</v>
      </c>
      <c r="W641">
        <v>4205.4501953125</v>
      </c>
      <c r="X641">
        <v>4212.8701171875</v>
      </c>
      <c r="Y641">
        <v>4156.16015625</v>
      </c>
      <c r="Z641">
        <v>4156.16015625</v>
      </c>
      <c r="AA641">
        <v>3715460000</v>
      </c>
      <c r="AN641" s="22">
        <v>45040</v>
      </c>
      <c r="AO641" s="20">
        <v>3.52</v>
      </c>
    </row>
    <row r="642" spans="1:41" x14ac:dyDescent="0.2">
      <c r="A642" s="17">
        <v>45076</v>
      </c>
      <c r="B642">
        <v>216.5916442871094</v>
      </c>
      <c r="C642">
        <v>218.8699951171875</v>
      </c>
      <c r="D642">
        <v>222.13999938964841</v>
      </c>
      <c r="E642">
        <v>215.72999572753909</v>
      </c>
      <c r="F642">
        <v>219.27000427246091</v>
      </c>
      <c r="G642">
        <v>10421000</v>
      </c>
      <c r="U642" s="17">
        <v>45076</v>
      </c>
      <c r="V642">
        <v>4205.52001953125</v>
      </c>
      <c r="W642">
        <v>4205.52001953125</v>
      </c>
      <c r="X642">
        <v>4231.10009765625</v>
      </c>
      <c r="Y642">
        <v>4192.18017578125</v>
      </c>
      <c r="Z642">
        <v>4226.7099609375</v>
      </c>
      <c r="AA642">
        <v>4228510000</v>
      </c>
      <c r="AN642" s="22">
        <v>45041</v>
      </c>
      <c r="AO642" s="20">
        <v>3.4</v>
      </c>
    </row>
    <row r="643" spans="1:41" x14ac:dyDescent="0.2">
      <c r="A643" s="17">
        <v>45077</v>
      </c>
      <c r="B643">
        <v>221.0546875</v>
      </c>
      <c r="C643">
        <v>223.3800048828125</v>
      </c>
      <c r="D643">
        <v>225</v>
      </c>
      <c r="E643">
        <v>217.05999755859381</v>
      </c>
      <c r="F643">
        <v>219.55000305175781</v>
      </c>
      <c r="G643">
        <v>19624000</v>
      </c>
      <c r="U643" s="17">
        <v>45077</v>
      </c>
      <c r="V643">
        <v>4179.830078125</v>
      </c>
      <c r="W643">
        <v>4179.830078125</v>
      </c>
      <c r="X643">
        <v>4195.43994140625</v>
      </c>
      <c r="Y643">
        <v>4166.14990234375</v>
      </c>
      <c r="Z643">
        <v>4190.740234375</v>
      </c>
      <c r="AA643">
        <v>5980670000</v>
      </c>
      <c r="AN643" s="22">
        <v>45042</v>
      </c>
      <c r="AO643" s="20">
        <v>3.43</v>
      </c>
    </row>
    <row r="644" spans="1:41" x14ac:dyDescent="0.2">
      <c r="A644" s="17">
        <v>45078</v>
      </c>
      <c r="B644">
        <v>210.68379211425781</v>
      </c>
      <c r="C644">
        <v>212.8999938964844</v>
      </c>
      <c r="D644">
        <v>215.36000061035159</v>
      </c>
      <c r="E644">
        <v>206.05999755859381</v>
      </c>
      <c r="F644">
        <v>208.2200012207031</v>
      </c>
      <c r="G644">
        <v>20907400</v>
      </c>
      <c r="U644" s="17">
        <v>45078</v>
      </c>
      <c r="V644">
        <v>4221.02001953125</v>
      </c>
      <c r="W644">
        <v>4221.02001953125</v>
      </c>
      <c r="X644">
        <v>4232.43017578125</v>
      </c>
      <c r="Y644">
        <v>4171.64013671875</v>
      </c>
      <c r="Z644">
        <v>4183.02978515625</v>
      </c>
      <c r="AA644">
        <v>4391860000</v>
      </c>
      <c r="AN644" s="22">
        <v>45043</v>
      </c>
      <c r="AO644" s="20">
        <v>3.53</v>
      </c>
    </row>
    <row r="645" spans="1:41" x14ac:dyDescent="0.2">
      <c r="A645" s="17">
        <v>45079</v>
      </c>
      <c r="B645">
        <v>210.81243896484381</v>
      </c>
      <c r="C645">
        <v>213.0299987792969</v>
      </c>
      <c r="D645">
        <v>216.13999938964841</v>
      </c>
      <c r="E645">
        <v>210.42999267578119</v>
      </c>
      <c r="F645">
        <v>212.8999938964844</v>
      </c>
      <c r="G645">
        <v>11026900</v>
      </c>
      <c r="U645" s="17">
        <v>45079</v>
      </c>
      <c r="V645">
        <v>4282.3701171875</v>
      </c>
      <c r="W645">
        <v>4282.3701171875</v>
      </c>
      <c r="X645">
        <v>4290.669921875</v>
      </c>
      <c r="Y645">
        <v>4241.009765625</v>
      </c>
      <c r="Z645">
        <v>4241.009765625</v>
      </c>
      <c r="AA645">
        <v>4454200000</v>
      </c>
      <c r="AN645" s="22">
        <v>45044</v>
      </c>
      <c r="AO645" s="20">
        <v>3.44</v>
      </c>
    </row>
    <row r="646" spans="1:41" x14ac:dyDescent="0.2">
      <c r="A646" s="17">
        <v>45082</v>
      </c>
      <c r="B646">
        <v>207.6754455566406</v>
      </c>
      <c r="C646">
        <v>209.86000061035159</v>
      </c>
      <c r="D646">
        <v>212.32000732421881</v>
      </c>
      <c r="E646">
        <v>207.05999755859381</v>
      </c>
      <c r="F646">
        <v>210.4700012207031</v>
      </c>
      <c r="G646">
        <v>7804400</v>
      </c>
      <c r="U646" s="17">
        <v>45082</v>
      </c>
      <c r="V646">
        <v>4273.7900390625</v>
      </c>
      <c r="W646">
        <v>4273.7900390625</v>
      </c>
      <c r="X646">
        <v>4299.27978515625</v>
      </c>
      <c r="Y646">
        <v>4266.81982421875</v>
      </c>
      <c r="Z646">
        <v>4282.990234375</v>
      </c>
      <c r="AA646">
        <v>3813290000</v>
      </c>
      <c r="AN646" s="22">
        <v>45047</v>
      </c>
      <c r="AO646" s="20">
        <v>3.59</v>
      </c>
    </row>
    <row r="647" spans="1:41" x14ac:dyDescent="0.2">
      <c r="A647" s="17">
        <v>45083</v>
      </c>
      <c r="B647">
        <v>210.6343078613281</v>
      </c>
      <c r="C647">
        <v>212.8500061035156</v>
      </c>
      <c r="D647">
        <v>213.3999938964844</v>
      </c>
      <c r="E647">
        <v>208.3699951171875</v>
      </c>
      <c r="F647">
        <v>208.55000305175781</v>
      </c>
      <c r="G647">
        <v>6796000</v>
      </c>
      <c r="U647" s="17">
        <v>45083</v>
      </c>
      <c r="V647">
        <v>4283.85009765625</v>
      </c>
      <c r="W647">
        <v>4283.85009765625</v>
      </c>
      <c r="X647">
        <v>4288.330078125</v>
      </c>
      <c r="Y647">
        <v>4263.08984375</v>
      </c>
      <c r="Z647">
        <v>4271.33984375</v>
      </c>
      <c r="AA647">
        <v>3996560000</v>
      </c>
      <c r="AN647" s="22">
        <v>45048</v>
      </c>
      <c r="AO647" s="20">
        <v>3.44</v>
      </c>
    </row>
    <row r="648" spans="1:41" x14ac:dyDescent="0.2">
      <c r="A648" s="17">
        <v>45084</v>
      </c>
      <c r="B648">
        <v>203.5884094238281</v>
      </c>
      <c r="C648">
        <v>205.72999572753909</v>
      </c>
      <c r="D648">
        <v>216.6600036621094</v>
      </c>
      <c r="E648">
        <v>204.7799987792969</v>
      </c>
      <c r="F648">
        <v>214.8800048828125</v>
      </c>
      <c r="G648">
        <v>9323900</v>
      </c>
      <c r="U648" s="17">
        <v>45084</v>
      </c>
      <c r="V648">
        <v>4267.52001953125</v>
      </c>
      <c r="W648">
        <v>4267.52001953125</v>
      </c>
      <c r="X648">
        <v>4299.18994140625</v>
      </c>
      <c r="Y648">
        <v>4263.9599609375</v>
      </c>
      <c r="Z648">
        <v>4285.47021484375</v>
      </c>
      <c r="AA648">
        <v>4537800000</v>
      </c>
      <c r="AN648" s="22">
        <v>45049</v>
      </c>
      <c r="AO648" s="20">
        <v>3.38</v>
      </c>
    </row>
    <row r="649" spans="1:41" x14ac:dyDescent="0.2">
      <c r="A649" s="17">
        <v>45085</v>
      </c>
      <c r="B649">
        <v>207.3488464355469</v>
      </c>
      <c r="C649">
        <v>209.5299987792969</v>
      </c>
      <c r="D649">
        <v>210.3800048828125</v>
      </c>
      <c r="E649">
        <v>204.8500061035156</v>
      </c>
      <c r="F649">
        <v>205.3800048828125</v>
      </c>
      <c r="G649">
        <v>5548600</v>
      </c>
      <c r="U649" s="17">
        <v>45085</v>
      </c>
      <c r="V649">
        <v>4293.93017578125</v>
      </c>
      <c r="W649">
        <v>4293.93017578125</v>
      </c>
      <c r="X649">
        <v>4298.009765625</v>
      </c>
      <c r="Y649">
        <v>4261.06982421875</v>
      </c>
      <c r="Z649">
        <v>4268.68994140625</v>
      </c>
      <c r="AA649">
        <v>3826740000</v>
      </c>
      <c r="AN649" s="22">
        <v>45050</v>
      </c>
      <c r="AO649" s="20">
        <v>3.37</v>
      </c>
    </row>
    <row r="650" spans="1:41" x14ac:dyDescent="0.2">
      <c r="A650" s="17">
        <v>45086</v>
      </c>
      <c r="B650">
        <v>213.06867980957031</v>
      </c>
      <c r="C650">
        <v>215.30999755859381</v>
      </c>
      <c r="D650">
        <v>218.6600036621094</v>
      </c>
      <c r="E650">
        <v>210.69000244140619</v>
      </c>
      <c r="F650">
        <v>210.69000244140619</v>
      </c>
      <c r="G650">
        <v>7676700</v>
      </c>
      <c r="U650" s="17">
        <v>45086</v>
      </c>
      <c r="V650">
        <v>4298.85986328125</v>
      </c>
      <c r="W650">
        <v>4298.85986328125</v>
      </c>
      <c r="X650">
        <v>4322.6201171875</v>
      </c>
      <c r="Y650">
        <v>4291.7001953125</v>
      </c>
      <c r="Z650">
        <v>4304.8798828125</v>
      </c>
      <c r="AA650">
        <v>3786510000</v>
      </c>
      <c r="AN650" s="22">
        <v>45051</v>
      </c>
      <c r="AO650" s="20">
        <v>3.44</v>
      </c>
    </row>
    <row r="651" spans="1:41" x14ac:dyDescent="0.2">
      <c r="A651" s="17">
        <v>45089</v>
      </c>
      <c r="B651">
        <v>211.465576171875</v>
      </c>
      <c r="C651">
        <v>213.69000244140619</v>
      </c>
      <c r="D651">
        <v>220.38999938964841</v>
      </c>
      <c r="E651">
        <v>212.13999938964841</v>
      </c>
      <c r="F651">
        <v>216.1499938964844</v>
      </c>
      <c r="G651">
        <v>11568300</v>
      </c>
      <c r="U651" s="17">
        <v>45089</v>
      </c>
      <c r="V651">
        <v>4338.93017578125</v>
      </c>
      <c r="W651">
        <v>4338.93017578125</v>
      </c>
      <c r="X651">
        <v>4340.1298828125</v>
      </c>
      <c r="Y651">
        <v>4304.3701171875</v>
      </c>
      <c r="Z651">
        <v>4308.31982421875</v>
      </c>
      <c r="AA651">
        <v>3945670000</v>
      </c>
      <c r="AN651" s="22">
        <v>45054</v>
      </c>
      <c r="AO651" s="20">
        <v>3.52</v>
      </c>
    </row>
    <row r="652" spans="1:41" x14ac:dyDescent="0.2">
      <c r="A652" s="17">
        <v>45090</v>
      </c>
      <c r="B652">
        <v>206.80458068847659</v>
      </c>
      <c r="C652">
        <v>208.97999572753909</v>
      </c>
      <c r="D652">
        <v>216.22999572753909</v>
      </c>
      <c r="E652">
        <v>207.91999816894531</v>
      </c>
      <c r="F652">
        <v>215.5</v>
      </c>
      <c r="G652">
        <v>11698900</v>
      </c>
      <c r="U652" s="17">
        <v>45090</v>
      </c>
      <c r="V652">
        <v>4369.009765625</v>
      </c>
      <c r="W652">
        <v>4369.009765625</v>
      </c>
      <c r="X652">
        <v>4375.3701171875</v>
      </c>
      <c r="Y652">
        <v>4349.31005859375</v>
      </c>
      <c r="Z652">
        <v>4352.60986328125</v>
      </c>
      <c r="AA652">
        <v>4275400000</v>
      </c>
      <c r="AN652" s="22">
        <v>45055</v>
      </c>
      <c r="AO652" s="20">
        <v>3.53</v>
      </c>
    </row>
    <row r="653" spans="1:41" x14ac:dyDescent="0.2">
      <c r="A653" s="17">
        <v>45091</v>
      </c>
      <c r="B653">
        <v>207.22023010253909</v>
      </c>
      <c r="C653">
        <v>209.3999938964844</v>
      </c>
      <c r="D653">
        <v>211.71000671386719</v>
      </c>
      <c r="E653">
        <v>205.02000427246091</v>
      </c>
      <c r="F653">
        <v>207.69999694824219</v>
      </c>
      <c r="G653">
        <v>8963400</v>
      </c>
      <c r="U653" s="17">
        <v>45091</v>
      </c>
      <c r="V653">
        <v>4372.58984375</v>
      </c>
      <c r="W653">
        <v>4372.58984375</v>
      </c>
      <c r="X653">
        <v>4391.81982421875</v>
      </c>
      <c r="Y653">
        <v>4337.85009765625</v>
      </c>
      <c r="Z653">
        <v>4366.2900390625</v>
      </c>
      <c r="AA653">
        <v>4252110000</v>
      </c>
      <c r="AN653" s="22">
        <v>45056</v>
      </c>
      <c r="AO653" s="20">
        <v>3.43</v>
      </c>
    </row>
    <row r="654" spans="1:41" x14ac:dyDescent="0.2">
      <c r="A654" s="17">
        <v>45092</v>
      </c>
      <c r="B654">
        <v>209.7139892578125</v>
      </c>
      <c r="C654">
        <v>211.91999816894531</v>
      </c>
      <c r="D654">
        <v>213.33000183105469</v>
      </c>
      <c r="E654">
        <v>207.3699951171875</v>
      </c>
      <c r="F654">
        <v>207.94999694824219</v>
      </c>
      <c r="G654">
        <v>7905400</v>
      </c>
      <c r="U654" s="17">
        <v>45092</v>
      </c>
      <c r="V654">
        <v>4425.83984375</v>
      </c>
      <c r="W654">
        <v>4425.83984375</v>
      </c>
      <c r="X654">
        <v>4439.2001953125</v>
      </c>
      <c r="Y654">
        <v>4362.60009765625</v>
      </c>
      <c r="Z654">
        <v>4365.330078125</v>
      </c>
      <c r="AA654">
        <v>4176690000</v>
      </c>
      <c r="AN654" s="22">
        <v>45057</v>
      </c>
      <c r="AO654" s="20">
        <v>3.39</v>
      </c>
    </row>
    <row r="655" spans="1:41" x14ac:dyDescent="0.2">
      <c r="A655" s="17">
        <v>45093</v>
      </c>
      <c r="B655">
        <v>209.5556335449219</v>
      </c>
      <c r="C655">
        <v>211.75999450683591</v>
      </c>
      <c r="D655">
        <v>213.6499938964844</v>
      </c>
      <c r="E655">
        <v>210.6000061035156</v>
      </c>
      <c r="F655">
        <v>213.53999328613281</v>
      </c>
      <c r="G655">
        <v>13672700</v>
      </c>
      <c r="U655" s="17">
        <v>45093</v>
      </c>
      <c r="V655">
        <v>4409.58984375</v>
      </c>
      <c r="W655">
        <v>4409.58984375</v>
      </c>
      <c r="X655">
        <v>4448.47021484375</v>
      </c>
      <c r="Y655">
        <v>4407.43994140625</v>
      </c>
      <c r="Z655">
        <v>4440.9501953125</v>
      </c>
      <c r="AA655">
        <v>6848600000</v>
      </c>
      <c r="AN655" s="22">
        <v>45058</v>
      </c>
      <c r="AO655" s="20">
        <v>3.46</v>
      </c>
    </row>
    <row r="656" spans="1:41" x14ac:dyDescent="0.2">
      <c r="A656" s="17">
        <v>45097</v>
      </c>
      <c r="B656">
        <v>214.71142578125</v>
      </c>
      <c r="C656">
        <v>216.9700012207031</v>
      </c>
      <c r="D656">
        <v>217.05000305175781</v>
      </c>
      <c r="E656">
        <v>208.61000061035159</v>
      </c>
      <c r="F656">
        <v>208.6499938964844</v>
      </c>
      <c r="G656">
        <v>9522900</v>
      </c>
      <c r="U656" s="17">
        <v>45097</v>
      </c>
      <c r="V656">
        <v>4388.7099609375</v>
      </c>
      <c r="W656">
        <v>4388.7099609375</v>
      </c>
      <c r="X656">
        <v>4400.14990234375</v>
      </c>
      <c r="Y656">
        <v>4367.18994140625</v>
      </c>
      <c r="Z656">
        <v>4396.10986328125</v>
      </c>
      <c r="AA656">
        <v>4055790000</v>
      </c>
      <c r="AN656" s="22">
        <v>45061</v>
      </c>
      <c r="AO656" s="20">
        <v>3.5</v>
      </c>
    </row>
    <row r="657" spans="1:41" x14ac:dyDescent="0.2">
      <c r="A657" s="17">
        <v>45098</v>
      </c>
      <c r="B657">
        <v>207.4082336425781</v>
      </c>
      <c r="C657">
        <v>209.5899963378906</v>
      </c>
      <c r="D657">
        <v>217.80000305175781</v>
      </c>
      <c r="E657">
        <v>208.07000732421881</v>
      </c>
      <c r="F657">
        <v>216.52000427246091</v>
      </c>
      <c r="G657">
        <v>7971600</v>
      </c>
      <c r="U657" s="17">
        <v>45098</v>
      </c>
      <c r="V657">
        <v>4365.68994140625</v>
      </c>
      <c r="W657">
        <v>4365.68994140625</v>
      </c>
      <c r="X657">
        <v>4386.22021484375</v>
      </c>
      <c r="Y657">
        <v>4360.14013671875</v>
      </c>
      <c r="Z657">
        <v>4380.009765625</v>
      </c>
      <c r="AA657">
        <v>3709330000</v>
      </c>
      <c r="AN657" s="22">
        <v>45062</v>
      </c>
      <c r="AO657" s="20">
        <v>3.54</v>
      </c>
    </row>
    <row r="658" spans="1:41" x14ac:dyDescent="0.2">
      <c r="A658" s="17">
        <v>45099</v>
      </c>
      <c r="B658">
        <v>211.0697021484375</v>
      </c>
      <c r="C658">
        <v>213.28999328613281</v>
      </c>
      <c r="D658">
        <v>213.96000671386719</v>
      </c>
      <c r="E658">
        <v>209.0899963378906</v>
      </c>
      <c r="F658">
        <v>209.6300048828125</v>
      </c>
      <c r="G658">
        <v>5689800</v>
      </c>
      <c r="U658" s="17">
        <v>45099</v>
      </c>
      <c r="V658">
        <v>4381.89013671875</v>
      </c>
      <c r="W658">
        <v>4381.89013671875</v>
      </c>
      <c r="X658">
        <v>4382.25</v>
      </c>
      <c r="Y658">
        <v>4351.81982421875</v>
      </c>
      <c r="Z658">
        <v>4355.39990234375</v>
      </c>
      <c r="AA658">
        <v>3511000000</v>
      </c>
      <c r="AN658" s="22">
        <v>45063</v>
      </c>
      <c r="AO658" s="20">
        <v>3.57</v>
      </c>
    </row>
    <row r="659" spans="1:41" x14ac:dyDescent="0.2">
      <c r="A659" s="17">
        <v>45100</v>
      </c>
      <c r="B659">
        <v>207.90303039550781</v>
      </c>
      <c r="C659">
        <v>210.0899963378906</v>
      </c>
      <c r="D659">
        <v>211</v>
      </c>
      <c r="E659">
        <v>208.07000732421881</v>
      </c>
      <c r="F659">
        <v>210.5</v>
      </c>
      <c r="G659">
        <v>14037600</v>
      </c>
      <c r="U659" s="17">
        <v>45100</v>
      </c>
      <c r="V659">
        <v>4348.330078125</v>
      </c>
      <c r="W659">
        <v>4348.330078125</v>
      </c>
      <c r="X659">
        <v>4366.5498046875</v>
      </c>
      <c r="Y659">
        <v>4341.33984375</v>
      </c>
      <c r="Z659">
        <v>4354.169921875</v>
      </c>
      <c r="AA659">
        <v>6053620000</v>
      </c>
      <c r="AN659" s="22">
        <v>45064</v>
      </c>
      <c r="AO659" s="20">
        <v>3.65</v>
      </c>
    </row>
    <row r="660" spans="1:41" x14ac:dyDescent="0.2">
      <c r="A660" s="17">
        <v>45103</v>
      </c>
      <c r="B660">
        <v>205.2014465332031</v>
      </c>
      <c r="C660">
        <v>207.36000061035159</v>
      </c>
      <c r="D660">
        <v>211.75</v>
      </c>
      <c r="E660">
        <v>207.3500061035156</v>
      </c>
      <c r="F660">
        <v>209.02000427246091</v>
      </c>
      <c r="G660">
        <v>4771500</v>
      </c>
      <c r="U660" s="17">
        <v>45103</v>
      </c>
      <c r="V660">
        <v>4328.81982421875</v>
      </c>
      <c r="W660">
        <v>4328.81982421875</v>
      </c>
      <c r="X660">
        <v>4362.06005859375</v>
      </c>
      <c r="Y660">
        <v>4328.080078125</v>
      </c>
      <c r="Z660">
        <v>4344.83984375</v>
      </c>
      <c r="AA660">
        <v>3415030000</v>
      </c>
      <c r="AN660" s="22">
        <v>45065</v>
      </c>
      <c r="AO660" s="20">
        <v>3.7</v>
      </c>
    </row>
    <row r="661" spans="1:41" x14ac:dyDescent="0.2">
      <c r="A661" s="17">
        <v>45104</v>
      </c>
      <c r="B661">
        <v>206.6462707519531</v>
      </c>
      <c r="C661">
        <v>208.82000732421881</v>
      </c>
      <c r="D661">
        <v>210.47999572753909</v>
      </c>
      <c r="E661">
        <v>207.52000427246091</v>
      </c>
      <c r="F661">
        <v>208.13999938964841</v>
      </c>
      <c r="G661">
        <v>4014800</v>
      </c>
      <c r="U661" s="17">
        <v>45104</v>
      </c>
      <c r="V661">
        <v>4378.41015625</v>
      </c>
      <c r="W661">
        <v>4378.41015625</v>
      </c>
      <c r="X661">
        <v>4384.419921875</v>
      </c>
      <c r="Y661">
        <v>4335</v>
      </c>
      <c r="Z661">
        <v>4337.35986328125</v>
      </c>
      <c r="AA661">
        <v>3573500000</v>
      </c>
      <c r="AN661" s="22">
        <v>45068</v>
      </c>
      <c r="AO661" s="20">
        <v>3.72</v>
      </c>
    </row>
    <row r="662" spans="1:41" x14ac:dyDescent="0.2">
      <c r="A662" s="17">
        <v>45105</v>
      </c>
      <c r="B662">
        <v>209.9613952636719</v>
      </c>
      <c r="C662">
        <v>212.16999816894531</v>
      </c>
      <c r="D662">
        <v>212.19999694824219</v>
      </c>
      <c r="E662">
        <v>207.6000061035156</v>
      </c>
      <c r="F662">
        <v>208.4100036621094</v>
      </c>
      <c r="G662">
        <v>4775900</v>
      </c>
      <c r="U662" s="17">
        <v>45105</v>
      </c>
      <c r="V662">
        <v>4376.85986328125</v>
      </c>
      <c r="W662">
        <v>4376.85986328125</v>
      </c>
      <c r="X662">
        <v>4390.35009765625</v>
      </c>
      <c r="Y662">
        <v>4360.22021484375</v>
      </c>
      <c r="Z662">
        <v>4367.47998046875</v>
      </c>
      <c r="AA662">
        <v>3739330000</v>
      </c>
      <c r="AN662" s="22">
        <v>45069</v>
      </c>
      <c r="AO662" s="20">
        <v>3.7</v>
      </c>
    </row>
    <row r="663" spans="1:41" x14ac:dyDescent="0.2">
      <c r="A663" s="17">
        <v>45106</v>
      </c>
      <c r="B663">
        <v>208.239501953125</v>
      </c>
      <c r="C663">
        <v>210.42999267578119</v>
      </c>
      <c r="D663">
        <v>212.6499938964844</v>
      </c>
      <c r="E663">
        <v>209.7200012207031</v>
      </c>
      <c r="F663">
        <v>211.8999938964844</v>
      </c>
      <c r="G663">
        <v>3838300</v>
      </c>
      <c r="U663" s="17">
        <v>45106</v>
      </c>
      <c r="V663">
        <v>4396.43994140625</v>
      </c>
      <c r="W663">
        <v>4396.43994140625</v>
      </c>
      <c r="X663">
        <v>4398.39013671875</v>
      </c>
      <c r="Y663">
        <v>4371.97021484375</v>
      </c>
      <c r="Z663">
        <v>4374.93994140625</v>
      </c>
      <c r="AA663">
        <v>3696660000</v>
      </c>
      <c r="AN663" s="22">
        <v>45070</v>
      </c>
      <c r="AO663" s="20">
        <v>3.73</v>
      </c>
    </row>
    <row r="664" spans="1:41" x14ac:dyDescent="0.2">
      <c r="A664" s="17">
        <v>45107</v>
      </c>
      <c r="B664">
        <v>209.06083679199219</v>
      </c>
      <c r="C664">
        <v>211.25999450683591</v>
      </c>
      <c r="D664">
        <v>213.8500061035156</v>
      </c>
      <c r="E664">
        <v>210.96000671386719</v>
      </c>
      <c r="F664">
        <v>211.86000061035159</v>
      </c>
      <c r="G664">
        <v>5984200</v>
      </c>
      <c r="U664" s="17">
        <v>45107</v>
      </c>
      <c r="V664">
        <v>4450.3798828125</v>
      </c>
      <c r="W664">
        <v>4450.3798828125</v>
      </c>
      <c r="X664">
        <v>4458.47998046875</v>
      </c>
      <c r="Y664">
        <v>4422.43994140625</v>
      </c>
      <c r="Z664">
        <v>4422.43994140625</v>
      </c>
      <c r="AA664">
        <v>3923450000</v>
      </c>
      <c r="AN664" s="22">
        <v>45071</v>
      </c>
      <c r="AO664" s="20">
        <v>3.83</v>
      </c>
    </row>
    <row r="665" spans="1:41" x14ac:dyDescent="0.2">
      <c r="A665" s="17">
        <v>45110</v>
      </c>
      <c r="B665">
        <v>209.44677734375</v>
      </c>
      <c r="C665">
        <v>211.6499938964844</v>
      </c>
      <c r="D665">
        <v>211.96000671386719</v>
      </c>
      <c r="E665">
        <v>209.91999816894531</v>
      </c>
      <c r="F665">
        <v>210.57000732421881</v>
      </c>
      <c r="G665">
        <v>2400000</v>
      </c>
      <c r="U665" s="17">
        <v>45110</v>
      </c>
      <c r="V665">
        <v>4455.58984375</v>
      </c>
      <c r="W665">
        <v>4455.58984375</v>
      </c>
      <c r="X665">
        <v>4456.4599609375</v>
      </c>
      <c r="Y665">
        <v>4442.2900390625</v>
      </c>
      <c r="Z665">
        <v>4450.47998046875</v>
      </c>
      <c r="AA665">
        <v>2034280000</v>
      </c>
      <c r="AN665" s="22">
        <v>45072</v>
      </c>
      <c r="AO665" s="20">
        <v>3.8</v>
      </c>
    </row>
    <row r="666" spans="1:41" x14ac:dyDescent="0.2">
      <c r="A666" s="17">
        <v>45112</v>
      </c>
      <c r="B666">
        <v>211.59422302246091</v>
      </c>
      <c r="C666">
        <v>213.82000732421881</v>
      </c>
      <c r="D666">
        <v>214.6199951171875</v>
      </c>
      <c r="E666">
        <v>210.0899963378906</v>
      </c>
      <c r="F666">
        <v>210.49000549316409</v>
      </c>
      <c r="G666">
        <v>5069300</v>
      </c>
      <c r="U666" s="17">
        <v>45112</v>
      </c>
      <c r="V666">
        <v>4446.81982421875</v>
      </c>
      <c r="W666">
        <v>4446.81982421875</v>
      </c>
      <c r="X666">
        <v>4454.06005859375</v>
      </c>
      <c r="Y666">
        <v>4436.60986328125</v>
      </c>
      <c r="Z666">
        <v>4442.0400390625</v>
      </c>
      <c r="AA666">
        <v>3482620000</v>
      </c>
      <c r="AN666" s="22">
        <v>45075</v>
      </c>
    </row>
    <row r="667" spans="1:41" x14ac:dyDescent="0.2">
      <c r="A667" s="17">
        <v>45113</v>
      </c>
      <c r="B667">
        <v>207.9525146484375</v>
      </c>
      <c r="C667">
        <v>210.13999938964841</v>
      </c>
      <c r="D667">
        <v>212.5</v>
      </c>
      <c r="E667">
        <v>207.83000183105469</v>
      </c>
      <c r="F667">
        <v>211.19999694824219</v>
      </c>
      <c r="G667">
        <v>4250900</v>
      </c>
      <c r="U667" s="17">
        <v>45113</v>
      </c>
      <c r="V667">
        <v>4411.58984375</v>
      </c>
      <c r="W667">
        <v>4411.58984375</v>
      </c>
      <c r="X667">
        <v>4422.6201171875</v>
      </c>
      <c r="Y667">
        <v>4385.0498046875</v>
      </c>
      <c r="Z667">
        <v>4422.6201171875</v>
      </c>
      <c r="AA667">
        <v>3682020000</v>
      </c>
      <c r="AN667" s="22">
        <v>45076</v>
      </c>
      <c r="AO667" s="20">
        <v>3.69</v>
      </c>
    </row>
    <row r="668" spans="1:41" x14ac:dyDescent="0.2">
      <c r="A668" s="17">
        <v>45114</v>
      </c>
      <c r="B668">
        <v>207.4082336425781</v>
      </c>
      <c r="C668">
        <v>209.5899963378906</v>
      </c>
      <c r="D668">
        <v>212.11000061035159</v>
      </c>
      <c r="E668">
        <v>209.2799987792969</v>
      </c>
      <c r="F668">
        <v>209.77000427246091</v>
      </c>
      <c r="G668">
        <v>3022200</v>
      </c>
      <c r="U668" s="17">
        <v>45114</v>
      </c>
      <c r="V668">
        <v>4398.9501953125</v>
      </c>
      <c r="W668">
        <v>4398.9501953125</v>
      </c>
      <c r="X668">
        <v>4440.39013671875</v>
      </c>
      <c r="Y668">
        <v>4397.39990234375</v>
      </c>
      <c r="Z668">
        <v>4404.5400390625</v>
      </c>
      <c r="AA668">
        <v>3630480000</v>
      </c>
      <c r="AN668" s="22">
        <v>45077</v>
      </c>
      <c r="AO668" s="20">
        <v>3.64</v>
      </c>
    </row>
    <row r="669" spans="1:41" x14ac:dyDescent="0.2">
      <c r="A669" s="17">
        <v>45117</v>
      </c>
      <c r="B669">
        <v>210.5946960449219</v>
      </c>
      <c r="C669">
        <v>212.80999755859381</v>
      </c>
      <c r="D669">
        <v>212.8699951171875</v>
      </c>
      <c r="E669">
        <v>208.32000732421881</v>
      </c>
      <c r="F669">
        <v>209</v>
      </c>
      <c r="G669">
        <v>3820100</v>
      </c>
      <c r="U669" s="17">
        <v>45117</v>
      </c>
      <c r="V669">
        <v>4409.52978515625</v>
      </c>
      <c r="W669">
        <v>4409.52978515625</v>
      </c>
      <c r="X669">
        <v>4412.60009765625</v>
      </c>
      <c r="Y669">
        <v>4389.919921875</v>
      </c>
      <c r="Z669">
        <v>4394.22998046875</v>
      </c>
      <c r="AA669">
        <v>3429600000</v>
      </c>
      <c r="AN669" s="22">
        <v>45078</v>
      </c>
      <c r="AO669" s="20">
        <v>3.61</v>
      </c>
    </row>
    <row r="670" spans="1:41" x14ac:dyDescent="0.2">
      <c r="A670" s="17">
        <v>45118</v>
      </c>
      <c r="B670">
        <v>218.8677062988281</v>
      </c>
      <c r="C670">
        <v>221.16999816894531</v>
      </c>
      <c r="D670">
        <v>222.3500061035156</v>
      </c>
      <c r="E670">
        <v>217.24000549316409</v>
      </c>
      <c r="F670">
        <v>222.05999755859381</v>
      </c>
      <c r="G670">
        <v>10028100</v>
      </c>
      <c r="U670" s="17">
        <v>45118</v>
      </c>
      <c r="V670">
        <v>4439.259765625</v>
      </c>
      <c r="W670">
        <v>4439.259765625</v>
      </c>
      <c r="X670">
        <v>4443.64013671875</v>
      </c>
      <c r="Y670">
        <v>4408.4599609375</v>
      </c>
      <c r="Z670">
        <v>4415.5498046875</v>
      </c>
      <c r="AA670">
        <v>3624220000</v>
      </c>
      <c r="AN670" s="22">
        <v>45079</v>
      </c>
      <c r="AO670" s="20">
        <v>3.69</v>
      </c>
    </row>
    <row r="671" spans="1:41" x14ac:dyDescent="0.2">
      <c r="A671" s="17">
        <v>45119</v>
      </c>
      <c r="B671">
        <v>224.91407775878909</v>
      </c>
      <c r="C671">
        <v>227.2799987792969</v>
      </c>
      <c r="D671">
        <v>228.0899963378906</v>
      </c>
      <c r="E671">
        <v>221.61000061035159</v>
      </c>
      <c r="F671">
        <v>221.8999938964844</v>
      </c>
      <c r="G671">
        <v>8923500</v>
      </c>
      <c r="U671" s="17">
        <v>45119</v>
      </c>
      <c r="V671">
        <v>4472.16015625</v>
      </c>
      <c r="W671">
        <v>4472.16015625</v>
      </c>
      <c r="X671">
        <v>4488.33984375</v>
      </c>
      <c r="Y671">
        <v>4463.22998046875</v>
      </c>
      <c r="Z671">
        <v>4467.68994140625</v>
      </c>
      <c r="AA671">
        <v>3920290000</v>
      </c>
      <c r="AN671" s="22">
        <v>45082</v>
      </c>
      <c r="AO671" s="20">
        <v>3.69</v>
      </c>
    </row>
    <row r="672" spans="1:41" x14ac:dyDescent="0.2">
      <c r="A672" s="17">
        <v>45120</v>
      </c>
      <c r="B672">
        <v>227.971923828125</v>
      </c>
      <c r="C672">
        <v>230.3699951171875</v>
      </c>
      <c r="D672">
        <v>230.96000671386719</v>
      </c>
      <c r="E672">
        <v>227.6000061035156</v>
      </c>
      <c r="F672">
        <v>228.25999450683591</v>
      </c>
      <c r="G672">
        <v>5800300</v>
      </c>
      <c r="U672" s="17">
        <v>45120</v>
      </c>
      <c r="V672">
        <v>4510.0400390625</v>
      </c>
      <c r="W672">
        <v>4510.0400390625</v>
      </c>
      <c r="X672">
        <v>4517.3798828125</v>
      </c>
      <c r="Y672">
        <v>4489.35986328125</v>
      </c>
      <c r="Z672">
        <v>4491.5</v>
      </c>
      <c r="AA672">
        <v>3839530000</v>
      </c>
      <c r="AN672" s="22">
        <v>45083</v>
      </c>
      <c r="AO672" s="20">
        <v>3.7</v>
      </c>
    </row>
    <row r="673" spans="1:41" x14ac:dyDescent="0.2">
      <c r="A673" s="17">
        <v>45121</v>
      </c>
      <c r="B673">
        <v>226.9427490234375</v>
      </c>
      <c r="C673">
        <v>229.33000183105469</v>
      </c>
      <c r="D673">
        <v>232.19999694824219</v>
      </c>
      <c r="E673">
        <v>228.1499938964844</v>
      </c>
      <c r="F673">
        <v>229.69999694824219</v>
      </c>
      <c r="G673">
        <v>4278700</v>
      </c>
      <c r="U673" s="17">
        <v>45121</v>
      </c>
      <c r="V673">
        <v>4505.419921875</v>
      </c>
      <c r="W673">
        <v>4505.419921875</v>
      </c>
      <c r="X673">
        <v>4527.759765625</v>
      </c>
      <c r="Y673">
        <v>4499.56005859375</v>
      </c>
      <c r="Z673">
        <v>4514.60986328125</v>
      </c>
      <c r="AA673">
        <v>3647450000</v>
      </c>
      <c r="AN673" s="22">
        <v>45084</v>
      </c>
      <c r="AO673" s="20">
        <v>3.79</v>
      </c>
    </row>
    <row r="674" spans="1:41" x14ac:dyDescent="0.2">
      <c r="A674" s="17">
        <v>45124</v>
      </c>
      <c r="B674">
        <v>225.6266174316406</v>
      </c>
      <c r="C674">
        <v>228</v>
      </c>
      <c r="D674">
        <v>230.2799987792969</v>
      </c>
      <c r="E674">
        <v>227.80999755859381</v>
      </c>
      <c r="F674">
        <v>229.24000549316409</v>
      </c>
      <c r="G674">
        <v>3557900</v>
      </c>
      <c r="U674" s="17">
        <v>45124</v>
      </c>
      <c r="V674">
        <v>4522.7900390625</v>
      </c>
      <c r="W674">
        <v>4522.7900390625</v>
      </c>
      <c r="X674">
        <v>4532.85009765625</v>
      </c>
      <c r="Y674">
        <v>4504.89990234375</v>
      </c>
      <c r="Z674">
        <v>4508.85986328125</v>
      </c>
      <c r="AA674">
        <v>3538240000</v>
      </c>
      <c r="AN674" s="22">
        <v>45085</v>
      </c>
      <c r="AO674" s="20">
        <v>3.73</v>
      </c>
    </row>
    <row r="675" spans="1:41" x14ac:dyDescent="0.2">
      <c r="A675" s="17">
        <v>45125</v>
      </c>
      <c r="B675">
        <v>225.26045227050781</v>
      </c>
      <c r="C675">
        <v>227.6300048828125</v>
      </c>
      <c r="D675">
        <v>229.6199951171875</v>
      </c>
      <c r="E675">
        <v>225.4700012207031</v>
      </c>
      <c r="F675">
        <v>227.05000305175781</v>
      </c>
      <c r="G675">
        <v>5092700</v>
      </c>
      <c r="U675" s="17">
        <v>45125</v>
      </c>
      <c r="V675">
        <v>4554.97998046875</v>
      </c>
      <c r="W675">
        <v>4554.97998046875</v>
      </c>
      <c r="X675">
        <v>4562.2998046875</v>
      </c>
      <c r="Y675">
        <v>4514.58984375</v>
      </c>
      <c r="Z675">
        <v>4521.77978515625</v>
      </c>
      <c r="AA675">
        <v>4090010000</v>
      </c>
      <c r="AN675" s="22">
        <v>45086</v>
      </c>
      <c r="AO675" s="20">
        <v>3.75</v>
      </c>
    </row>
    <row r="676" spans="1:41" x14ac:dyDescent="0.2">
      <c r="A676" s="17">
        <v>45126</v>
      </c>
      <c r="B676">
        <v>231.93028259277341</v>
      </c>
      <c r="C676">
        <v>234.3699951171875</v>
      </c>
      <c r="D676">
        <v>238.2200012207031</v>
      </c>
      <c r="E676">
        <v>231.22999572753909</v>
      </c>
      <c r="F676">
        <v>233.97999572753909</v>
      </c>
      <c r="G676">
        <v>8516300</v>
      </c>
      <c r="U676" s="17">
        <v>45126</v>
      </c>
      <c r="V676">
        <v>4565.72021484375</v>
      </c>
      <c r="W676">
        <v>4565.72021484375</v>
      </c>
      <c r="X676">
        <v>4578.43017578125</v>
      </c>
      <c r="Y676">
        <v>4557.47998046875</v>
      </c>
      <c r="Z676">
        <v>4563.8701171875</v>
      </c>
      <c r="AA676">
        <v>4115670000</v>
      </c>
      <c r="AN676" s="22">
        <v>45089</v>
      </c>
      <c r="AO676" s="20">
        <v>3.73</v>
      </c>
    </row>
    <row r="677" spans="1:41" x14ac:dyDescent="0.2">
      <c r="A677" s="17">
        <v>45127</v>
      </c>
      <c r="B677">
        <v>225.7849426269531</v>
      </c>
      <c r="C677">
        <v>228.1600036621094</v>
      </c>
      <c r="D677">
        <v>233.5</v>
      </c>
      <c r="E677">
        <v>227.32000732421881</v>
      </c>
      <c r="F677">
        <v>231.1000061035156</v>
      </c>
      <c r="G677">
        <v>5303000</v>
      </c>
      <c r="U677" s="17">
        <v>45127</v>
      </c>
      <c r="V677">
        <v>4534.8701171875</v>
      </c>
      <c r="W677">
        <v>4534.8701171875</v>
      </c>
      <c r="X677">
        <v>4564.740234375</v>
      </c>
      <c r="Y677">
        <v>4527.56005859375</v>
      </c>
      <c r="Z677">
        <v>4554.3798828125</v>
      </c>
      <c r="AA677">
        <v>3761770000</v>
      </c>
      <c r="AN677" s="22">
        <v>45090</v>
      </c>
      <c r="AO677" s="20">
        <v>3.84</v>
      </c>
    </row>
    <row r="678" spans="1:41" x14ac:dyDescent="0.2">
      <c r="A678" s="17">
        <v>45128</v>
      </c>
      <c r="B678">
        <v>225.68597412109381</v>
      </c>
      <c r="C678">
        <v>228.05999755859381</v>
      </c>
      <c r="D678">
        <v>230.80999755859381</v>
      </c>
      <c r="E678">
        <v>227.28999328613281</v>
      </c>
      <c r="F678">
        <v>230</v>
      </c>
      <c r="G678">
        <v>3529700</v>
      </c>
      <c r="U678" s="17">
        <v>45128</v>
      </c>
      <c r="V678">
        <v>4536.33984375</v>
      </c>
      <c r="W678">
        <v>4536.33984375</v>
      </c>
      <c r="X678">
        <v>4555</v>
      </c>
      <c r="Y678">
        <v>4535.7900390625</v>
      </c>
      <c r="Z678">
        <v>4550.16015625</v>
      </c>
      <c r="AA678">
        <v>3570190000</v>
      </c>
      <c r="AN678" s="22">
        <v>45091</v>
      </c>
      <c r="AO678" s="20">
        <v>3.83</v>
      </c>
    </row>
    <row r="679" spans="1:41" x14ac:dyDescent="0.2">
      <c r="A679" s="17">
        <v>45131</v>
      </c>
      <c r="B679">
        <v>223.31095886230469</v>
      </c>
      <c r="C679">
        <v>225.6600036621094</v>
      </c>
      <c r="D679">
        <v>227.5899963378906</v>
      </c>
      <c r="E679">
        <v>223.53999328613281</v>
      </c>
      <c r="F679">
        <v>227.25999450683591</v>
      </c>
      <c r="G679">
        <v>5363200</v>
      </c>
      <c r="U679" s="17">
        <v>45131</v>
      </c>
      <c r="V679">
        <v>4554.64013671875</v>
      </c>
      <c r="W679">
        <v>4554.64013671875</v>
      </c>
      <c r="X679">
        <v>4563.41015625</v>
      </c>
      <c r="Y679">
        <v>4541.2900390625</v>
      </c>
      <c r="Z679">
        <v>4543.39013671875</v>
      </c>
      <c r="AA679">
        <v>3856250000</v>
      </c>
      <c r="AN679" s="22">
        <v>45092</v>
      </c>
      <c r="AO679" s="20">
        <v>3.72</v>
      </c>
    </row>
    <row r="680" spans="1:41" x14ac:dyDescent="0.2">
      <c r="A680" s="17">
        <v>45132</v>
      </c>
      <c r="B680">
        <v>223.67710876464841</v>
      </c>
      <c r="C680">
        <v>226.0299987792969</v>
      </c>
      <c r="D680">
        <v>227.52000427246091</v>
      </c>
      <c r="E680">
        <v>225.19000244140619</v>
      </c>
      <c r="F680">
        <v>225.8800048828125</v>
      </c>
      <c r="G680">
        <v>3203700</v>
      </c>
      <c r="U680" s="17">
        <v>45132</v>
      </c>
      <c r="V680">
        <v>4567.4599609375</v>
      </c>
      <c r="W680">
        <v>4567.4599609375</v>
      </c>
      <c r="X680">
        <v>4580.6201171875</v>
      </c>
      <c r="Y680">
        <v>4552.419921875</v>
      </c>
      <c r="Z680">
        <v>4555.18994140625</v>
      </c>
      <c r="AA680">
        <v>3812470000</v>
      </c>
      <c r="AN680" s="22">
        <v>45093</v>
      </c>
      <c r="AO680" s="20">
        <v>3.77</v>
      </c>
    </row>
    <row r="681" spans="1:41" x14ac:dyDescent="0.2">
      <c r="A681" s="17">
        <v>45133</v>
      </c>
      <c r="B681">
        <v>223.23179626464841</v>
      </c>
      <c r="C681">
        <v>225.58000183105469</v>
      </c>
      <c r="D681">
        <v>227.50999450683591</v>
      </c>
      <c r="E681">
        <v>223.1199951171875</v>
      </c>
      <c r="F681">
        <v>224.46000671386719</v>
      </c>
      <c r="G681">
        <v>4856700</v>
      </c>
      <c r="U681" s="17">
        <v>45133</v>
      </c>
      <c r="V681">
        <v>4566.75</v>
      </c>
      <c r="W681">
        <v>4566.75</v>
      </c>
      <c r="X681">
        <v>4582.47021484375</v>
      </c>
      <c r="Y681">
        <v>4547.580078125</v>
      </c>
      <c r="Z681">
        <v>4558.9599609375</v>
      </c>
      <c r="AA681">
        <v>3990290000</v>
      </c>
      <c r="AN681" s="22">
        <v>45096</v>
      </c>
    </row>
    <row r="682" spans="1:41" x14ac:dyDescent="0.2">
      <c r="A682" s="17">
        <v>45134</v>
      </c>
      <c r="B682">
        <v>222.8062744140625</v>
      </c>
      <c r="C682">
        <v>225.1499938964844</v>
      </c>
      <c r="D682">
        <v>230.13999938964841</v>
      </c>
      <c r="E682">
        <v>224.00999450683591</v>
      </c>
      <c r="F682">
        <v>228.03999328613281</v>
      </c>
      <c r="G682">
        <v>4299600</v>
      </c>
      <c r="U682" s="17">
        <v>45134</v>
      </c>
      <c r="V682">
        <v>4537.41015625</v>
      </c>
      <c r="W682">
        <v>4537.41015625</v>
      </c>
      <c r="X682">
        <v>4607.06982421875</v>
      </c>
      <c r="Y682">
        <v>4528.56005859375</v>
      </c>
      <c r="Z682">
        <v>4598.259765625</v>
      </c>
      <c r="AA682">
        <v>4553210000</v>
      </c>
      <c r="AN682" s="22">
        <v>45097</v>
      </c>
      <c r="AO682" s="20">
        <v>3.74</v>
      </c>
    </row>
    <row r="683" spans="1:41" x14ac:dyDescent="0.2">
      <c r="A683" s="17">
        <v>45135</v>
      </c>
      <c r="B683">
        <v>223.25157165527341</v>
      </c>
      <c r="C683">
        <v>225.6000061035156</v>
      </c>
      <c r="D683">
        <v>227.30999755859381</v>
      </c>
      <c r="E683">
        <v>223.97999572753909</v>
      </c>
      <c r="F683">
        <v>226</v>
      </c>
      <c r="G683">
        <v>4238700</v>
      </c>
      <c r="U683" s="17">
        <v>45135</v>
      </c>
      <c r="V683">
        <v>4582.22998046875</v>
      </c>
      <c r="W683">
        <v>4582.22998046875</v>
      </c>
      <c r="X683">
        <v>4590.16015625</v>
      </c>
      <c r="Y683">
        <v>4564.009765625</v>
      </c>
      <c r="Z683">
        <v>4565.75</v>
      </c>
      <c r="AA683">
        <v>3981010000</v>
      </c>
      <c r="AN683" s="22">
        <v>45098</v>
      </c>
      <c r="AO683" s="20">
        <v>3.72</v>
      </c>
    </row>
    <row r="684" spans="1:41" x14ac:dyDescent="0.2">
      <c r="A684" s="17">
        <v>45138</v>
      </c>
      <c r="B684">
        <v>222.667724609375</v>
      </c>
      <c r="C684">
        <v>225.00999450683591</v>
      </c>
      <c r="D684">
        <v>225.3800048828125</v>
      </c>
      <c r="E684">
        <v>221.75</v>
      </c>
      <c r="F684">
        <v>222.3500061035156</v>
      </c>
      <c r="G684">
        <v>5571900</v>
      </c>
      <c r="U684" s="17">
        <v>45138</v>
      </c>
      <c r="V684">
        <v>4588.9599609375</v>
      </c>
      <c r="W684">
        <v>4588.9599609375</v>
      </c>
      <c r="X684">
        <v>4594.22021484375</v>
      </c>
      <c r="Y684">
        <v>4573.14013671875</v>
      </c>
      <c r="Z684">
        <v>4584.81982421875</v>
      </c>
      <c r="AA684">
        <v>4503600000</v>
      </c>
      <c r="AN684" s="22">
        <v>45099</v>
      </c>
      <c r="AO684" s="20">
        <v>3.8</v>
      </c>
    </row>
    <row r="685" spans="1:41" x14ac:dyDescent="0.2">
      <c r="A685" s="17">
        <v>45139</v>
      </c>
      <c r="B685">
        <v>221.9354553222656</v>
      </c>
      <c r="C685">
        <v>224.27000427246091</v>
      </c>
      <c r="D685">
        <v>224.80999755859381</v>
      </c>
      <c r="E685">
        <v>221.6300048828125</v>
      </c>
      <c r="F685">
        <v>223.88999938964841</v>
      </c>
      <c r="G685">
        <v>4212600</v>
      </c>
      <c r="U685" s="17">
        <v>45139</v>
      </c>
      <c r="V685">
        <v>4576.72998046875</v>
      </c>
      <c r="W685">
        <v>4576.72998046875</v>
      </c>
      <c r="X685">
        <v>4584.6201171875</v>
      </c>
      <c r="Y685">
        <v>4567.52978515625</v>
      </c>
      <c r="Z685">
        <v>4578.830078125</v>
      </c>
      <c r="AA685">
        <v>4042370000</v>
      </c>
      <c r="AN685" s="22">
        <v>45100</v>
      </c>
      <c r="AO685" s="20">
        <v>3.74</v>
      </c>
    </row>
    <row r="686" spans="1:41" x14ac:dyDescent="0.2">
      <c r="A686" s="17">
        <v>45140</v>
      </c>
      <c r="B686">
        <v>218.20466613769531</v>
      </c>
      <c r="C686">
        <v>220.5</v>
      </c>
      <c r="D686">
        <v>222.8500061035156</v>
      </c>
      <c r="E686">
        <v>218.80000305175781</v>
      </c>
      <c r="F686">
        <v>221.97999572753909</v>
      </c>
      <c r="G686">
        <v>5127000</v>
      </c>
      <c r="U686" s="17">
        <v>45140</v>
      </c>
      <c r="V686">
        <v>4513.39013671875</v>
      </c>
      <c r="W686">
        <v>4513.39013671875</v>
      </c>
      <c r="X686">
        <v>4550.93017578125</v>
      </c>
      <c r="Y686">
        <v>4505.75</v>
      </c>
      <c r="Z686">
        <v>4550.93017578125</v>
      </c>
      <c r="AA686">
        <v>4270710000</v>
      </c>
      <c r="AN686" s="22">
        <v>45103</v>
      </c>
      <c r="AO686" s="20">
        <v>3.72</v>
      </c>
    </row>
    <row r="687" spans="1:41" x14ac:dyDescent="0.2">
      <c r="A687" s="17">
        <v>45141</v>
      </c>
      <c r="B687">
        <v>213.31608581542969</v>
      </c>
      <c r="C687">
        <v>215.55999755859381</v>
      </c>
      <c r="D687">
        <v>218.21000671386719</v>
      </c>
      <c r="E687">
        <v>214.6000061035156</v>
      </c>
      <c r="F687">
        <v>216.19999694824219</v>
      </c>
      <c r="G687">
        <v>5515200</v>
      </c>
      <c r="U687" s="17">
        <v>45141</v>
      </c>
      <c r="V687">
        <v>4501.89013671875</v>
      </c>
      <c r="W687">
        <v>4501.89013671875</v>
      </c>
      <c r="X687">
        <v>4519.490234375</v>
      </c>
      <c r="Y687">
        <v>4485.5400390625</v>
      </c>
      <c r="Z687">
        <v>4494.27001953125</v>
      </c>
      <c r="AA687">
        <v>4149120000</v>
      </c>
      <c r="AN687" s="22">
        <v>45104</v>
      </c>
      <c r="AO687" s="20">
        <v>3.77</v>
      </c>
    </row>
    <row r="688" spans="1:41" x14ac:dyDescent="0.2">
      <c r="A688" s="17">
        <v>45142</v>
      </c>
      <c r="B688">
        <v>212.356201171875</v>
      </c>
      <c r="C688">
        <v>214.5899963378906</v>
      </c>
      <c r="D688">
        <v>217.25</v>
      </c>
      <c r="E688">
        <v>213.07000732421881</v>
      </c>
      <c r="F688">
        <v>216.4100036621094</v>
      </c>
      <c r="G688">
        <v>4800400</v>
      </c>
      <c r="U688" s="17">
        <v>45142</v>
      </c>
      <c r="V688">
        <v>4478.02978515625</v>
      </c>
      <c r="W688">
        <v>4478.02978515625</v>
      </c>
      <c r="X688">
        <v>4540.33984375</v>
      </c>
      <c r="Y688">
        <v>4474.5498046875</v>
      </c>
      <c r="Z688">
        <v>4513.9599609375</v>
      </c>
      <c r="AA688">
        <v>4143310000</v>
      </c>
      <c r="AN688" s="22">
        <v>45105</v>
      </c>
      <c r="AO688" s="20">
        <v>3.71</v>
      </c>
    </row>
    <row r="689" spans="1:41" x14ac:dyDescent="0.2">
      <c r="A689" s="17">
        <v>45145</v>
      </c>
      <c r="B689">
        <v>213.81089782714841</v>
      </c>
      <c r="C689">
        <v>216.05999755859381</v>
      </c>
      <c r="D689">
        <v>216.88999938964841</v>
      </c>
      <c r="E689">
        <v>214.3699951171875</v>
      </c>
      <c r="F689">
        <v>215.30999755859381</v>
      </c>
      <c r="G689">
        <v>3615200</v>
      </c>
      <c r="U689" s="17">
        <v>45145</v>
      </c>
      <c r="V689">
        <v>4518.43994140625</v>
      </c>
      <c r="W689">
        <v>4518.43994140625</v>
      </c>
      <c r="X689">
        <v>4519.83984375</v>
      </c>
      <c r="Y689">
        <v>4491.14990234375</v>
      </c>
      <c r="Z689">
        <v>4491.580078125</v>
      </c>
      <c r="AA689">
        <v>3493920000</v>
      </c>
      <c r="AN689" s="22">
        <v>45106</v>
      </c>
      <c r="AO689" s="20">
        <v>3.85</v>
      </c>
    </row>
    <row r="690" spans="1:41" x14ac:dyDescent="0.2">
      <c r="A690" s="17">
        <v>45146</v>
      </c>
      <c r="B690">
        <v>209.3775329589844</v>
      </c>
      <c r="C690">
        <v>211.58000183105469</v>
      </c>
      <c r="D690">
        <v>214.19000244140619</v>
      </c>
      <c r="E690">
        <v>211.13999938964841</v>
      </c>
      <c r="F690">
        <v>213.55000305175781</v>
      </c>
      <c r="G690">
        <v>4843800</v>
      </c>
      <c r="U690" s="17">
        <v>45146</v>
      </c>
      <c r="V690">
        <v>4499.3798828125</v>
      </c>
      <c r="W690">
        <v>4499.3798828125</v>
      </c>
      <c r="X690">
        <v>4503.31005859375</v>
      </c>
      <c r="Y690">
        <v>4464.39013671875</v>
      </c>
      <c r="Z690">
        <v>4498.02978515625</v>
      </c>
      <c r="AA690">
        <v>3884910000</v>
      </c>
      <c r="AN690" s="22">
        <v>45107</v>
      </c>
      <c r="AO690" s="20">
        <v>3.81</v>
      </c>
    </row>
    <row r="691" spans="1:41" x14ac:dyDescent="0.2">
      <c r="A691" s="17">
        <v>45147</v>
      </c>
      <c r="B691">
        <v>203.7170715332031</v>
      </c>
      <c r="C691">
        <v>205.86000061035159</v>
      </c>
      <c r="D691">
        <v>211.6600036621094</v>
      </c>
      <c r="E691">
        <v>204.9100036621094</v>
      </c>
      <c r="F691">
        <v>211.6499938964844</v>
      </c>
      <c r="G691">
        <v>7847500</v>
      </c>
      <c r="U691" s="17">
        <v>45147</v>
      </c>
      <c r="V691">
        <v>4467.7099609375</v>
      </c>
      <c r="W691">
        <v>4467.7099609375</v>
      </c>
      <c r="X691">
        <v>4502.43994140625</v>
      </c>
      <c r="Y691">
        <v>4461.330078125</v>
      </c>
      <c r="Z691">
        <v>4501.56982421875</v>
      </c>
      <c r="AA691">
        <v>3803100000</v>
      </c>
      <c r="AN691" s="22">
        <v>45110</v>
      </c>
      <c r="AO691" s="20">
        <v>3.86</v>
      </c>
    </row>
    <row r="692" spans="1:41" x14ac:dyDescent="0.2">
      <c r="A692" s="17">
        <v>45148</v>
      </c>
      <c r="B692">
        <v>206.08219909667969</v>
      </c>
      <c r="C692">
        <v>208.25</v>
      </c>
      <c r="D692">
        <v>210.3399963378906</v>
      </c>
      <c r="E692">
        <v>206.44000244140619</v>
      </c>
      <c r="F692">
        <v>208.17999267578119</v>
      </c>
      <c r="G692">
        <v>4004700</v>
      </c>
      <c r="U692" s="17">
        <v>45148</v>
      </c>
      <c r="V692">
        <v>4468.830078125</v>
      </c>
      <c r="W692">
        <v>4468.830078125</v>
      </c>
      <c r="X692">
        <v>4527.3701171875</v>
      </c>
      <c r="Y692">
        <v>4457.919921875</v>
      </c>
      <c r="Z692">
        <v>4487.16015625</v>
      </c>
      <c r="AA692">
        <v>4504370000</v>
      </c>
      <c r="AN692" s="22">
        <v>45111</v>
      </c>
    </row>
    <row r="693" spans="1:41" x14ac:dyDescent="0.2">
      <c r="A693" s="17">
        <v>45149</v>
      </c>
      <c r="B693">
        <v>206.52751159667969</v>
      </c>
      <c r="C693">
        <v>208.69999694824219</v>
      </c>
      <c r="D693">
        <v>209.5</v>
      </c>
      <c r="E693">
        <v>205.5</v>
      </c>
      <c r="F693">
        <v>206.1300048828125</v>
      </c>
      <c r="G693">
        <v>2930800</v>
      </c>
      <c r="U693" s="17">
        <v>45149</v>
      </c>
      <c r="V693">
        <v>4464.0498046875</v>
      </c>
      <c r="W693">
        <v>4464.0498046875</v>
      </c>
      <c r="X693">
        <v>4476.22998046875</v>
      </c>
      <c r="Y693">
        <v>4443.97998046875</v>
      </c>
      <c r="Z693">
        <v>4450.68994140625</v>
      </c>
      <c r="AA693">
        <v>3753290000</v>
      </c>
      <c r="AN693" s="22">
        <v>45112</v>
      </c>
      <c r="AO693" s="20">
        <v>3.95</v>
      </c>
    </row>
    <row r="694" spans="1:41" x14ac:dyDescent="0.2">
      <c r="A694" s="17">
        <v>45152</v>
      </c>
      <c r="B694">
        <v>209.85252380371091</v>
      </c>
      <c r="C694">
        <v>212.05999755859381</v>
      </c>
      <c r="D694">
        <v>212.1000061035156</v>
      </c>
      <c r="E694">
        <v>207.1199951171875</v>
      </c>
      <c r="F694">
        <v>207.8999938964844</v>
      </c>
      <c r="G694">
        <v>3304700</v>
      </c>
      <c r="U694" s="17">
        <v>45152</v>
      </c>
      <c r="V694">
        <v>4489.72021484375</v>
      </c>
      <c r="W694">
        <v>4489.72021484375</v>
      </c>
      <c r="X694">
        <v>4490.330078125</v>
      </c>
      <c r="Y694">
        <v>4453.43994140625</v>
      </c>
      <c r="Z694">
        <v>4458.1298828125</v>
      </c>
      <c r="AA694">
        <v>3896410000</v>
      </c>
      <c r="AN694" s="22">
        <v>45113</v>
      </c>
      <c r="AO694" s="20">
        <v>4.05</v>
      </c>
    </row>
    <row r="695" spans="1:41" x14ac:dyDescent="0.2">
      <c r="A695" s="17">
        <v>45153</v>
      </c>
      <c r="B695">
        <v>206.606689453125</v>
      </c>
      <c r="C695">
        <v>208.7799987792969</v>
      </c>
      <c r="D695">
        <v>212.3699951171875</v>
      </c>
      <c r="E695">
        <v>207.8399963378906</v>
      </c>
      <c r="F695">
        <v>210.33000183105469</v>
      </c>
      <c r="G695">
        <v>4076400</v>
      </c>
      <c r="U695" s="17">
        <v>45153</v>
      </c>
      <c r="V695">
        <v>4437.85986328125</v>
      </c>
      <c r="W695">
        <v>4437.85986328125</v>
      </c>
      <c r="X695">
        <v>4478.8701171875</v>
      </c>
      <c r="Y695">
        <v>4432.18994140625</v>
      </c>
      <c r="Z695">
        <v>4478.8701171875</v>
      </c>
      <c r="AA695">
        <v>3832250000</v>
      </c>
      <c r="AN695" s="22">
        <v>45114</v>
      </c>
      <c r="AO695" s="20">
        <v>4.0599999999999996</v>
      </c>
    </row>
    <row r="696" spans="1:41" x14ac:dyDescent="0.2">
      <c r="A696" s="17">
        <v>45154</v>
      </c>
      <c r="B696">
        <v>204.8352966308594</v>
      </c>
      <c r="C696">
        <v>206.99000549316409</v>
      </c>
      <c r="D696">
        <v>209.69000244140619</v>
      </c>
      <c r="E696">
        <v>206.94999694824219</v>
      </c>
      <c r="F696">
        <v>208</v>
      </c>
      <c r="G696">
        <v>2759600</v>
      </c>
      <c r="U696" s="17">
        <v>45154</v>
      </c>
      <c r="V696">
        <v>4404.330078125</v>
      </c>
      <c r="W696">
        <v>4404.330078125</v>
      </c>
      <c r="X696">
        <v>4449.9501953125</v>
      </c>
      <c r="Y696">
        <v>4403.5498046875</v>
      </c>
      <c r="Z696">
        <v>4433.7900390625</v>
      </c>
      <c r="AA696">
        <v>3753910000</v>
      </c>
      <c r="AN696" s="22">
        <v>45117</v>
      </c>
      <c r="AO696" s="20">
        <v>4.01</v>
      </c>
    </row>
    <row r="697" spans="1:41" x14ac:dyDescent="0.2">
      <c r="A697" s="17">
        <v>45155</v>
      </c>
      <c r="B697">
        <v>201.7181091308594</v>
      </c>
      <c r="C697">
        <v>203.8399963378906</v>
      </c>
      <c r="D697">
        <v>206.92999267578119</v>
      </c>
      <c r="E697">
        <v>203.38999938964841</v>
      </c>
      <c r="F697">
        <v>206.57000732421881</v>
      </c>
      <c r="G697">
        <v>4062700</v>
      </c>
      <c r="U697" s="17">
        <v>45155</v>
      </c>
      <c r="V697">
        <v>4370.35986328125</v>
      </c>
      <c r="W697">
        <v>4370.35986328125</v>
      </c>
      <c r="X697">
        <v>4421.169921875</v>
      </c>
      <c r="Y697">
        <v>4364.830078125</v>
      </c>
      <c r="Z697">
        <v>4416.31982421875</v>
      </c>
      <c r="AA697">
        <v>3943700000</v>
      </c>
      <c r="AN697" s="22">
        <v>45118</v>
      </c>
      <c r="AO697" s="20">
        <v>3.99</v>
      </c>
    </row>
    <row r="698" spans="1:41" x14ac:dyDescent="0.2">
      <c r="A698" s="17">
        <v>45156</v>
      </c>
      <c r="B698">
        <v>202.69779968261719</v>
      </c>
      <c r="C698">
        <v>204.83000183105469</v>
      </c>
      <c r="D698">
        <v>205.5</v>
      </c>
      <c r="E698">
        <v>200.19999694824219</v>
      </c>
      <c r="F698">
        <v>200.9700012207031</v>
      </c>
      <c r="G698">
        <v>4267200</v>
      </c>
      <c r="U698" s="17">
        <v>45156</v>
      </c>
      <c r="V698">
        <v>4369.7099609375</v>
      </c>
      <c r="W698">
        <v>4369.7099609375</v>
      </c>
      <c r="X698">
        <v>4381.81982421875</v>
      </c>
      <c r="Y698">
        <v>4335.31005859375</v>
      </c>
      <c r="Z698">
        <v>4344.8798828125</v>
      </c>
      <c r="AA698">
        <v>3940400000</v>
      </c>
      <c r="AN698" s="22">
        <v>45119</v>
      </c>
      <c r="AO698" s="20">
        <v>3.86</v>
      </c>
    </row>
    <row r="699" spans="1:41" x14ac:dyDescent="0.2">
      <c r="A699" s="17">
        <v>45159</v>
      </c>
      <c r="B699">
        <v>206.85408020019531</v>
      </c>
      <c r="C699">
        <v>209.0299987792969</v>
      </c>
      <c r="D699">
        <v>209.41999816894531</v>
      </c>
      <c r="E699">
        <v>204.2200012207031</v>
      </c>
      <c r="F699">
        <v>206</v>
      </c>
      <c r="G699">
        <v>4023300</v>
      </c>
      <c r="U699" s="17">
        <v>45159</v>
      </c>
      <c r="V699">
        <v>4399.77001953125</v>
      </c>
      <c r="W699">
        <v>4399.77001953125</v>
      </c>
      <c r="X699">
        <v>4407.5498046875</v>
      </c>
      <c r="Y699">
        <v>4360.2998046875</v>
      </c>
      <c r="Z699">
        <v>4380.27978515625</v>
      </c>
      <c r="AA699">
        <v>3726850000</v>
      </c>
      <c r="AN699" s="22">
        <v>45120</v>
      </c>
      <c r="AO699" s="20">
        <v>3.76</v>
      </c>
    </row>
    <row r="700" spans="1:41" x14ac:dyDescent="0.2">
      <c r="A700" s="17">
        <v>45160</v>
      </c>
      <c r="B700">
        <v>204.60768127441409</v>
      </c>
      <c r="C700">
        <v>206.75999450683591</v>
      </c>
      <c r="D700">
        <v>210.11000061035159</v>
      </c>
      <c r="E700">
        <v>206</v>
      </c>
      <c r="F700">
        <v>209.8500061035156</v>
      </c>
      <c r="G700">
        <v>3153200</v>
      </c>
      <c r="U700" s="17">
        <v>45160</v>
      </c>
      <c r="V700">
        <v>4387.5498046875</v>
      </c>
      <c r="W700">
        <v>4387.5498046875</v>
      </c>
      <c r="X700">
        <v>4418.58984375</v>
      </c>
      <c r="Y700">
        <v>4382.77001953125</v>
      </c>
      <c r="Z700">
        <v>4415.330078125</v>
      </c>
      <c r="AA700">
        <v>3522760000</v>
      </c>
      <c r="AN700" s="22">
        <v>45121</v>
      </c>
      <c r="AO700" s="20">
        <v>3.83</v>
      </c>
    </row>
    <row r="701" spans="1:41" x14ac:dyDescent="0.2">
      <c r="A701" s="17">
        <v>45161</v>
      </c>
      <c r="B701">
        <v>206.9530334472656</v>
      </c>
      <c r="C701">
        <v>209.1300048828125</v>
      </c>
      <c r="D701">
        <v>210.99000549316409</v>
      </c>
      <c r="E701">
        <v>207.13999938964841</v>
      </c>
      <c r="F701">
        <v>208</v>
      </c>
      <c r="G701">
        <v>3833200</v>
      </c>
      <c r="U701" s="17">
        <v>45161</v>
      </c>
      <c r="V701">
        <v>4436.009765625</v>
      </c>
      <c r="W701">
        <v>4436.009765625</v>
      </c>
      <c r="X701">
        <v>4443.18017578125</v>
      </c>
      <c r="Y701">
        <v>4396.43994140625</v>
      </c>
      <c r="Z701">
        <v>4396.43994140625</v>
      </c>
      <c r="AA701">
        <v>3837270000</v>
      </c>
      <c r="AN701" s="22">
        <v>45124</v>
      </c>
      <c r="AO701" s="20">
        <v>3.81</v>
      </c>
    </row>
    <row r="702" spans="1:41" x14ac:dyDescent="0.2">
      <c r="A702" s="17">
        <v>45162</v>
      </c>
      <c r="B702">
        <v>203.3707275390625</v>
      </c>
      <c r="C702">
        <v>205.50999450683591</v>
      </c>
      <c r="D702">
        <v>211.99000549316409</v>
      </c>
      <c r="E702">
        <v>205.44000244140619</v>
      </c>
      <c r="F702">
        <v>211.00999450683591</v>
      </c>
      <c r="G702">
        <v>3960300</v>
      </c>
      <c r="U702" s="17">
        <v>45162</v>
      </c>
      <c r="V702">
        <v>4376.31005859375</v>
      </c>
      <c r="W702">
        <v>4376.31005859375</v>
      </c>
      <c r="X702">
        <v>4458.2998046875</v>
      </c>
      <c r="Y702">
        <v>4375.5498046875</v>
      </c>
      <c r="Z702">
        <v>4455.16015625</v>
      </c>
      <c r="AA702">
        <v>3723470000</v>
      </c>
      <c r="AN702" s="22">
        <v>45125</v>
      </c>
      <c r="AO702" s="20">
        <v>3.8</v>
      </c>
    </row>
    <row r="703" spans="1:41" x14ac:dyDescent="0.2">
      <c r="A703" s="17">
        <v>45163</v>
      </c>
      <c r="B703">
        <v>207.28948974609381</v>
      </c>
      <c r="C703">
        <v>209.4700012207031</v>
      </c>
      <c r="D703">
        <v>210.78999328613281</v>
      </c>
      <c r="E703">
        <v>205.47999572753909</v>
      </c>
      <c r="F703">
        <v>205.50999450683591</v>
      </c>
      <c r="G703">
        <v>3068800</v>
      </c>
      <c r="U703" s="17">
        <v>45163</v>
      </c>
      <c r="V703">
        <v>4405.7099609375</v>
      </c>
      <c r="W703">
        <v>4405.7099609375</v>
      </c>
      <c r="X703">
        <v>4418.4599609375</v>
      </c>
      <c r="Y703">
        <v>4356.2900390625</v>
      </c>
      <c r="Z703">
        <v>4389.3798828125</v>
      </c>
      <c r="AA703">
        <v>3296180000</v>
      </c>
      <c r="AN703" s="22">
        <v>45126</v>
      </c>
      <c r="AO703" s="20">
        <v>3.75</v>
      </c>
    </row>
    <row r="704" spans="1:41" x14ac:dyDescent="0.2">
      <c r="A704" s="17">
        <v>45166</v>
      </c>
      <c r="B704">
        <v>209.51603698730469</v>
      </c>
      <c r="C704">
        <v>211.7200012207031</v>
      </c>
      <c r="D704">
        <v>213.47999572753909</v>
      </c>
      <c r="E704">
        <v>209.63999938964841</v>
      </c>
      <c r="F704">
        <v>210.44999694824219</v>
      </c>
      <c r="G704">
        <v>4086900</v>
      </c>
      <c r="U704" s="17">
        <v>45166</v>
      </c>
      <c r="V704">
        <v>4433.31005859375</v>
      </c>
      <c r="W704">
        <v>4433.31005859375</v>
      </c>
      <c r="X704">
        <v>4439.56005859375</v>
      </c>
      <c r="Y704">
        <v>4414.97998046875</v>
      </c>
      <c r="Z704">
        <v>4426.02978515625</v>
      </c>
      <c r="AA704">
        <v>2957230000</v>
      </c>
      <c r="AN704" s="22">
        <v>45127</v>
      </c>
      <c r="AO704" s="20">
        <v>3.85</v>
      </c>
    </row>
    <row r="705" spans="1:41" x14ac:dyDescent="0.2">
      <c r="A705" s="17">
        <v>45167</v>
      </c>
      <c r="B705">
        <v>209.75358581542969</v>
      </c>
      <c r="C705">
        <v>211.96000671386719</v>
      </c>
      <c r="D705">
        <v>212.46000671386719</v>
      </c>
      <c r="E705">
        <v>206.52000427246091</v>
      </c>
      <c r="F705">
        <v>206.75</v>
      </c>
      <c r="G705">
        <v>5850400</v>
      </c>
      <c r="U705" s="17">
        <v>45167</v>
      </c>
      <c r="V705">
        <v>4497.6298828125</v>
      </c>
      <c r="W705">
        <v>4497.6298828125</v>
      </c>
      <c r="X705">
        <v>4500.14013671875</v>
      </c>
      <c r="Y705">
        <v>4431.68017578125</v>
      </c>
      <c r="Z705">
        <v>4432.75</v>
      </c>
      <c r="AA705">
        <v>3354820000</v>
      </c>
      <c r="AN705" s="22">
        <v>45128</v>
      </c>
      <c r="AO705" s="20">
        <v>3.84</v>
      </c>
    </row>
    <row r="706" spans="1:41" x14ac:dyDescent="0.2">
      <c r="A706" s="17">
        <v>45168</v>
      </c>
      <c r="B706">
        <v>212.80149841308591</v>
      </c>
      <c r="C706">
        <v>215.03999328613281</v>
      </c>
      <c r="D706">
        <v>215.5899963378906</v>
      </c>
      <c r="E706">
        <v>209.42999267578119</v>
      </c>
      <c r="F706">
        <v>211.77000427246091</v>
      </c>
      <c r="G706">
        <v>9946000</v>
      </c>
      <c r="U706" s="17">
        <v>45168</v>
      </c>
      <c r="V706">
        <v>4514.8701171875</v>
      </c>
      <c r="W706">
        <v>4514.8701171875</v>
      </c>
      <c r="X706">
        <v>4521.64990234375</v>
      </c>
      <c r="Y706">
        <v>4493.58984375</v>
      </c>
      <c r="Z706">
        <v>4500.33984375</v>
      </c>
      <c r="AA706">
        <v>3064110000</v>
      </c>
      <c r="AN706" s="22">
        <v>45131</v>
      </c>
      <c r="AO706" s="20">
        <v>3.86</v>
      </c>
    </row>
    <row r="707" spans="1:41" x14ac:dyDescent="0.2">
      <c r="A707" s="17">
        <v>45169</v>
      </c>
      <c r="B707">
        <v>219.1546936035156</v>
      </c>
      <c r="C707">
        <v>221.46000671386719</v>
      </c>
      <c r="D707">
        <v>228.78999328613281</v>
      </c>
      <c r="E707">
        <v>221.19999694824219</v>
      </c>
      <c r="F707">
        <v>228</v>
      </c>
      <c r="G707">
        <v>19268400</v>
      </c>
      <c r="U707" s="17">
        <v>45169</v>
      </c>
      <c r="V707">
        <v>4507.66015625</v>
      </c>
      <c r="W707">
        <v>4507.66015625</v>
      </c>
      <c r="X707">
        <v>4532.259765625</v>
      </c>
      <c r="Y707">
        <v>4507.39013671875</v>
      </c>
      <c r="Z707">
        <v>4517.009765625</v>
      </c>
      <c r="AA707">
        <v>3946360000</v>
      </c>
      <c r="AN707" s="22">
        <v>45132</v>
      </c>
      <c r="AO707" s="20">
        <v>3.91</v>
      </c>
    </row>
    <row r="708" spans="1:41" x14ac:dyDescent="0.2">
      <c r="A708" s="17">
        <v>45170</v>
      </c>
      <c r="B708">
        <v>219.22395324707031</v>
      </c>
      <c r="C708">
        <v>221.5299987792969</v>
      </c>
      <c r="D708">
        <v>223.9700012207031</v>
      </c>
      <c r="E708">
        <v>220.52000427246091</v>
      </c>
      <c r="F708">
        <v>223.5</v>
      </c>
      <c r="G708">
        <v>5600900</v>
      </c>
      <c r="U708" s="17">
        <v>45170</v>
      </c>
      <c r="V708">
        <v>4515.77001953125</v>
      </c>
      <c r="W708">
        <v>4515.77001953125</v>
      </c>
      <c r="X708">
        <v>4541.25</v>
      </c>
      <c r="Y708">
        <v>4501.35009765625</v>
      </c>
      <c r="Z708">
        <v>4530.60009765625</v>
      </c>
      <c r="AA708">
        <v>3246260000</v>
      </c>
      <c r="AN708" s="22">
        <v>45133</v>
      </c>
      <c r="AO708" s="20">
        <v>3.86</v>
      </c>
    </row>
    <row r="709" spans="1:41" x14ac:dyDescent="0.2">
      <c r="A709" s="17">
        <v>45174</v>
      </c>
      <c r="B709">
        <v>216.41351318359381</v>
      </c>
      <c r="C709">
        <v>218.69000244140619</v>
      </c>
      <c r="D709">
        <v>220.32000732421881</v>
      </c>
      <c r="E709">
        <v>217.61000061035159</v>
      </c>
      <c r="F709">
        <v>219.33000183105469</v>
      </c>
      <c r="G709">
        <v>5807300</v>
      </c>
      <c r="U709" s="17">
        <v>45174</v>
      </c>
      <c r="V709">
        <v>4496.830078125</v>
      </c>
      <c r="W709">
        <v>4496.830078125</v>
      </c>
      <c r="X709">
        <v>4514.2900390625</v>
      </c>
      <c r="Y709">
        <v>4496.009765625</v>
      </c>
      <c r="Z709">
        <v>4510.06005859375</v>
      </c>
      <c r="AA709">
        <v>3526250000</v>
      </c>
      <c r="AN709" s="22">
        <v>45134</v>
      </c>
      <c r="AO709" s="20">
        <v>4.01</v>
      </c>
    </row>
    <row r="710" spans="1:41" x14ac:dyDescent="0.2">
      <c r="A710" s="17">
        <v>45175</v>
      </c>
      <c r="B710">
        <v>219.31300354003909</v>
      </c>
      <c r="C710">
        <v>221.6199951171875</v>
      </c>
      <c r="D710">
        <v>222.21000671386719</v>
      </c>
      <c r="E710">
        <v>219.02000427246091</v>
      </c>
      <c r="F710">
        <v>219.4700012207031</v>
      </c>
      <c r="G710">
        <v>5066700</v>
      </c>
      <c r="U710" s="17">
        <v>45175</v>
      </c>
      <c r="V710">
        <v>4465.47998046875</v>
      </c>
      <c r="W710">
        <v>4465.47998046875</v>
      </c>
      <c r="X710">
        <v>4490.35009765625</v>
      </c>
      <c r="Y710">
        <v>4442.3798828125</v>
      </c>
      <c r="Z710">
        <v>4490.35009765625</v>
      </c>
      <c r="AA710">
        <v>3418850000</v>
      </c>
      <c r="AN710" s="22">
        <v>45135</v>
      </c>
      <c r="AO710" s="20">
        <v>3.96</v>
      </c>
    </row>
    <row r="711" spans="1:41" x14ac:dyDescent="0.2">
      <c r="A711" s="17">
        <v>45176</v>
      </c>
      <c r="B711">
        <v>220.21354675292969</v>
      </c>
      <c r="C711">
        <v>222.5299987792969</v>
      </c>
      <c r="D711">
        <v>222.72999572753909</v>
      </c>
      <c r="E711">
        <v>219.30999755859381</v>
      </c>
      <c r="F711">
        <v>219.77000427246091</v>
      </c>
      <c r="G711">
        <v>4201900</v>
      </c>
      <c r="U711" s="17">
        <v>45176</v>
      </c>
      <c r="V711">
        <v>4451.14013671875</v>
      </c>
      <c r="W711">
        <v>4451.14013671875</v>
      </c>
      <c r="X711">
        <v>4457.81005859375</v>
      </c>
      <c r="Y711">
        <v>4430.4599609375</v>
      </c>
      <c r="Z711">
        <v>4434.5498046875</v>
      </c>
      <c r="AA711">
        <v>3763760000</v>
      </c>
      <c r="AN711" s="22">
        <v>45138</v>
      </c>
      <c r="AO711" s="20">
        <v>3.97</v>
      </c>
    </row>
    <row r="712" spans="1:41" x14ac:dyDescent="0.2">
      <c r="A712" s="17">
        <v>45177</v>
      </c>
      <c r="B712">
        <v>222.42033386230469</v>
      </c>
      <c r="C712">
        <v>224.75999450683591</v>
      </c>
      <c r="D712">
        <v>225.4700012207031</v>
      </c>
      <c r="E712">
        <v>222.86000061035159</v>
      </c>
      <c r="F712">
        <v>223.32000732421881</v>
      </c>
      <c r="G712">
        <v>4578900</v>
      </c>
      <c r="U712" s="17">
        <v>45177</v>
      </c>
      <c r="V712">
        <v>4457.490234375</v>
      </c>
      <c r="W712">
        <v>4457.490234375</v>
      </c>
      <c r="X712">
        <v>4473.52978515625</v>
      </c>
      <c r="Y712">
        <v>4448.3798828125</v>
      </c>
      <c r="Z712">
        <v>4451.2998046875</v>
      </c>
      <c r="AA712">
        <v>3259290000</v>
      </c>
      <c r="AN712" s="22">
        <v>45139</v>
      </c>
      <c r="AO712" s="20">
        <v>4.05</v>
      </c>
    </row>
    <row r="713" spans="1:41" x14ac:dyDescent="0.2">
      <c r="A713" s="17">
        <v>45180</v>
      </c>
      <c r="B713">
        <v>222.964599609375</v>
      </c>
      <c r="C713">
        <v>225.30999755859381</v>
      </c>
      <c r="D713">
        <v>226.83000183105469</v>
      </c>
      <c r="E713">
        <v>222.78999328613281</v>
      </c>
      <c r="F713">
        <v>226.00999450683591</v>
      </c>
      <c r="G713">
        <v>4418000</v>
      </c>
      <c r="U713" s="17">
        <v>45180</v>
      </c>
      <c r="V713">
        <v>4487.4599609375</v>
      </c>
      <c r="W713">
        <v>4487.4599609375</v>
      </c>
      <c r="X713">
        <v>4490.77001953125</v>
      </c>
      <c r="Y713">
        <v>4467.89013671875</v>
      </c>
      <c r="Z713">
        <v>4480.97998046875</v>
      </c>
      <c r="AA713">
        <v>3369920000</v>
      </c>
      <c r="AN713" s="22">
        <v>45140</v>
      </c>
      <c r="AO713" s="20">
        <v>4.08</v>
      </c>
    </row>
    <row r="714" spans="1:41" x14ac:dyDescent="0.2">
      <c r="A714" s="17">
        <v>45181</v>
      </c>
      <c r="B714">
        <v>219.35260009765619</v>
      </c>
      <c r="C714">
        <v>221.6600036621094</v>
      </c>
      <c r="D714">
        <v>224.78999328613281</v>
      </c>
      <c r="E714">
        <v>221.25999450683591</v>
      </c>
      <c r="F714">
        <v>223.44999694824219</v>
      </c>
      <c r="G714">
        <v>4002300</v>
      </c>
      <c r="U714" s="17">
        <v>45181</v>
      </c>
      <c r="V714">
        <v>4461.89990234375</v>
      </c>
      <c r="W714">
        <v>4461.89990234375</v>
      </c>
      <c r="X714">
        <v>4487.10986328125</v>
      </c>
      <c r="Y714">
        <v>4456.830078125</v>
      </c>
      <c r="Z714">
        <v>4473.27001953125</v>
      </c>
      <c r="AA714">
        <v>3435740000</v>
      </c>
      <c r="AN714" s="22">
        <v>45141</v>
      </c>
      <c r="AO714" s="20">
        <v>4.2</v>
      </c>
    </row>
    <row r="715" spans="1:41" x14ac:dyDescent="0.2">
      <c r="A715" s="17">
        <v>45182</v>
      </c>
      <c r="B715">
        <v>216.52238464355469</v>
      </c>
      <c r="C715">
        <v>218.80000305175781</v>
      </c>
      <c r="D715">
        <v>221.86000061035159</v>
      </c>
      <c r="E715">
        <v>218.30000305175781</v>
      </c>
      <c r="F715">
        <v>221.17999267578119</v>
      </c>
      <c r="G715">
        <v>4173600</v>
      </c>
      <c r="U715" s="17">
        <v>45182</v>
      </c>
      <c r="V715">
        <v>4467.43994140625</v>
      </c>
      <c r="W715">
        <v>4467.43994140625</v>
      </c>
      <c r="X715">
        <v>4479.39013671875</v>
      </c>
      <c r="Y715">
        <v>4453.52001953125</v>
      </c>
      <c r="Z715">
        <v>4462.64990234375</v>
      </c>
      <c r="AA715">
        <v>3529430000</v>
      </c>
      <c r="AN715" s="22">
        <v>45142</v>
      </c>
      <c r="AO715" s="20">
        <v>4.05</v>
      </c>
    </row>
    <row r="716" spans="1:41" x14ac:dyDescent="0.2">
      <c r="A716" s="17">
        <v>45183</v>
      </c>
      <c r="B716">
        <v>216.5025939941406</v>
      </c>
      <c r="C716">
        <v>218.7799987792969</v>
      </c>
      <c r="D716">
        <v>220.57000732421881</v>
      </c>
      <c r="E716">
        <v>218.3399963378906</v>
      </c>
      <c r="F716">
        <v>219.41999816894531</v>
      </c>
      <c r="G716">
        <v>4297200</v>
      </c>
      <c r="U716" s="17">
        <v>45183</v>
      </c>
      <c r="V716">
        <v>4505.10009765625</v>
      </c>
      <c r="W716">
        <v>4505.10009765625</v>
      </c>
      <c r="X716">
        <v>4511.990234375</v>
      </c>
      <c r="Y716">
        <v>4478.68994140625</v>
      </c>
      <c r="Z716">
        <v>4487.77978515625</v>
      </c>
      <c r="AA716">
        <v>3648720000</v>
      </c>
      <c r="AN716" s="22">
        <v>45145</v>
      </c>
      <c r="AO716" s="20">
        <v>4.09</v>
      </c>
    </row>
    <row r="717" spans="1:41" x14ac:dyDescent="0.2">
      <c r="A717" s="17">
        <v>45184</v>
      </c>
      <c r="B717">
        <v>212.37599182128909</v>
      </c>
      <c r="C717">
        <v>214.61000061035159</v>
      </c>
      <c r="D717">
        <v>219.19000244140619</v>
      </c>
      <c r="E717">
        <v>213.46000671386719</v>
      </c>
      <c r="F717">
        <v>218.8699951171875</v>
      </c>
      <c r="G717">
        <v>9939000</v>
      </c>
      <c r="U717" s="17">
        <v>45184</v>
      </c>
      <c r="V717">
        <v>4450.31982421875</v>
      </c>
      <c r="W717">
        <v>4450.31982421875</v>
      </c>
      <c r="X717">
        <v>4497.97998046875</v>
      </c>
      <c r="Y717">
        <v>4447.2099609375</v>
      </c>
      <c r="Z717">
        <v>4497.97998046875</v>
      </c>
      <c r="AA717">
        <v>6932230000</v>
      </c>
      <c r="AN717" s="22">
        <v>45146</v>
      </c>
      <c r="AO717" s="20">
        <v>4.0199999999999996</v>
      </c>
    </row>
    <row r="718" spans="1:41" x14ac:dyDescent="0.2">
      <c r="A718" s="17">
        <v>45187</v>
      </c>
      <c r="B718">
        <v>212.76191711425781</v>
      </c>
      <c r="C718">
        <v>215</v>
      </c>
      <c r="D718">
        <v>216.3800048828125</v>
      </c>
      <c r="E718">
        <v>214.17999267578119</v>
      </c>
      <c r="F718">
        <v>214.55999755859381</v>
      </c>
      <c r="G718">
        <v>4279400</v>
      </c>
      <c r="U718" s="17">
        <v>45187</v>
      </c>
      <c r="V718">
        <v>4453.52978515625</v>
      </c>
      <c r="W718">
        <v>4453.52978515625</v>
      </c>
      <c r="X718">
        <v>4466.35986328125</v>
      </c>
      <c r="Y718">
        <v>4442.10986328125</v>
      </c>
      <c r="Z718">
        <v>4445.1298828125</v>
      </c>
      <c r="AA718">
        <v>3161230000</v>
      </c>
      <c r="AN718" s="22">
        <v>45147</v>
      </c>
      <c r="AO718" s="20">
        <v>4</v>
      </c>
    </row>
    <row r="719" spans="1:41" x14ac:dyDescent="0.2">
      <c r="A719" s="17">
        <v>45188</v>
      </c>
      <c r="B719">
        <v>213.45463562011719</v>
      </c>
      <c r="C719">
        <v>215.69999694824219</v>
      </c>
      <c r="D719">
        <v>216.05999755859381</v>
      </c>
      <c r="E719">
        <v>212.25999450683591</v>
      </c>
      <c r="F719">
        <v>214.38999938964841</v>
      </c>
      <c r="G719">
        <v>4001500</v>
      </c>
      <c r="U719" s="17">
        <v>45188</v>
      </c>
      <c r="V719">
        <v>4443.9501953125</v>
      </c>
      <c r="W719">
        <v>4443.9501953125</v>
      </c>
      <c r="X719">
        <v>4449.85009765625</v>
      </c>
      <c r="Y719">
        <v>4416.60986328125</v>
      </c>
      <c r="Z719">
        <v>4445.41015625</v>
      </c>
      <c r="AA719">
        <v>3614880000</v>
      </c>
      <c r="AN719" s="22">
        <v>45148</v>
      </c>
      <c r="AO719" s="20">
        <v>4.09</v>
      </c>
    </row>
    <row r="720" spans="1:41" x14ac:dyDescent="0.2">
      <c r="A720" s="17">
        <v>45189</v>
      </c>
      <c r="B720">
        <v>210.81243896484381</v>
      </c>
      <c r="C720">
        <v>213.0299987792969</v>
      </c>
      <c r="D720">
        <v>217.17999267578119</v>
      </c>
      <c r="E720">
        <v>212.91999816894531</v>
      </c>
      <c r="F720">
        <v>215.19999694824219</v>
      </c>
      <c r="G720">
        <v>2990900</v>
      </c>
      <c r="U720" s="17">
        <v>45189</v>
      </c>
      <c r="V720">
        <v>4402.2001953125</v>
      </c>
      <c r="W720">
        <v>4402.2001953125</v>
      </c>
      <c r="X720">
        <v>4461.02978515625</v>
      </c>
      <c r="Y720">
        <v>4401.3798828125</v>
      </c>
      <c r="Z720">
        <v>4452.81005859375</v>
      </c>
      <c r="AA720">
        <v>3308450000</v>
      </c>
      <c r="AN720" s="22">
        <v>45149</v>
      </c>
      <c r="AO720" s="20">
        <v>4.16</v>
      </c>
    </row>
    <row r="721" spans="1:41" x14ac:dyDescent="0.2">
      <c r="A721" s="17">
        <v>45190</v>
      </c>
      <c r="B721">
        <v>206.4384460449219</v>
      </c>
      <c r="C721">
        <v>208.61000061035159</v>
      </c>
      <c r="D721">
        <v>211.88999938964841</v>
      </c>
      <c r="E721">
        <v>208.07000732421881</v>
      </c>
      <c r="F721">
        <v>209.80000305175781</v>
      </c>
      <c r="G721">
        <v>4957300</v>
      </c>
      <c r="U721" s="17">
        <v>45190</v>
      </c>
      <c r="V721">
        <v>4330</v>
      </c>
      <c r="W721">
        <v>4330</v>
      </c>
      <c r="X721">
        <v>4375.7001953125</v>
      </c>
      <c r="Y721">
        <v>4329.169921875</v>
      </c>
      <c r="Z721">
        <v>4374.35986328125</v>
      </c>
      <c r="AA721">
        <v>3662340000</v>
      </c>
      <c r="AN721" s="22">
        <v>45152</v>
      </c>
      <c r="AO721" s="20">
        <v>4.1900000000000004</v>
      </c>
    </row>
    <row r="722" spans="1:41" x14ac:dyDescent="0.2">
      <c r="A722" s="17">
        <v>45191</v>
      </c>
      <c r="B722">
        <v>204.2811279296875</v>
      </c>
      <c r="C722">
        <v>206.42999267578119</v>
      </c>
      <c r="D722">
        <v>209.7200012207031</v>
      </c>
      <c r="E722">
        <v>205.8800048828125</v>
      </c>
      <c r="F722">
        <v>209.30999755859381</v>
      </c>
      <c r="G722">
        <v>3848300</v>
      </c>
      <c r="U722" s="17">
        <v>45191</v>
      </c>
      <c r="V722">
        <v>4320.06005859375</v>
      </c>
      <c r="W722">
        <v>4320.06005859375</v>
      </c>
      <c r="X722">
        <v>4357.39990234375</v>
      </c>
      <c r="Y722">
        <v>4316.490234375</v>
      </c>
      <c r="Z722">
        <v>4341.740234375</v>
      </c>
      <c r="AA722">
        <v>3349570000</v>
      </c>
      <c r="AN722" s="22">
        <v>45153</v>
      </c>
      <c r="AO722" s="20">
        <v>4.21</v>
      </c>
    </row>
    <row r="723" spans="1:41" x14ac:dyDescent="0.2">
      <c r="A723" s="17">
        <v>45194</v>
      </c>
      <c r="B723">
        <v>204.19207763671881</v>
      </c>
      <c r="C723">
        <v>206.3399963378906</v>
      </c>
      <c r="D723">
        <v>206.5299987792969</v>
      </c>
      <c r="E723">
        <v>203.8699951171875</v>
      </c>
      <c r="F723">
        <v>205</v>
      </c>
      <c r="G723">
        <v>4067300</v>
      </c>
      <c r="U723" s="17">
        <v>45194</v>
      </c>
      <c r="V723">
        <v>4337.43994140625</v>
      </c>
      <c r="W723">
        <v>4337.43994140625</v>
      </c>
      <c r="X723">
        <v>4338.509765625</v>
      </c>
      <c r="Y723">
        <v>4302.7001953125</v>
      </c>
      <c r="Z723">
        <v>4310.6201171875</v>
      </c>
      <c r="AA723">
        <v>3195650000</v>
      </c>
      <c r="AN723" s="22">
        <v>45154</v>
      </c>
      <c r="AO723" s="20">
        <v>4.28</v>
      </c>
    </row>
    <row r="724" spans="1:41" x14ac:dyDescent="0.2">
      <c r="A724" s="17">
        <v>45195</v>
      </c>
      <c r="B724">
        <v>200.38215637207031</v>
      </c>
      <c r="C724">
        <v>202.49000549316409</v>
      </c>
      <c r="D724">
        <v>206.44000244140619</v>
      </c>
      <c r="E724">
        <v>201.2799987792969</v>
      </c>
      <c r="F724">
        <v>205.4700012207031</v>
      </c>
      <c r="G724">
        <v>5404500</v>
      </c>
      <c r="U724" s="17">
        <v>45195</v>
      </c>
      <c r="V724">
        <v>4273.52978515625</v>
      </c>
      <c r="W724">
        <v>4273.52978515625</v>
      </c>
      <c r="X724">
        <v>4313.009765625</v>
      </c>
      <c r="Y724">
        <v>4265.97998046875</v>
      </c>
      <c r="Z724">
        <v>4312.8798828125</v>
      </c>
      <c r="AA724">
        <v>3472340000</v>
      </c>
      <c r="AN724" s="22">
        <v>45155</v>
      </c>
      <c r="AO724" s="20">
        <v>4.3</v>
      </c>
    </row>
    <row r="725" spans="1:41" x14ac:dyDescent="0.2">
      <c r="A725" s="17">
        <v>45196</v>
      </c>
      <c r="B725">
        <v>200.61964416503909</v>
      </c>
      <c r="C725">
        <v>202.72999572753909</v>
      </c>
      <c r="D725">
        <v>203.92999267578119</v>
      </c>
      <c r="E725">
        <v>200.94000244140619</v>
      </c>
      <c r="F725">
        <v>202.99000549316409</v>
      </c>
      <c r="G725">
        <v>4123800</v>
      </c>
      <c r="U725" s="17">
        <v>45196</v>
      </c>
      <c r="V725">
        <v>4274.509765625</v>
      </c>
      <c r="W725">
        <v>4274.509765625</v>
      </c>
      <c r="X725">
        <v>4292.06982421875</v>
      </c>
      <c r="Y725">
        <v>4238.6298828125</v>
      </c>
      <c r="Z725">
        <v>4282.6298828125</v>
      </c>
      <c r="AA725">
        <v>3875880000</v>
      </c>
      <c r="AN725" s="22">
        <v>45156</v>
      </c>
      <c r="AO725" s="20">
        <v>4.26</v>
      </c>
    </row>
    <row r="726" spans="1:41" x14ac:dyDescent="0.2">
      <c r="A726" s="17">
        <v>45197</v>
      </c>
      <c r="B726">
        <v>201.08476257324219</v>
      </c>
      <c r="C726">
        <v>203.19999694824219</v>
      </c>
      <c r="D726">
        <v>205.1499938964844</v>
      </c>
      <c r="E726">
        <v>199.55000305175781</v>
      </c>
      <c r="F726">
        <v>200.75999450683591</v>
      </c>
      <c r="G726">
        <v>4344000</v>
      </c>
      <c r="U726" s="17">
        <v>45197</v>
      </c>
      <c r="V726">
        <v>4299.7001953125</v>
      </c>
      <c r="W726">
        <v>4299.7001953125</v>
      </c>
      <c r="X726">
        <v>4317.27001953125</v>
      </c>
      <c r="Y726">
        <v>4264.3798828125</v>
      </c>
      <c r="Z726">
        <v>4269.64990234375</v>
      </c>
      <c r="AA726">
        <v>3846230000</v>
      </c>
      <c r="AN726" s="22">
        <v>45159</v>
      </c>
      <c r="AO726" s="20">
        <v>4.34</v>
      </c>
    </row>
    <row r="727" spans="1:41" x14ac:dyDescent="0.2">
      <c r="A727" s="17">
        <v>45198</v>
      </c>
      <c r="B727">
        <v>200.66914367675781</v>
      </c>
      <c r="C727">
        <v>202.7799987792969</v>
      </c>
      <c r="D727">
        <v>207.78999328613281</v>
      </c>
      <c r="E727">
        <v>202.1000061035156</v>
      </c>
      <c r="F727">
        <v>205.08000183105469</v>
      </c>
      <c r="G727">
        <v>4405100</v>
      </c>
      <c r="U727" s="17">
        <v>45198</v>
      </c>
      <c r="V727">
        <v>4288.0498046875</v>
      </c>
      <c r="W727">
        <v>4288.0498046875</v>
      </c>
      <c r="X727">
        <v>4333.14990234375</v>
      </c>
      <c r="Y727">
        <v>4274.85986328125</v>
      </c>
      <c r="Z727">
        <v>4328.18017578125</v>
      </c>
      <c r="AA727">
        <v>3865960000</v>
      </c>
      <c r="AN727" s="22">
        <v>45160</v>
      </c>
      <c r="AO727" s="20">
        <v>4.34</v>
      </c>
    </row>
    <row r="728" spans="1:41" x14ac:dyDescent="0.2">
      <c r="A728" s="17">
        <v>45201</v>
      </c>
      <c r="B728">
        <v>201.58946228027341</v>
      </c>
      <c r="C728">
        <v>203.71000671386719</v>
      </c>
      <c r="D728">
        <v>205.11000061035159</v>
      </c>
      <c r="E728">
        <v>200.52000427246091</v>
      </c>
      <c r="F728">
        <v>200.80000305175781</v>
      </c>
      <c r="G728">
        <v>3745700</v>
      </c>
      <c r="U728" s="17">
        <v>45201</v>
      </c>
      <c r="V728">
        <v>4288.39013671875</v>
      </c>
      <c r="W728">
        <v>4288.39013671875</v>
      </c>
      <c r="X728">
        <v>4300.580078125</v>
      </c>
      <c r="Y728">
        <v>4260.2099609375</v>
      </c>
      <c r="Z728">
        <v>4284.52001953125</v>
      </c>
      <c r="AA728">
        <v>3938660000</v>
      </c>
      <c r="AN728" s="22">
        <v>45161</v>
      </c>
      <c r="AO728" s="20">
        <v>4.1900000000000004</v>
      </c>
    </row>
    <row r="729" spans="1:41" x14ac:dyDescent="0.2">
      <c r="A729" s="17">
        <v>45202</v>
      </c>
      <c r="B729">
        <v>197.74983215332031</v>
      </c>
      <c r="C729">
        <v>199.83000183105469</v>
      </c>
      <c r="D729">
        <v>203.57000732421881</v>
      </c>
      <c r="E729">
        <v>197.41999816894531</v>
      </c>
      <c r="F729">
        <v>202.75</v>
      </c>
      <c r="G729">
        <v>4622400</v>
      </c>
      <c r="U729" s="17">
        <v>45202</v>
      </c>
      <c r="V729">
        <v>4229.4501953125</v>
      </c>
      <c r="W729">
        <v>4229.4501953125</v>
      </c>
      <c r="X729">
        <v>4281.14990234375</v>
      </c>
      <c r="Y729">
        <v>4216.4501953125</v>
      </c>
      <c r="Z729">
        <v>4269.75</v>
      </c>
      <c r="AA729">
        <v>3953830000</v>
      </c>
      <c r="AN729" s="22">
        <v>45162</v>
      </c>
      <c r="AO729" s="20">
        <v>4.2300000000000004</v>
      </c>
    </row>
    <row r="730" spans="1:41" x14ac:dyDescent="0.2">
      <c r="A730" s="17">
        <v>45203</v>
      </c>
      <c r="B730">
        <v>199.76860046386719</v>
      </c>
      <c r="C730">
        <v>201.8699951171875</v>
      </c>
      <c r="D730">
        <v>202.74000549316409</v>
      </c>
      <c r="E730">
        <v>199.50999450683591</v>
      </c>
      <c r="F730">
        <v>200.8800048828125</v>
      </c>
      <c r="G730">
        <v>3656400</v>
      </c>
      <c r="U730" s="17">
        <v>45203</v>
      </c>
      <c r="V730">
        <v>4263.75</v>
      </c>
      <c r="W730">
        <v>4263.75</v>
      </c>
      <c r="X730">
        <v>4268.5</v>
      </c>
      <c r="Y730">
        <v>4220.47998046875</v>
      </c>
      <c r="Z730">
        <v>4233.830078125</v>
      </c>
      <c r="AA730">
        <v>3777600000</v>
      </c>
      <c r="AN730" s="22">
        <v>45163</v>
      </c>
      <c r="AO730" s="20">
        <v>4.25</v>
      </c>
    </row>
    <row r="731" spans="1:41" x14ac:dyDescent="0.2">
      <c r="A731" s="17">
        <v>45204</v>
      </c>
      <c r="B731">
        <v>199.9071350097656</v>
      </c>
      <c r="C731">
        <v>202.00999450683591</v>
      </c>
      <c r="D731">
        <v>202.1499938964844</v>
      </c>
      <c r="E731">
        <v>198.49000549316409</v>
      </c>
      <c r="F731">
        <v>202</v>
      </c>
      <c r="G731">
        <v>3592600</v>
      </c>
      <c r="U731" s="17">
        <v>45204</v>
      </c>
      <c r="V731">
        <v>4258.18994140625</v>
      </c>
      <c r="W731">
        <v>4258.18994140625</v>
      </c>
      <c r="X731">
        <v>4267.1298828125</v>
      </c>
      <c r="Y731">
        <v>4225.91015625</v>
      </c>
      <c r="Z731">
        <v>4259.31005859375</v>
      </c>
      <c r="AA731">
        <v>3581470000</v>
      </c>
      <c r="AN731" s="22">
        <v>45166</v>
      </c>
      <c r="AO731" s="20">
        <v>4.2</v>
      </c>
    </row>
    <row r="732" spans="1:41" x14ac:dyDescent="0.2">
      <c r="A732" s="17">
        <v>45205</v>
      </c>
      <c r="B732">
        <v>205.2014465332031</v>
      </c>
      <c r="C732">
        <v>207.36000061035159</v>
      </c>
      <c r="D732">
        <v>208.27000427246091</v>
      </c>
      <c r="E732">
        <v>199.88999938964841</v>
      </c>
      <c r="F732">
        <v>200.47999572753909</v>
      </c>
      <c r="G732">
        <v>4989200</v>
      </c>
      <c r="U732" s="17">
        <v>45205</v>
      </c>
      <c r="V732">
        <v>4308.5</v>
      </c>
      <c r="W732">
        <v>4308.5</v>
      </c>
      <c r="X732">
        <v>4324.10009765625</v>
      </c>
      <c r="Y732">
        <v>4219.5498046875</v>
      </c>
      <c r="Z732">
        <v>4234.7900390625</v>
      </c>
      <c r="AA732">
        <v>3902030000</v>
      </c>
      <c r="AN732" s="22">
        <v>45167</v>
      </c>
      <c r="AO732" s="20">
        <v>4.12</v>
      </c>
    </row>
    <row r="733" spans="1:41" x14ac:dyDescent="0.2">
      <c r="A733" s="17">
        <v>45208</v>
      </c>
      <c r="B733">
        <v>205.06292724609381</v>
      </c>
      <c r="C733">
        <v>207.2200012207031</v>
      </c>
      <c r="D733">
        <v>208.2799987792969</v>
      </c>
      <c r="E733">
        <v>204.69000244140619</v>
      </c>
      <c r="F733">
        <v>204.88999938964841</v>
      </c>
      <c r="G733">
        <v>2781100</v>
      </c>
      <c r="U733" s="17">
        <v>45208</v>
      </c>
      <c r="V733">
        <v>4335.66015625</v>
      </c>
      <c r="W733">
        <v>4335.66015625</v>
      </c>
      <c r="X733">
        <v>4341.72998046875</v>
      </c>
      <c r="Y733">
        <v>4283.7900390625</v>
      </c>
      <c r="Z733">
        <v>4289.02001953125</v>
      </c>
      <c r="AA733">
        <v>3174630000</v>
      </c>
      <c r="AN733" s="22">
        <v>45168</v>
      </c>
      <c r="AO733" s="20">
        <v>4.12</v>
      </c>
    </row>
    <row r="734" spans="1:41" x14ac:dyDescent="0.2">
      <c r="A734" s="17">
        <v>45209</v>
      </c>
      <c r="B734">
        <v>204.72645568847659</v>
      </c>
      <c r="C734">
        <v>206.8800048828125</v>
      </c>
      <c r="D734">
        <v>209.2200012207031</v>
      </c>
      <c r="E734">
        <v>206.25999450683591</v>
      </c>
      <c r="F734">
        <v>207.63999938964841</v>
      </c>
      <c r="G734">
        <v>4503500</v>
      </c>
      <c r="U734" s="17">
        <v>45209</v>
      </c>
      <c r="V734">
        <v>4358.240234375</v>
      </c>
      <c r="W734">
        <v>4358.240234375</v>
      </c>
      <c r="X734">
        <v>4385.4599609375</v>
      </c>
      <c r="Y734">
        <v>4339.64013671875</v>
      </c>
      <c r="Z734">
        <v>4339.75</v>
      </c>
      <c r="AA734">
        <v>3520240000</v>
      </c>
      <c r="AN734" s="22">
        <v>45169</v>
      </c>
      <c r="AO734" s="20">
        <v>4.09</v>
      </c>
    </row>
    <row r="735" spans="1:41" x14ac:dyDescent="0.2">
      <c r="A735" s="17">
        <v>45210</v>
      </c>
      <c r="B735">
        <v>204.6967468261719</v>
      </c>
      <c r="C735">
        <v>206.8500061035156</v>
      </c>
      <c r="D735">
        <v>209.19999694824219</v>
      </c>
      <c r="E735">
        <v>204.4100036621094</v>
      </c>
      <c r="F735">
        <v>207.22999572753909</v>
      </c>
      <c r="G735">
        <v>3971000</v>
      </c>
      <c r="U735" s="17">
        <v>45210</v>
      </c>
      <c r="V735">
        <v>4376.9501953125</v>
      </c>
      <c r="W735">
        <v>4376.9501953125</v>
      </c>
      <c r="X735">
        <v>4378.64013671875</v>
      </c>
      <c r="Y735">
        <v>4345.33984375</v>
      </c>
      <c r="Z735">
        <v>4366.58984375</v>
      </c>
      <c r="AA735">
        <v>3601660000</v>
      </c>
      <c r="AN735" s="22">
        <v>45170</v>
      </c>
      <c r="AO735" s="20">
        <v>4.18</v>
      </c>
    </row>
    <row r="736" spans="1:41" x14ac:dyDescent="0.2">
      <c r="A736" s="17">
        <v>45211</v>
      </c>
      <c r="B736">
        <v>203.53892517089841</v>
      </c>
      <c r="C736">
        <v>205.67999267578119</v>
      </c>
      <c r="D736">
        <v>208.58000183105469</v>
      </c>
      <c r="E736">
        <v>203.27000427246091</v>
      </c>
      <c r="F736">
        <v>207.83000183105469</v>
      </c>
      <c r="G736">
        <v>3548500</v>
      </c>
      <c r="U736" s="17">
        <v>45211</v>
      </c>
      <c r="V736">
        <v>4349.60986328125</v>
      </c>
      <c r="W736">
        <v>4349.60986328125</v>
      </c>
      <c r="X736">
        <v>4385.85009765625</v>
      </c>
      <c r="Y736">
        <v>4325.43017578125</v>
      </c>
      <c r="Z736">
        <v>4380.93994140625</v>
      </c>
      <c r="AA736">
        <v>3713140000</v>
      </c>
      <c r="AN736" s="22">
        <v>45173</v>
      </c>
    </row>
    <row r="737" spans="1:41" x14ac:dyDescent="0.2">
      <c r="A737" s="17">
        <v>45212</v>
      </c>
      <c r="B737">
        <v>202.46026611328119</v>
      </c>
      <c r="C737">
        <v>204.5899963378906</v>
      </c>
      <c r="D737">
        <v>207.13999938964841</v>
      </c>
      <c r="E737">
        <v>203.21000671386719</v>
      </c>
      <c r="F737">
        <v>205.11000061035159</v>
      </c>
      <c r="G737">
        <v>3677500</v>
      </c>
      <c r="U737" s="17">
        <v>45212</v>
      </c>
      <c r="V737">
        <v>4327.77978515625</v>
      </c>
      <c r="W737">
        <v>4327.77978515625</v>
      </c>
      <c r="X737">
        <v>4377.10009765625</v>
      </c>
      <c r="Y737">
        <v>4311.97021484375</v>
      </c>
      <c r="Z737">
        <v>4360.490234375</v>
      </c>
      <c r="AA737">
        <v>3566560000</v>
      </c>
      <c r="AN737" s="22">
        <v>45174</v>
      </c>
      <c r="AO737" s="20">
        <v>4.2699999999999996</v>
      </c>
    </row>
    <row r="738" spans="1:41" x14ac:dyDescent="0.2">
      <c r="A738" s="17">
        <v>45215</v>
      </c>
      <c r="B738">
        <v>206.35926818847659</v>
      </c>
      <c r="C738">
        <v>208.5299987792969</v>
      </c>
      <c r="D738">
        <v>209.49000549316409</v>
      </c>
      <c r="E738">
        <v>205.03999328613281</v>
      </c>
      <c r="F738">
        <v>205.8399963378906</v>
      </c>
      <c r="G738">
        <v>3623200</v>
      </c>
      <c r="U738" s="17">
        <v>45215</v>
      </c>
      <c r="V738">
        <v>4373.6298828125</v>
      </c>
      <c r="W738">
        <v>4373.6298828125</v>
      </c>
      <c r="X738">
        <v>4383.330078125</v>
      </c>
      <c r="Y738">
        <v>4342.3701171875</v>
      </c>
      <c r="Z738">
        <v>4342.3701171875</v>
      </c>
      <c r="AA738">
        <v>3409960000</v>
      </c>
      <c r="AN738" s="22">
        <v>45175</v>
      </c>
      <c r="AO738" s="20">
        <v>4.3</v>
      </c>
    </row>
    <row r="739" spans="1:41" x14ac:dyDescent="0.2">
      <c r="A739" s="17">
        <v>45216</v>
      </c>
      <c r="B739">
        <v>207.65562438964841</v>
      </c>
      <c r="C739">
        <v>209.8399963378906</v>
      </c>
      <c r="D739">
        <v>211.94000244140619</v>
      </c>
      <c r="E739">
        <v>206</v>
      </c>
      <c r="F739">
        <v>206.49000549316409</v>
      </c>
      <c r="G739">
        <v>4006100</v>
      </c>
      <c r="U739" s="17">
        <v>45216</v>
      </c>
      <c r="V739">
        <v>4373.2001953125</v>
      </c>
      <c r="W739">
        <v>4373.2001953125</v>
      </c>
      <c r="X739">
        <v>4393.56982421875</v>
      </c>
      <c r="Y739">
        <v>4337.5400390625</v>
      </c>
      <c r="Z739">
        <v>4345.22998046875</v>
      </c>
      <c r="AA739">
        <v>3794850000</v>
      </c>
      <c r="AN739" s="22">
        <v>45176</v>
      </c>
      <c r="AO739" s="20">
        <v>4.2699999999999996</v>
      </c>
    </row>
    <row r="740" spans="1:41" x14ac:dyDescent="0.2">
      <c r="A740" s="17">
        <v>45217</v>
      </c>
      <c r="B740">
        <v>202.69779968261719</v>
      </c>
      <c r="C740">
        <v>204.83000183105469</v>
      </c>
      <c r="D740">
        <v>209.6300048828125</v>
      </c>
      <c r="E740">
        <v>204.19000244140619</v>
      </c>
      <c r="F740">
        <v>208.8800048828125</v>
      </c>
      <c r="G740">
        <v>3380800</v>
      </c>
      <c r="U740" s="17">
        <v>45217</v>
      </c>
      <c r="V740">
        <v>4314.60009765625</v>
      </c>
      <c r="W740">
        <v>4314.60009765625</v>
      </c>
      <c r="X740">
        <v>4364.2001953125</v>
      </c>
      <c r="Y740">
        <v>4303.83984375</v>
      </c>
      <c r="Z740">
        <v>4357.35009765625</v>
      </c>
      <c r="AA740">
        <v>3686030000</v>
      </c>
      <c r="AN740" s="22">
        <v>45177</v>
      </c>
      <c r="AO740" s="20">
        <v>4.26</v>
      </c>
    </row>
    <row r="741" spans="1:41" x14ac:dyDescent="0.2">
      <c r="A741" s="17">
        <v>45218</v>
      </c>
      <c r="B741">
        <v>206.1514587402344</v>
      </c>
      <c r="C741">
        <v>208.32000732421881</v>
      </c>
      <c r="D741">
        <v>210.94999694824219</v>
      </c>
      <c r="E741">
        <v>205.5299987792969</v>
      </c>
      <c r="F741">
        <v>206.44999694824219</v>
      </c>
      <c r="G741">
        <v>4995900</v>
      </c>
      <c r="U741" s="17">
        <v>45218</v>
      </c>
      <c r="V741">
        <v>4278</v>
      </c>
      <c r="W741">
        <v>4278</v>
      </c>
      <c r="X741">
        <v>4339.5400390625</v>
      </c>
      <c r="Y741">
        <v>4269.68994140625</v>
      </c>
      <c r="Z741">
        <v>4321.35986328125</v>
      </c>
      <c r="AA741">
        <v>3969730000</v>
      </c>
      <c r="AN741" s="22">
        <v>45180</v>
      </c>
      <c r="AO741" s="20">
        <v>4.29</v>
      </c>
    </row>
    <row r="742" spans="1:41" x14ac:dyDescent="0.2">
      <c r="A742" s="17">
        <v>45219</v>
      </c>
      <c r="B742">
        <v>201.60923767089841</v>
      </c>
      <c r="C742">
        <v>203.72999572753909</v>
      </c>
      <c r="D742">
        <v>208.11000061035159</v>
      </c>
      <c r="E742">
        <v>202.1199951171875</v>
      </c>
      <c r="F742">
        <v>207.36000061035159</v>
      </c>
      <c r="G742">
        <v>5539100</v>
      </c>
      <c r="U742" s="17">
        <v>45219</v>
      </c>
      <c r="V742">
        <v>4224.16015625</v>
      </c>
      <c r="W742">
        <v>4224.16015625</v>
      </c>
      <c r="X742">
        <v>4276.56005859375</v>
      </c>
      <c r="Y742">
        <v>4223.02978515625</v>
      </c>
      <c r="Z742">
        <v>4273.85009765625</v>
      </c>
      <c r="AA742">
        <v>4004030000</v>
      </c>
      <c r="AN742" s="22">
        <v>45181</v>
      </c>
      <c r="AO742" s="20">
        <v>4.2699999999999996</v>
      </c>
    </row>
    <row r="743" spans="1:41" x14ac:dyDescent="0.2">
      <c r="A743" s="17">
        <v>45222</v>
      </c>
      <c r="B743">
        <v>199.8972473144531</v>
      </c>
      <c r="C743">
        <v>202</v>
      </c>
      <c r="D743">
        <v>203.57000732421881</v>
      </c>
      <c r="E743">
        <v>197.8500061035156</v>
      </c>
      <c r="F743">
        <v>199.8999938964844</v>
      </c>
      <c r="G743">
        <v>4564100</v>
      </c>
      <c r="U743" s="17">
        <v>45222</v>
      </c>
      <c r="V743">
        <v>4217.0400390625</v>
      </c>
      <c r="W743">
        <v>4217.0400390625</v>
      </c>
      <c r="X743">
        <v>4255.83984375</v>
      </c>
      <c r="Y743">
        <v>4189.22021484375</v>
      </c>
      <c r="Z743">
        <v>4210.39990234375</v>
      </c>
      <c r="AA743">
        <v>3776100000</v>
      </c>
      <c r="AN743" s="22">
        <v>45182</v>
      </c>
      <c r="AO743" s="20">
        <v>4.25</v>
      </c>
    </row>
    <row r="744" spans="1:41" x14ac:dyDescent="0.2">
      <c r="A744" s="17">
        <v>45223</v>
      </c>
      <c r="B744">
        <v>202.09413146972659</v>
      </c>
      <c r="C744">
        <v>204.2200012207031</v>
      </c>
      <c r="D744">
        <v>204.63999938964841</v>
      </c>
      <c r="E744">
        <v>200.92999267578119</v>
      </c>
      <c r="F744">
        <v>203.72999572753909</v>
      </c>
      <c r="G744">
        <v>3959600</v>
      </c>
      <c r="U744" s="17">
        <v>45223</v>
      </c>
      <c r="V744">
        <v>4247.68017578125</v>
      </c>
      <c r="W744">
        <v>4247.68017578125</v>
      </c>
      <c r="X744">
        <v>4259.3798828125</v>
      </c>
      <c r="Y744">
        <v>4219.43017578125</v>
      </c>
      <c r="Z744">
        <v>4235.7900390625</v>
      </c>
      <c r="AA744">
        <v>3821820000</v>
      </c>
      <c r="AN744" s="22">
        <v>45183</v>
      </c>
      <c r="AO744" s="20">
        <v>4.29</v>
      </c>
    </row>
    <row r="745" spans="1:41" x14ac:dyDescent="0.2">
      <c r="A745" s="17">
        <v>45224</v>
      </c>
      <c r="B745">
        <v>195.0086669921875</v>
      </c>
      <c r="C745">
        <v>197.05999755859381</v>
      </c>
      <c r="D745">
        <v>203.74000549316409</v>
      </c>
      <c r="E745">
        <v>195.42999267578119</v>
      </c>
      <c r="F745">
        <v>203.19999694824219</v>
      </c>
      <c r="G745">
        <v>4490000</v>
      </c>
      <c r="U745" s="17">
        <v>45224</v>
      </c>
      <c r="V745">
        <v>4186.77001953125</v>
      </c>
      <c r="W745">
        <v>4186.77001953125</v>
      </c>
      <c r="X745">
        <v>4232.419921875</v>
      </c>
      <c r="Y745">
        <v>4181.419921875</v>
      </c>
      <c r="Z745">
        <v>4232.419921875</v>
      </c>
      <c r="AA745">
        <v>3869370000</v>
      </c>
      <c r="AN745" s="22">
        <v>45184</v>
      </c>
      <c r="AO745" s="20">
        <v>4.33</v>
      </c>
    </row>
    <row r="746" spans="1:41" x14ac:dyDescent="0.2">
      <c r="A746" s="17">
        <v>45225</v>
      </c>
      <c r="B746">
        <v>194.20710754394531</v>
      </c>
      <c r="C746">
        <v>196.25</v>
      </c>
      <c r="D746">
        <v>199.6600036621094</v>
      </c>
      <c r="E746">
        <v>193.67999267578119</v>
      </c>
      <c r="F746">
        <v>197.41999816894531</v>
      </c>
      <c r="G746">
        <v>5149100</v>
      </c>
      <c r="U746" s="17">
        <v>45225</v>
      </c>
      <c r="V746">
        <v>4137.22998046875</v>
      </c>
      <c r="W746">
        <v>4137.22998046875</v>
      </c>
      <c r="X746">
        <v>4183.60009765625</v>
      </c>
      <c r="Y746">
        <v>4127.89990234375</v>
      </c>
      <c r="Z746">
        <v>4175.990234375</v>
      </c>
      <c r="AA746">
        <v>4277640000</v>
      </c>
      <c r="AN746" s="22">
        <v>45187</v>
      </c>
      <c r="AO746" s="20">
        <v>4.32</v>
      </c>
    </row>
    <row r="747" spans="1:41" x14ac:dyDescent="0.2">
      <c r="A747" s="17">
        <v>45226</v>
      </c>
      <c r="B747">
        <v>194.52378845214841</v>
      </c>
      <c r="C747">
        <v>196.57000732421881</v>
      </c>
      <c r="D747">
        <v>198.30999755859381</v>
      </c>
      <c r="E747">
        <v>195.4100036621094</v>
      </c>
      <c r="F747">
        <v>197.30000305175781</v>
      </c>
      <c r="G747">
        <v>3168600</v>
      </c>
      <c r="U747" s="17">
        <v>45226</v>
      </c>
      <c r="V747">
        <v>4117.3701171875</v>
      </c>
      <c r="W747">
        <v>4117.3701171875</v>
      </c>
      <c r="X747">
        <v>4156.7001953125</v>
      </c>
      <c r="Y747">
        <v>4103.77978515625</v>
      </c>
      <c r="Z747">
        <v>4152.93017578125</v>
      </c>
      <c r="AA747">
        <v>4019500000</v>
      </c>
      <c r="AN747" s="22">
        <v>45188</v>
      </c>
      <c r="AO747" s="20">
        <v>4.37</v>
      </c>
    </row>
    <row r="748" spans="1:41" x14ac:dyDescent="0.2">
      <c r="A748" s="17">
        <v>45229</v>
      </c>
      <c r="B748">
        <v>197.19566345214841</v>
      </c>
      <c r="C748">
        <v>199.27000427246091</v>
      </c>
      <c r="D748">
        <v>200.58000183105469</v>
      </c>
      <c r="E748">
        <v>197.08000183105469</v>
      </c>
      <c r="F748">
        <v>199</v>
      </c>
      <c r="G748">
        <v>3438300</v>
      </c>
      <c r="U748" s="17">
        <v>45229</v>
      </c>
      <c r="V748">
        <v>4166.81982421875</v>
      </c>
      <c r="W748">
        <v>4166.81982421875</v>
      </c>
      <c r="X748">
        <v>4177.47021484375</v>
      </c>
      <c r="Y748">
        <v>4132.93994140625</v>
      </c>
      <c r="Z748">
        <v>4139.39013671875</v>
      </c>
      <c r="AA748">
        <v>3911140000</v>
      </c>
      <c r="AN748" s="22">
        <v>45189</v>
      </c>
      <c r="AO748" s="20">
        <v>4.3499999999999996</v>
      </c>
    </row>
    <row r="749" spans="1:41" x14ac:dyDescent="0.2">
      <c r="A749" s="17">
        <v>45230</v>
      </c>
      <c r="B749">
        <v>198.7394104003906</v>
      </c>
      <c r="C749">
        <v>200.83000183105469</v>
      </c>
      <c r="D749">
        <v>201.9100036621094</v>
      </c>
      <c r="E749">
        <v>198.6600036621094</v>
      </c>
      <c r="F749">
        <v>200.41999816894531</v>
      </c>
      <c r="G749">
        <v>3425400</v>
      </c>
      <c r="U749" s="17">
        <v>45230</v>
      </c>
      <c r="V749">
        <v>4193.7998046875</v>
      </c>
      <c r="W749">
        <v>4193.7998046875</v>
      </c>
      <c r="X749">
        <v>4195.5498046875</v>
      </c>
      <c r="Y749">
        <v>4153.1201171875</v>
      </c>
      <c r="Z749">
        <v>4171.330078125</v>
      </c>
      <c r="AA749">
        <v>4249470000</v>
      </c>
      <c r="AN749" s="22">
        <v>45190</v>
      </c>
      <c r="AO749" s="20">
        <v>4.49</v>
      </c>
    </row>
    <row r="750" spans="1:41" x14ac:dyDescent="0.2">
      <c r="A750" s="17">
        <v>45231</v>
      </c>
      <c r="B750">
        <v>201.7873840332031</v>
      </c>
      <c r="C750">
        <v>203.9100036621094</v>
      </c>
      <c r="D750">
        <v>204.49000549316409</v>
      </c>
      <c r="E750">
        <v>200.49000549316409</v>
      </c>
      <c r="F750">
        <v>200.91999816894531</v>
      </c>
      <c r="G750">
        <v>3593600</v>
      </c>
      <c r="U750" s="17">
        <v>45231</v>
      </c>
      <c r="V750">
        <v>4237.85986328125</v>
      </c>
      <c r="W750">
        <v>4237.85986328125</v>
      </c>
      <c r="X750">
        <v>4245.64013671875</v>
      </c>
      <c r="Y750">
        <v>4197.740234375</v>
      </c>
      <c r="Z750">
        <v>4201.27001953125</v>
      </c>
      <c r="AA750">
        <v>4224900000</v>
      </c>
      <c r="AN750" s="22">
        <v>45191</v>
      </c>
      <c r="AO750" s="20">
        <v>4.4400000000000004</v>
      </c>
    </row>
    <row r="751" spans="1:41" x14ac:dyDescent="0.2">
      <c r="A751" s="17">
        <v>45232</v>
      </c>
      <c r="B751">
        <v>205.94366455078119</v>
      </c>
      <c r="C751">
        <v>208.11000061035159</v>
      </c>
      <c r="D751">
        <v>208.25999450683591</v>
      </c>
      <c r="E751">
        <v>205.94999694824219</v>
      </c>
      <c r="F751">
        <v>206.30999755859381</v>
      </c>
      <c r="G751">
        <v>4963600</v>
      </c>
      <c r="U751" s="17">
        <v>45232</v>
      </c>
      <c r="V751">
        <v>4317.77978515625</v>
      </c>
      <c r="W751">
        <v>4317.77978515625</v>
      </c>
      <c r="X751">
        <v>4319.72021484375</v>
      </c>
      <c r="Y751">
        <v>4268.259765625</v>
      </c>
      <c r="Z751">
        <v>4268.259765625</v>
      </c>
      <c r="AA751">
        <v>4669780000</v>
      </c>
      <c r="AN751" s="22">
        <v>45194</v>
      </c>
      <c r="AO751" s="20">
        <v>4.55</v>
      </c>
    </row>
    <row r="752" spans="1:41" x14ac:dyDescent="0.2">
      <c r="A752" s="17">
        <v>45233</v>
      </c>
      <c r="B752">
        <v>205.310302734375</v>
      </c>
      <c r="C752">
        <v>207.4700012207031</v>
      </c>
      <c r="D752">
        <v>210.17999267578119</v>
      </c>
      <c r="E752">
        <v>207.19999694824219</v>
      </c>
      <c r="F752">
        <v>209.38999938964841</v>
      </c>
      <c r="G752">
        <v>3861900</v>
      </c>
      <c r="U752" s="17">
        <v>45233</v>
      </c>
      <c r="V752">
        <v>4358.33984375</v>
      </c>
      <c r="W752">
        <v>4358.33984375</v>
      </c>
      <c r="X752">
        <v>4373.6201171875</v>
      </c>
      <c r="Y752">
        <v>4334.22998046875</v>
      </c>
      <c r="Z752">
        <v>4334.22998046875</v>
      </c>
      <c r="AA752">
        <v>4570960000</v>
      </c>
      <c r="AN752" s="22">
        <v>45195</v>
      </c>
      <c r="AO752" s="20">
        <v>4.5599999999999996</v>
      </c>
    </row>
    <row r="753" spans="1:41" x14ac:dyDescent="0.2">
      <c r="A753" s="17">
        <v>45236</v>
      </c>
      <c r="B753">
        <v>205.2608337402344</v>
      </c>
      <c r="C753">
        <v>207.41999816894531</v>
      </c>
      <c r="D753">
        <v>208.47999572753909</v>
      </c>
      <c r="E753">
        <v>204.69000244140619</v>
      </c>
      <c r="F753">
        <v>208.21000671386719</v>
      </c>
      <c r="G753">
        <v>3729700</v>
      </c>
      <c r="U753" s="17">
        <v>45236</v>
      </c>
      <c r="V753">
        <v>4365.97998046875</v>
      </c>
      <c r="W753">
        <v>4365.97998046875</v>
      </c>
      <c r="X753">
        <v>4372.2099609375</v>
      </c>
      <c r="Y753">
        <v>4347.52978515625</v>
      </c>
      <c r="Z753">
        <v>4364.27001953125</v>
      </c>
      <c r="AA753">
        <v>3656340000</v>
      </c>
      <c r="AN753" s="22">
        <v>45196</v>
      </c>
      <c r="AO753" s="20">
        <v>4.6100000000000003</v>
      </c>
    </row>
    <row r="754" spans="1:41" x14ac:dyDescent="0.2">
      <c r="A754" s="17">
        <v>45237</v>
      </c>
      <c r="B754">
        <v>209.63481140136719</v>
      </c>
      <c r="C754">
        <v>211.8399963378906</v>
      </c>
      <c r="D754">
        <v>213.3399963378906</v>
      </c>
      <c r="E754">
        <v>208.96000671386719</v>
      </c>
      <c r="F754">
        <v>209.5</v>
      </c>
      <c r="G754">
        <v>5467100</v>
      </c>
      <c r="U754" s="17">
        <v>45237</v>
      </c>
      <c r="V754">
        <v>4378.3798828125</v>
      </c>
      <c r="W754">
        <v>4378.3798828125</v>
      </c>
      <c r="X754">
        <v>4386.259765625</v>
      </c>
      <c r="Y754">
        <v>4355.41015625</v>
      </c>
      <c r="Z754">
        <v>4366.2099609375</v>
      </c>
      <c r="AA754">
        <v>3791230000</v>
      </c>
      <c r="AN754" s="22">
        <v>45197</v>
      </c>
      <c r="AO754" s="20">
        <v>4.59</v>
      </c>
    </row>
    <row r="755" spans="1:41" x14ac:dyDescent="0.2">
      <c r="A755" s="17">
        <v>45238</v>
      </c>
      <c r="B755">
        <v>209.26869201660159</v>
      </c>
      <c r="C755">
        <v>211.4700012207031</v>
      </c>
      <c r="D755">
        <v>212.52000427246091</v>
      </c>
      <c r="E755">
        <v>209.6499938964844</v>
      </c>
      <c r="F755">
        <v>212.41999816894531</v>
      </c>
      <c r="G755">
        <v>3433500</v>
      </c>
      <c r="U755" s="17">
        <v>45238</v>
      </c>
      <c r="V755">
        <v>4382.77978515625</v>
      </c>
      <c r="W755">
        <v>4382.77978515625</v>
      </c>
      <c r="X755">
        <v>4391.2001953125</v>
      </c>
      <c r="Y755">
        <v>4359.759765625</v>
      </c>
      <c r="Z755">
        <v>4384.3701171875</v>
      </c>
      <c r="AA755">
        <v>3729510000</v>
      </c>
      <c r="AN755" s="22">
        <v>45198</v>
      </c>
      <c r="AO755" s="20">
        <v>4.59</v>
      </c>
    </row>
    <row r="756" spans="1:41" x14ac:dyDescent="0.2">
      <c r="A756" s="17">
        <v>45239</v>
      </c>
      <c r="B756">
        <v>207.8238525390625</v>
      </c>
      <c r="C756">
        <v>210.00999450683591</v>
      </c>
      <c r="D756">
        <v>213.58000183105469</v>
      </c>
      <c r="E756">
        <v>209.07000732421881</v>
      </c>
      <c r="F756">
        <v>213.57000732421881</v>
      </c>
      <c r="G756">
        <v>4731400</v>
      </c>
      <c r="U756" s="17">
        <v>45239</v>
      </c>
      <c r="V756">
        <v>4347.35009765625</v>
      </c>
      <c r="W756">
        <v>4347.35009765625</v>
      </c>
      <c r="X756">
        <v>4393.39990234375</v>
      </c>
      <c r="Y756">
        <v>4343.93994140625</v>
      </c>
      <c r="Z756">
        <v>4391.41015625</v>
      </c>
      <c r="AA756">
        <v>3900780000</v>
      </c>
      <c r="AN756" s="22">
        <v>45201</v>
      </c>
      <c r="AO756" s="20">
        <v>4.6900000000000004</v>
      </c>
    </row>
    <row r="757" spans="1:41" x14ac:dyDescent="0.2">
      <c r="A757" s="17">
        <v>45240</v>
      </c>
      <c r="B757">
        <v>211.40617370605469</v>
      </c>
      <c r="C757">
        <v>213.6300048828125</v>
      </c>
      <c r="D757">
        <v>214.27000427246091</v>
      </c>
      <c r="E757">
        <v>208.8399963378906</v>
      </c>
      <c r="F757">
        <v>209.3999938964844</v>
      </c>
      <c r="G757">
        <v>4112600</v>
      </c>
      <c r="U757" s="17">
        <v>45240</v>
      </c>
      <c r="V757">
        <v>4415.240234375</v>
      </c>
      <c r="W757">
        <v>4415.240234375</v>
      </c>
      <c r="X757">
        <v>4418.02978515625</v>
      </c>
      <c r="Y757">
        <v>4353.33984375</v>
      </c>
      <c r="Z757">
        <v>4364.14990234375</v>
      </c>
      <c r="AA757">
        <v>3665080000</v>
      </c>
      <c r="AN757" s="22">
        <v>45202</v>
      </c>
      <c r="AO757" s="20">
        <v>4.8099999999999996</v>
      </c>
    </row>
    <row r="758" spans="1:41" x14ac:dyDescent="0.2">
      <c r="A758" s="17">
        <v>45243</v>
      </c>
      <c r="B758">
        <v>213.0390319824219</v>
      </c>
      <c r="C758">
        <v>215.2799987792969</v>
      </c>
      <c r="D758">
        <v>216.13999938964841</v>
      </c>
      <c r="E758">
        <v>211.75999450683591</v>
      </c>
      <c r="F758">
        <v>212.57000732421881</v>
      </c>
      <c r="G758">
        <v>3306600</v>
      </c>
      <c r="U758" s="17">
        <v>45243</v>
      </c>
      <c r="V758">
        <v>4411.5498046875</v>
      </c>
      <c r="W758">
        <v>4411.5498046875</v>
      </c>
      <c r="X758">
        <v>4421.759765625</v>
      </c>
      <c r="Y758">
        <v>4393.81982421875</v>
      </c>
      <c r="Z758">
        <v>4406.66015625</v>
      </c>
      <c r="AA758">
        <v>3326240000</v>
      </c>
      <c r="AN758" s="22">
        <v>45203</v>
      </c>
      <c r="AO758" s="20">
        <v>4.7300000000000004</v>
      </c>
    </row>
    <row r="759" spans="1:41" x14ac:dyDescent="0.2">
      <c r="A759" s="17">
        <v>45244</v>
      </c>
      <c r="B759">
        <v>218.87757873535159</v>
      </c>
      <c r="C759">
        <v>221.17999267578119</v>
      </c>
      <c r="D759">
        <v>221.25</v>
      </c>
      <c r="E759">
        <v>217.94999694824219</v>
      </c>
      <c r="F759">
        <v>219</v>
      </c>
      <c r="G759">
        <v>4743800</v>
      </c>
      <c r="U759" s="17">
        <v>45244</v>
      </c>
      <c r="V759">
        <v>4495.7001953125</v>
      </c>
      <c r="W759">
        <v>4495.7001953125</v>
      </c>
      <c r="X759">
        <v>4508.669921875</v>
      </c>
      <c r="Y759">
        <v>4458.97021484375</v>
      </c>
      <c r="Z759">
        <v>4458.97021484375</v>
      </c>
      <c r="AA759">
        <v>4700350000</v>
      </c>
      <c r="AN759" s="22">
        <v>45204</v>
      </c>
      <c r="AO759" s="20">
        <v>4.72</v>
      </c>
    </row>
    <row r="760" spans="1:41" x14ac:dyDescent="0.2">
      <c r="A760" s="17">
        <v>45245</v>
      </c>
      <c r="B760">
        <v>217.13591003417969</v>
      </c>
      <c r="C760">
        <v>219.41999816894531</v>
      </c>
      <c r="D760">
        <v>221.3699951171875</v>
      </c>
      <c r="E760">
        <v>217.6600036621094</v>
      </c>
      <c r="F760">
        <v>220.75</v>
      </c>
      <c r="G760">
        <v>4800700</v>
      </c>
      <c r="U760" s="17">
        <v>45245</v>
      </c>
      <c r="V760">
        <v>4502.8798828125</v>
      </c>
      <c r="W760">
        <v>4502.8798828125</v>
      </c>
      <c r="X760">
        <v>4521.169921875</v>
      </c>
      <c r="Y760">
        <v>4495.31005859375</v>
      </c>
      <c r="Z760">
        <v>4505.2998046875</v>
      </c>
      <c r="AA760">
        <v>4347170000</v>
      </c>
      <c r="AN760" s="22">
        <v>45205</v>
      </c>
      <c r="AO760" s="20">
        <v>4.78</v>
      </c>
    </row>
    <row r="761" spans="1:41" x14ac:dyDescent="0.2">
      <c r="A761" s="17">
        <v>45246</v>
      </c>
      <c r="B761">
        <v>219.14479064941409</v>
      </c>
      <c r="C761">
        <v>221.44999694824219</v>
      </c>
      <c r="D761">
        <v>222.77000427246091</v>
      </c>
      <c r="E761">
        <v>218.94000244140619</v>
      </c>
      <c r="F761">
        <v>220</v>
      </c>
      <c r="G761">
        <v>3712300</v>
      </c>
      <c r="U761" s="17">
        <v>45246</v>
      </c>
      <c r="V761">
        <v>4508.240234375</v>
      </c>
      <c r="W761">
        <v>4508.240234375</v>
      </c>
      <c r="X761">
        <v>4511.990234375</v>
      </c>
      <c r="Y761">
        <v>4487.830078125</v>
      </c>
      <c r="Z761">
        <v>4497.080078125</v>
      </c>
      <c r="AA761">
        <v>3964520000</v>
      </c>
      <c r="AN761" s="22">
        <v>45208</v>
      </c>
    </row>
    <row r="762" spans="1:41" x14ac:dyDescent="0.2">
      <c r="A762" s="17">
        <v>45247</v>
      </c>
      <c r="B762">
        <v>218.91719055175781</v>
      </c>
      <c r="C762">
        <v>221.2200012207031</v>
      </c>
      <c r="D762">
        <v>222.78999328613281</v>
      </c>
      <c r="E762">
        <v>220.3800048828125</v>
      </c>
      <c r="F762">
        <v>221.16999816894531</v>
      </c>
      <c r="G762">
        <v>3634900</v>
      </c>
      <c r="U762" s="17">
        <v>45247</v>
      </c>
      <c r="V762">
        <v>4514.02001953125</v>
      </c>
      <c r="W762">
        <v>4514.02001953125</v>
      </c>
      <c r="X762">
        <v>4520.1201171875</v>
      </c>
      <c r="Y762">
        <v>4499.66015625</v>
      </c>
      <c r="Z762">
        <v>4509.5498046875</v>
      </c>
      <c r="AA762">
        <v>3777240000</v>
      </c>
      <c r="AN762" s="22">
        <v>45209</v>
      </c>
      <c r="AO762" s="20">
        <v>4.66</v>
      </c>
    </row>
    <row r="763" spans="1:41" x14ac:dyDescent="0.2">
      <c r="A763" s="17">
        <v>45250</v>
      </c>
      <c r="B763">
        <v>222.78648376464841</v>
      </c>
      <c r="C763">
        <v>225.1300048828125</v>
      </c>
      <c r="D763">
        <v>226.1000061035156</v>
      </c>
      <c r="E763">
        <v>220.6199951171875</v>
      </c>
      <c r="F763">
        <v>221.42999267578119</v>
      </c>
      <c r="G763">
        <v>4599300</v>
      </c>
      <c r="U763" s="17">
        <v>45250</v>
      </c>
      <c r="V763">
        <v>4547.3798828125</v>
      </c>
      <c r="W763">
        <v>4547.3798828125</v>
      </c>
      <c r="X763">
        <v>4557.10986328125</v>
      </c>
      <c r="Y763">
        <v>4510.35986328125</v>
      </c>
      <c r="Z763">
        <v>4511.7001953125</v>
      </c>
      <c r="AA763">
        <v>3644790000</v>
      </c>
      <c r="AN763" s="22">
        <v>45210</v>
      </c>
      <c r="AO763" s="20">
        <v>4.58</v>
      </c>
    </row>
    <row r="764" spans="1:41" x14ac:dyDescent="0.2">
      <c r="A764" s="17">
        <v>45251</v>
      </c>
      <c r="B764">
        <v>221.9848937988281</v>
      </c>
      <c r="C764">
        <v>224.32000732421881</v>
      </c>
      <c r="D764">
        <v>225.9700012207031</v>
      </c>
      <c r="E764">
        <v>223.53999328613281</v>
      </c>
      <c r="F764">
        <v>224</v>
      </c>
      <c r="G764">
        <v>3852300</v>
      </c>
      <c r="U764" s="17">
        <v>45251</v>
      </c>
      <c r="V764">
        <v>4538.18994140625</v>
      </c>
      <c r="W764">
        <v>4538.18994140625</v>
      </c>
      <c r="X764">
        <v>4542.14013671875</v>
      </c>
      <c r="Y764">
        <v>4525.509765625</v>
      </c>
      <c r="Z764">
        <v>4538.77001953125</v>
      </c>
      <c r="AA764">
        <v>3511080000</v>
      </c>
      <c r="AN764" s="22">
        <v>45211</v>
      </c>
      <c r="AO764" s="20">
        <v>4.7</v>
      </c>
    </row>
    <row r="765" spans="1:41" x14ac:dyDescent="0.2">
      <c r="A765" s="17">
        <v>45252</v>
      </c>
      <c r="B765">
        <v>221.50990295410159</v>
      </c>
      <c r="C765">
        <v>223.8399963378906</v>
      </c>
      <c r="D765">
        <v>225.69000244140619</v>
      </c>
      <c r="E765">
        <v>223.21000671386719</v>
      </c>
      <c r="F765">
        <v>224.30000305175781</v>
      </c>
      <c r="G765">
        <v>3893600</v>
      </c>
      <c r="U765" s="17">
        <v>45252</v>
      </c>
      <c r="V765">
        <v>4556.6201171875</v>
      </c>
      <c r="W765">
        <v>4556.6201171875</v>
      </c>
      <c r="X765">
        <v>4568.43017578125</v>
      </c>
      <c r="Y765">
        <v>4545.0498046875</v>
      </c>
      <c r="Z765">
        <v>4553.0400390625</v>
      </c>
      <c r="AA765">
        <v>3042810000</v>
      </c>
      <c r="AN765" s="22">
        <v>45212</v>
      </c>
      <c r="AO765" s="20">
        <v>4.63</v>
      </c>
    </row>
    <row r="766" spans="1:41" x14ac:dyDescent="0.2">
      <c r="A766" s="17">
        <v>45254</v>
      </c>
      <c r="B766">
        <v>222.0442810058594</v>
      </c>
      <c r="C766">
        <v>224.3800048828125</v>
      </c>
      <c r="D766">
        <v>224.49000549316409</v>
      </c>
      <c r="E766">
        <v>222.1199951171875</v>
      </c>
      <c r="F766">
        <v>224.36000061035159</v>
      </c>
      <c r="G766">
        <v>1869100</v>
      </c>
      <c r="U766" s="17">
        <v>45254</v>
      </c>
      <c r="V766">
        <v>4559.33984375</v>
      </c>
      <c r="W766">
        <v>4559.33984375</v>
      </c>
      <c r="X766">
        <v>4560.31005859375</v>
      </c>
      <c r="Y766">
        <v>4552.7998046875</v>
      </c>
      <c r="Z766">
        <v>4555.83984375</v>
      </c>
      <c r="AA766">
        <v>1639500000</v>
      </c>
      <c r="AN766" s="22">
        <v>45215</v>
      </c>
      <c r="AO766" s="20">
        <v>4.71</v>
      </c>
    </row>
    <row r="767" spans="1:41" x14ac:dyDescent="0.2">
      <c r="A767" s="17">
        <v>45257</v>
      </c>
      <c r="B767">
        <v>222.45001220703119</v>
      </c>
      <c r="C767">
        <v>224.78999328613281</v>
      </c>
      <c r="D767">
        <v>226.2200012207031</v>
      </c>
      <c r="E767">
        <v>224.25</v>
      </c>
      <c r="F767">
        <v>225.5</v>
      </c>
      <c r="G767">
        <v>4885500</v>
      </c>
      <c r="U767" s="17">
        <v>45257</v>
      </c>
      <c r="V767">
        <v>4550.43017578125</v>
      </c>
      <c r="W767">
        <v>4550.43017578125</v>
      </c>
      <c r="X767">
        <v>4560.52001953125</v>
      </c>
      <c r="Y767">
        <v>4546.31982421875</v>
      </c>
      <c r="Z767">
        <v>4554.85986328125</v>
      </c>
      <c r="AA767">
        <v>3403990000</v>
      </c>
      <c r="AN767" s="22">
        <v>45216</v>
      </c>
      <c r="AO767" s="20">
        <v>4.83</v>
      </c>
    </row>
    <row r="768" spans="1:41" x14ac:dyDescent="0.2">
      <c r="A768" s="17">
        <v>45258</v>
      </c>
      <c r="B768">
        <v>222.5786437988281</v>
      </c>
      <c r="C768">
        <v>224.91999816894531</v>
      </c>
      <c r="D768">
        <v>225.5299987792969</v>
      </c>
      <c r="E768">
        <v>222.22999572753909</v>
      </c>
      <c r="F768">
        <v>223.61000061035159</v>
      </c>
      <c r="G768">
        <v>5535300</v>
      </c>
      <c r="U768" s="17">
        <v>45258</v>
      </c>
      <c r="V768">
        <v>4554.89013671875</v>
      </c>
      <c r="W768">
        <v>4554.89013671875</v>
      </c>
      <c r="X768">
        <v>4568.14013671875</v>
      </c>
      <c r="Y768">
        <v>4540.509765625</v>
      </c>
      <c r="Z768">
        <v>4545.5498046875</v>
      </c>
      <c r="AA768">
        <v>3586240000</v>
      </c>
      <c r="AN768" s="22">
        <v>45217</v>
      </c>
      <c r="AO768" s="20">
        <v>4.91</v>
      </c>
    </row>
    <row r="769" spans="1:41" x14ac:dyDescent="0.2">
      <c r="A769" s="17">
        <v>45259</v>
      </c>
      <c r="B769">
        <v>227.95213317871091</v>
      </c>
      <c r="C769">
        <v>230.3500061035156</v>
      </c>
      <c r="D769">
        <v>231.5</v>
      </c>
      <c r="E769">
        <v>227.25999450683591</v>
      </c>
      <c r="F769">
        <v>228.61000061035159</v>
      </c>
      <c r="G769">
        <v>12327400</v>
      </c>
      <c r="U769" s="17">
        <v>45259</v>
      </c>
      <c r="V769">
        <v>4550.580078125</v>
      </c>
      <c r="W769">
        <v>4550.580078125</v>
      </c>
      <c r="X769">
        <v>4587.64013671875</v>
      </c>
      <c r="Y769">
        <v>4547.14990234375</v>
      </c>
      <c r="Z769">
        <v>4571.83984375</v>
      </c>
      <c r="AA769">
        <v>4418760000</v>
      </c>
      <c r="AN769" s="22">
        <v>45218</v>
      </c>
      <c r="AO769" s="20">
        <v>4.9800000000000004</v>
      </c>
    </row>
    <row r="770" spans="1:41" x14ac:dyDescent="0.2">
      <c r="A770" s="17">
        <v>45260</v>
      </c>
      <c r="B770">
        <v>249.27781677246091</v>
      </c>
      <c r="C770">
        <v>251.8999938964844</v>
      </c>
      <c r="D770">
        <v>252.5</v>
      </c>
      <c r="E770">
        <v>243.6499938964844</v>
      </c>
      <c r="F770">
        <v>249.05000305175781</v>
      </c>
      <c r="G770">
        <v>24425700</v>
      </c>
      <c r="U770" s="17">
        <v>45260</v>
      </c>
      <c r="V770">
        <v>4567.7998046875</v>
      </c>
      <c r="W770">
        <v>4567.7998046875</v>
      </c>
      <c r="X770">
        <v>4569.89013671875</v>
      </c>
      <c r="Y770">
        <v>4537.240234375</v>
      </c>
      <c r="Z770">
        <v>4554.8701171875</v>
      </c>
      <c r="AA770">
        <v>5399300000</v>
      </c>
      <c r="AN770" s="22">
        <v>45219</v>
      </c>
      <c r="AO770" s="20">
        <v>4.93</v>
      </c>
    </row>
    <row r="771" spans="1:41" x14ac:dyDescent="0.2">
      <c r="A771" s="17">
        <v>45261</v>
      </c>
      <c r="B771">
        <v>257.29348754882812</v>
      </c>
      <c r="C771">
        <v>260</v>
      </c>
      <c r="D771">
        <v>263.42999267578119</v>
      </c>
      <c r="E771">
        <v>249.69999694824219</v>
      </c>
      <c r="F771">
        <v>250</v>
      </c>
      <c r="G771">
        <v>14538200</v>
      </c>
      <c r="U771" s="17">
        <v>45261</v>
      </c>
      <c r="V771">
        <v>4594.6298828125</v>
      </c>
      <c r="W771">
        <v>4594.6298828125</v>
      </c>
      <c r="X771">
        <v>4599.39013671875</v>
      </c>
      <c r="Y771">
        <v>4554.7099609375</v>
      </c>
      <c r="Z771">
        <v>4559.43017578125</v>
      </c>
      <c r="AA771">
        <v>4397120000</v>
      </c>
      <c r="AN771" s="22">
        <v>45222</v>
      </c>
      <c r="AO771" s="20">
        <v>4.8600000000000003</v>
      </c>
    </row>
    <row r="772" spans="1:41" x14ac:dyDescent="0.2">
      <c r="A772" s="17">
        <v>45264</v>
      </c>
      <c r="B772">
        <v>248.05073547363281</v>
      </c>
      <c r="C772">
        <v>250.6600036621094</v>
      </c>
      <c r="D772">
        <v>255.1199951171875</v>
      </c>
      <c r="E772">
        <v>249.8500061035156</v>
      </c>
      <c r="F772">
        <v>252.80000305175781</v>
      </c>
      <c r="G772">
        <v>11429200</v>
      </c>
      <c r="U772" s="17">
        <v>45264</v>
      </c>
      <c r="V772">
        <v>4569.77978515625</v>
      </c>
      <c r="W772">
        <v>4569.77978515625</v>
      </c>
      <c r="X772">
        <v>4572.3701171875</v>
      </c>
      <c r="Y772">
        <v>4546.72021484375</v>
      </c>
      <c r="Z772">
        <v>4564.3701171875</v>
      </c>
      <c r="AA772">
        <v>4369910000</v>
      </c>
      <c r="AN772" s="22">
        <v>45223</v>
      </c>
      <c r="AO772" s="20">
        <v>4.83</v>
      </c>
    </row>
    <row r="773" spans="1:41" x14ac:dyDescent="0.2">
      <c r="A773" s="17">
        <v>45265</v>
      </c>
      <c r="B773">
        <v>248.40696716308591</v>
      </c>
      <c r="C773">
        <v>251.02000427246091</v>
      </c>
      <c r="D773">
        <v>251.66999816894531</v>
      </c>
      <c r="E773">
        <v>248.63999938964841</v>
      </c>
      <c r="F773">
        <v>249.99000549316409</v>
      </c>
      <c r="G773">
        <v>5771500</v>
      </c>
      <c r="U773" s="17">
        <v>45265</v>
      </c>
      <c r="V773">
        <v>4567.18017578125</v>
      </c>
      <c r="W773">
        <v>4567.18017578125</v>
      </c>
      <c r="X773">
        <v>4578.56005859375</v>
      </c>
      <c r="Y773">
        <v>4551.68017578125</v>
      </c>
      <c r="Z773">
        <v>4557.25</v>
      </c>
      <c r="AA773">
        <v>3909950000</v>
      </c>
      <c r="AN773" s="22">
        <v>45224</v>
      </c>
      <c r="AO773" s="20">
        <v>4.95</v>
      </c>
    </row>
    <row r="774" spans="1:41" x14ac:dyDescent="0.2">
      <c r="A774" s="17">
        <v>45266</v>
      </c>
      <c r="B774">
        <v>246.53663635253909</v>
      </c>
      <c r="C774">
        <v>249.1300048828125</v>
      </c>
      <c r="D774">
        <v>253.97999572753909</v>
      </c>
      <c r="E774">
        <v>248.8500061035156</v>
      </c>
      <c r="F774">
        <v>251.52000427246091</v>
      </c>
      <c r="G774">
        <v>5374800</v>
      </c>
      <c r="U774" s="17">
        <v>45266</v>
      </c>
      <c r="V774">
        <v>4549.33984375</v>
      </c>
      <c r="W774">
        <v>4549.33984375</v>
      </c>
      <c r="X774">
        <v>4590.740234375</v>
      </c>
      <c r="Y774">
        <v>4546.5</v>
      </c>
      <c r="Z774">
        <v>4586.22998046875</v>
      </c>
      <c r="AA774">
        <v>4245680000</v>
      </c>
      <c r="AN774" s="22">
        <v>45225</v>
      </c>
      <c r="AO774" s="20">
        <v>4.8600000000000003</v>
      </c>
    </row>
    <row r="775" spans="1:41" x14ac:dyDescent="0.2">
      <c r="A775" s="17">
        <v>45267</v>
      </c>
      <c r="B775">
        <v>246.25956726074219</v>
      </c>
      <c r="C775">
        <v>248.8500061035156</v>
      </c>
      <c r="D775">
        <v>250.72999572753909</v>
      </c>
      <c r="E775">
        <v>246.88999938964841</v>
      </c>
      <c r="F775">
        <v>248.75</v>
      </c>
      <c r="G775">
        <v>6568200</v>
      </c>
      <c r="U775" s="17">
        <v>45267</v>
      </c>
      <c r="V775">
        <v>4585.58984375</v>
      </c>
      <c r="W775">
        <v>4585.58984375</v>
      </c>
      <c r="X775">
        <v>4590.919921875</v>
      </c>
      <c r="Y775">
        <v>4565.22021484375</v>
      </c>
      <c r="Z775">
        <v>4568.83984375</v>
      </c>
      <c r="AA775">
        <v>3818880000</v>
      </c>
      <c r="AN775" s="22">
        <v>45226</v>
      </c>
      <c r="AO775" s="20">
        <v>4.84</v>
      </c>
    </row>
    <row r="776" spans="1:41" x14ac:dyDescent="0.2">
      <c r="A776" s="17">
        <v>45268</v>
      </c>
      <c r="B776">
        <v>248.19915771484381</v>
      </c>
      <c r="C776">
        <v>250.80999755859381</v>
      </c>
      <c r="D776">
        <v>252.0899963378906</v>
      </c>
      <c r="E776">
        <v>248</v>
      </c>
      <c r="F776">
        <v>248.55000305175781</v>
      </c>
      <c r="G776">
        <v>4605800</v>
      </c>
      <c r="U776" s="17">
        <v>45268</v>
      </c>
      <c r="V776">
        <v>4604.3701171875</v>
      </c>
      <c r="W776">
        <v>4604.3701171875</v>
      </c>
      <c r="X776">
        <v>4609.22998046875</v>
      </c>
      <c r="Y776">
        <v>4574.06005859375</v>
      </c>
      <c r="Z776">
        <v>4576.2001953125</v>
      </c>
      <c r="AA776">
        <v>3707010000</v>
      </c>
      <c r="AN776" s="22">
        <v>45229</v>
      </c>
      <c r="AO776" s="20">
        <v>4.88</v>
      </c>
    </row>
    <row r="777" spans="1:41" x14ac:dyDescent="0.2">
      <c r="A777" s="17">
        <v>45271</v>
      </c>
      <c r="B777">
        <v>249.4757385253906</v>
      </c>
      <c r="C777">
        <v>252.1000061035156</v>
      </c>
      <c r="D777">
        <v>253.52000427246091</v>
      </c>
      <c r="E777">
        <v>249.71000671386719</v>
      </c>
      <c r="F777">
        <v>250</v>
      </c>
      <c r="G777">
        <v>4766000</v>
      </c>
      <c r="U777" s="17">
        <v>45271</v>
      </c>
      <c r="V777">
        <v>4622.43994140625</v>
      </c>
      <c r="W777">
        <v>4622.43994140625</v>
      </c>
      <c r="X777">
        <v>4623.7099609375</v>
      </c>
      <c r="Y777">
        <v>4593.39013671875</v>
      </c>
      <c r="Z777">
        <v>4593.39013671875</v>
      </c>
      <c r="AA777">
        <v>3823210000</v>
      </c>
      <c r="AN777" s="22">
        <v>45230</v>
      </c>
      <c r="AO777" s="20">
        <v>4.88</v>
      </c>
    </row>
    <row r="778" spans="1:41" x14ac:dyDescent="0.2">
      <c r="A778" s="17">
        <v>45272</v>
      </c>
      <c r="B778">
        <v>253.78047180175781</v>
      </c>
      <c r="C778">
        <v>256.45001220703119</v>
      </c>
      <c r="D778">
        <v>256.57998657226562</v>
      </c>
      <c r="E778">
        <v>251.02000427246091</v>
      </c>
      <c r="F778">
        <v>251.80000305175781</v>
      </c>
      <c r="G778">
        <v>5827600</v>
      </c>
      <c r="U778" s="17">
        <v>45272</v>
      </c>
      <c r="V778">
        <v>4643.7001953125</v>
      </c>
      <c r="W778">
        <v>4643.7001953125</v>
      </c>
      <c r="X778">
        <v>4643.93017578125</v>
      </c>
      <c r="Y778">
        <v>4608.08984375</v>
      </c>
      <c r="Z778">
        <v>4618.2998046875</v>
      </c>
      <c r="AA778">
        <v>3808380000</v>
      </c>
      <c r="AN778" s="22">
        <v>45231</v>
      </c>
      <c r="AO778" s="20">
        <v>4.7699999999999996</v>
      </c>
    </row>
    <row r="779" spans="1:41" x14ac:dyDescent="0.2">
      <c r="A779" s="17">
        <v>45273</v>
      </c>
      <c r="B779">
        <v>254.64137268066409</v>
      </c>
      <c r="C779">
        <v>257.32000732421881</v>
      </c>
      <c r="D779">
        <v>259.1199951171875</v>
      </c>
      <c r="E779">
        <v>255.1600036621094</v>
      </c>
      <c r="F779">
        <v>257.510009765625</v>
      </c>
      <c r="G779">
        <v>6567600</v>
      </c>
      <c r="U779" s="17">
        <v>45273</v>
      </c>
      <c r="V779">
        <v>4707.08984375</v>
      </c>
      <c r="W779">
        <v>4707.08984375</v>
      </c>
      <c r="X779">
        <v>4709.68994140625</v>
      </c>
      <c r="Y779">
        <v>4643.22998046875</v>
      </c>
      <c r="Z779">
        <v>4646.2001953125</v>
      </c>
      <c r="AA779">
        <v>5063650000</v>
      </c>
      <c r="AN779" s="22">
        <v>45232</v>
      </c>
      <c r="AO779" s="20">
        <v>4.67</v>
      </c>
    </row>
    <row r="780" spans="1:41" x14ac:dyDescent="0.2">
      <c r="A780" s="17">
        <v>45274</v>
      </c>
      <c r="B780">
        <v>254.53253173828119</v>
      </c>
      <c r="C780">
        <v>257.20999145507812</v>
      </c>
      <c r="D780">
        <v>258.76998901367188</v>
      </c>
      <c r="E780">
        <v>253.2200012207031</v>
      </c>
      <c r="F780">
        <v>256.5</v>
      </c>
      <c r="G780">
        <v>6613200</v>
      </c>
      <c r="U780" s="17">
        <v>45274</v>
      </c>
      <c r="V780">
        <v>4719.5498046875</v>
      </c>
      <c r="W780">
        <v>4719.5498046875</v>
      </c>
      <c r="X780">
        <v>4738.56982421875</v>
      </c>
      <c r="Y780">
        <v>4694.33984375</v>
      </c>
      <c r="Z780">
        <v>4721.0400390625</v>
      </c>
      <c r="AA780">
        <v>6314040000</v>
      </c>
      <c r="AN780" s="22">
        <v>45233</v>
      </c>
      <c r="AO780" s="20">
        <v>4.57</v>
      </c>
    </row>
    <row r="781" spans="1:41" x14ac:dyDescent="0.2">
      <c r="A781" s="17">
        <v>45275</v>
      </c>
      <c r="B781">
        <v>258.8768310546875</v>
      </c>
      <c r="C781">
        <v>261.60000610351562</v>
      </c>
      <c r="D781">
        <v>262.30999755859381</v>
      </c>
      <c r="E781">
        <v>254.50999450683591</v>
      </c>
      <c r="F781">
        <v>255.00999450683591</v>
      </c>
      <c r="G781">
        <v>13739500</v>
      </c>
      <c r="U781" s="17">
        <v>45275</v>
      </c>
      <c r="V781">
        <v>4719.18994140625</v>
      </c>
      <c r="W781">
        <v>4719.18994140625</v>
      </c>
      <c r="X781">
        <v>4725.52978515625</v>
      </c>
      <c r="Y781">
        <v>4704.68994140625</v>
      </c>
      <c r="Z781">
        <v>4714.22998046875</v>
      </c>
      <c r="AA781">
        <v>8218980000</v>
      </c>
      <c r="AN781" s="22">
        <v>45236</v>
      </c>
      <c r="AO781" s="20">
        <v>4.67</v>
      </c>
    </row>
    <row r="782" spans="1:41" x14ac:dyDescent="0.2">
      <c r="A782" s="17">
        <v>45278</v>
      </c>
      <c r="B782">
        <v>260.84613037109381</v>
      </c>
      <c r="C782">
        <v>263.58999633789062</v>
      </c>
      <c r="D782">
        <v>265.58999633789062</v>
      </c>
      <c r="E782">
        <v>259.67999267578119</v>
      </c>
      <c r="F782">
        <v>259.82000732421881</v>
      </c>
      <c r="G782">
        <v>7498500</v>
      </c>
      <c r="U782" s="17">
        <v>45278</v>
      </c>
      <c r="V782">
        <v>4740.56005859375</v>
      </c>
      <c r="W782">
        <v>4740.56005859375</v>
      </c>
      <c r="X782">
        <v>4749.52001953125</v>
      </c>
      <c r="Y782">
        <v>4725.580078125</v>
      </c>
      <c r="Z782">
        <v>4725.580078125</v>
      </c>
      <c r="AA782">
        <v>4060340000</v>
      </c>
      <c r="AN782" s="22">
        <v>45237</v>
      </c>
      <c r="AO782" s="20">
        <v>4.58</v>
      </c>
    </row>
    <row r="783" spans="1:41" x14ac:dyDescent="0.2">
      <c r="A783" s="17">
        <v>45279</v>
      </c>
      <c r="B783">
        <v>261.58831787109381</v>
      </c>
      <c r="C783">
        <v>264.33999633789062</v>
      </c>
      <c r="D783">
        <v>266.57998657226562</v>
      </c>
      <c r="E783">
        <v>263.739990234375</v>
      </c>
      <c r="F783">
        <v>265.47000122070312</v>
      </c>
      <c r="G783">
        <v>4665500</v>
      </c>
      <c r="U783" s="17">
        <v>45279</v>
      </c>
      <c r="V783">
        <v>4768.3701171875</v>
      </c>
      <c r="W783">
        <v>4768.3701171875</v>
      </c>
      <c r="X783">
        <v>4768.68994140625</v>
      </c>
      <c r="Y783">
        <v>4743.72021484375</v>
      </c>
      <c r="Z783">
        <v>4743.72021484375</v>
      </c>
      <c r="AA783">
        <v>4026970000</v>
      </c>
      <c r="AN783" s="22">
        <v>45238</v>
      </c>
      <c r="AO783" s="20">
        <v>4.49</v>
      </c>
    </row>
    <row r="784" spans="1:41" x14ac:dyDescent="0.2">
      <c r="A784" s="17">
        <v>45280</v>
      </c>
      <c r="B784">
        <v>257.54092407226562</v>
      </c>
      <c r="C784">
        <v>260.25</v>
      </c>
      <c r="D784">
        <v>264.92001342773438</v>
      </c>
      <c r="E784">
        <v>260.07998657226562</v>
      </c>
      <c r="F784">
        <v>261.66000366210938</v>
      </c>
      <c r="G784">
        <v>4510500</v>
      </c>
      <c r="U784" s="17">
        <v>45280</v>
      </c>
      <c r="V784">
        <v>4698.35009765625</v>
      </c>
      <c r="W784">
        <v>4698.35009765625</v>
      </c>
      <c r="X784">
        <v>4778.009765625</v>
      </c>
      <c r="Y784">
        <v>4697.81982421875</v>
      </c>
      <c r="Z784">
        <v>4764.72998046875</v>
      </c>
      <c r="AA784">
        <v>4201320000</v>
      </c>
      <c r="AN784" s="22">
        <v>45239</v>
      </c>
      <c r="AO784" s="20">
        <v>4.62</v>
      </c>
    </row>
    <row r="785" spans="1:41" x14ac:dyDescent="0.2">
      <c r="A785" s="17">
        <v>45281</v>
      </c>
      <c r="B785">
        <v>264.468017578125</v>
      </c>
      <c r="C785">
        <v>267.25</v>
      </c>
      <c r="D785">
        <v>268.3599853515625</v>
      </c>
      <c r="E785">
        <v>264.239990234375</v>
      </c>
      <c r="F785">
        <v>264.75</v>
      </c>
      <c r="G785">
        <v>5160700</v>
      </c>
      <c r="U785" s="17">
        <v>45281</v>
      </c>
      <c r="V785">
        <v>4746.75</v>
      </c>
      <c r="W785">
        <v>4746.75</v>
      </c>
      <c r="X785">
        <v>4748.7099609375</v>
      </c>
      <c r="Y785">
        <v>4708.35009765625</v>
      </c>
      <c r="Z785">
        <v>4724.2900390625</v>
      </c>
      <c r="AA785">
        <v>3431180000</v>
      </c>
      <c r="AN785" s="22">
        <v>45240</v>
      </c>
      <c r="AO785" s="20">
        <v>4.6100000000000003</v>
      </c>
    </row>
    <row r="786" spans="1:41" x14ac:dyDescent="0.2">
      <c r="A786" s="17">
        <v>45282</v>
      </c>
      <c r="B786">
        <v>263.56747436523438</v>
      </c>
      <c r="C786">
        <v>266.33999633789062</v>
      </c>
      <c r="D786">
        <v>268.14999389648438</v>
      </c>
      <c r="E786">
        <v>265.29998779296881</v>
      </c>
      <c r="F786">
        <v>267.260009765625</v>
      </c>
      <c r="G786">
        <v>3110600</v>
      </c>
      <c r="U786" s="17">
        <v>45282</v>
      </c>
      <c r="V786">
        <v>4754.6298828125</v>
      </c>
      <c r="W786">
        <v>4754.6298828125</v>
      </c>
      <c r="X786">
        <v>4772.93994140625</v>
      </c>
      <c r="Y786">
        <v>4736.77001953125</v>
      </c>
      <c r="Z786">
        <v>4753.919921875</v>
      </c>
      <c r="AA786">
        <v>3046770000</v>
      </c>
      <c r="AN786" s="22">
        <v>45243</v>
      </c>
      <c r="AO786" s="20">
        <v>4.63</v>
      </c>
    </row>
    <row r="787" spans="1:41" x14ac:dyDescent="0.2">
      <c r="A787" s="17">
        <v>45286</v>
      </c>
      <c r="B787">
        <v>263.44876098632812</v>
      </c>
      <c r="C787">
        <v>266.22000122070312</v>
      </c>
      <c r="D787">
        <v>266.52999877929688</v>
      </c>
      <c r="E787">
        <v>264.6199951171875</v>
      </c>
      <c r="F787">
        <v>265.52999877929688</v>
      </c>
      <c r="G787">
        <v>3218800</v>
      </c>
      <c r="U787" s="17">
        <v>45286</v>
      </c>
      <c r="V787">
        <v>4774.75</v>
      </c>
      <c r="W787">
        <v>4774.75</v>
      </c>
      <c r="X787">
        <v>4784.72021484375</v>
      </c>
      <c r="Y787">
        <v>4758.4501953125</v>
      </c>
      <c r="Z787">
        <v>4758.85986328125</v>
      </c>
      <c r="AA787">
        <v>2513910000</v>
      </c>
      <c r="AN787" s="22">
        <v>45244</v>
      </c>
      <c r="AO787" s="20">
        <v>4.4400000000000004</v>
      </c>
    </row>
    <row r="788" spans="1:41" x14ac:dyDescent="0.2">
      <c r="A788" s="17">
        <v>45287</v>
      </c>
      <c r="B788">
        <v>263.94357299804688</v>
      </c>
      <c r="C788">
        <v>266.72000122070312</v>
      </c>
      <c r="D788">
        <v>267.010009765625</v>
      </c>
      <c r="E788">
        <v>265.39999389648438</v>
      </c>
      <c r="F788">
        <v>265.94000244140619</v>
      </c>
      <c r="G788">
        <v>3387000</v>
      </c>
      <c r="U788" s="17">
        <v>45287</v>
      </c>
      <c r="V788">
        <v>4781.580078125</v>
      </c>
      <c r="W788">
        <v>4781.580078125</v>
      </c>
      <c r="X788">
        <v>4785.39013671875</v>
      </c>
      <c r="Y788">
        <v>4768.89990234375</v>
      </c>
      <c r="Z788">
        <v>4773.4501953125</v>
      </c>
      <c r="AA788">
        <v>2748450000</v>
      </c>
      <c r="AN788" s="22">
        <v>45245</v>
      </c>
      <c r="AO788" s="20">
        <v>4.53</v>
      </c>
    </row>
    <row r="789" spans="1:41" x14ac:dyDescent="0.2">
      <c r="A789" s="17">
        <v>45288</v>
      </c>
      <c r="B789">
        <v>262.8154296875</v>
      </c>
      <c r="C789">
        <v>265.57998657226562</v>
      </c>
      <c r="D789">
        <v>266.92001342773438</v>
      </c>
      <c r="E789">
        <v>265.29998779296881</v>
      </c>
      <c r="F789">
        <v>266.5</v>
      </c>
      <c r="G789">
        <v>2958700</v>
      </c>
      <c r="U789" s="17">
        <v>45288</v>
      </c>
      <c r="V789">
        <v>4783.35009765625</v>
      </c>
      <c r="W789">
        <v>4783.35009765625</v>
      </c>
      <c r="X789">
        <v>4793.2998046875</v>
      </c>
      <c r="Y789">
        <v>4780.97998046875</v>
      </c>
      <c r="Z789">
        <v>4786.43994140625</v>
      </c>
      <c r="AA789">
        <v>2698860000</v>
      </c>
      <c r="AN789" s="22">
        <v>45246</v>
      </c>
      <c r="AO789" s="20">
        <v>4.45</v>
      </c>
    </row>
    <row r="790" spans="1:41" x14ac:dyDescent="0.2">
      <c r="A790" s="17">
        <v>45289</v>
      </c>
      <c r="B790">
        <v>260.40078735351562</v>
      </c>
      <c r="C790">
        <v>263.1400146484375</v>
      </c>
      <c r="D790">
        <v>265.64999389648438</v>
      </c>
      <c r="E790">
        <v>262.64999389648438</v>
      </c>
      <c r="F790">
        <v>265.010009765625</v>
      </c>
      <c r="G790">
        <v>3706600</v>
      </c>
      <c r="U790" s="17">
        <v>45289</v>
      </c>
      <c r="V790">
        <v>4769.830078125</v>
      </c>
      <c r="W790">
        <v>4769.830078125</v>
      </c>
      <c r="X790">
        <v>4788.43017578125</v>
      </c>
      <c r="Y790">
        <v>4751.990234375</v>
      </c>
      <c r="Z790">
        <v>4782.8798828125</v>
      </c>
      <c r="AA790">
        <v>3126060000</v>
      </c>
      <c r="AN790" s="22">
        <v>45247</v>
      </c>
      <c r="AO790" s="20">
        <v>4.4400000000000004</v>
      </c>
    </row>
    <row r="791" spans="1:41" x14ac:dyDescent="0.2">
      <c r="A791" s="17">
        <v>45293</v>
      </c>
      <c r="B791">
        <v>253.46379089355469</v>
      </c>
      <c r="C791">
        <v>256.1300048828125</v>
      </c>
      <c r="D791">
        <v>260.55999755859381</v>
      </c>
      <c r="E791">
        <v>253.77000427246091</v>
      </c>
      <c r="F791">
        <v>260.54000854492188</v>
      </c>
      <c r="G791">
        <v>4741400</v>
      </c>
      <c r="U791" s="17">
        <v>45293</v>
      </c>
      <c r="V791">
        <v>4742.830078125</v>
      </c>
      <c r="W791">
        <v>4742.830078125</v>
      </c>
      <c r="X791">
        <v>4754.330078125</v>
      </c>
      <c r="Y791">
        <v>4722.669921875</v>
      </c>
      <c r="Z791">
        <v>4745.2001953125</v>
      </c>
      <c r="AA791">
        <v>3743050000</v>
      </c>
      <c r="AN791" s="22">
        <v>45250</v>
      </c>
      <c r="AO791" s="20">
        <v>4.42</v>
      </c>
    </row>
    <row r="792" spans="1:41" x14ac:dyDescent="0.2">
      <c r="A792" s="17">
        <v>45294</v>
      </c>
      <c r="B792">
        <v>249.21842956542969</v>
      </c>
      <c r="C792">
        <v>251.8399963378906</v>
      </c>
      <c r="D792">
        <v>254.1600036621094</v>
      </c>
      <c r="E792">
        <v>251.77000427246091</v>
      </c>
      <c r="F792">
        <v>253.5</v>
      </c>
      <c r="G792">
        <v>5097100</v>
      </c>
      <c r="U792" s="17">
        <v>45294</v>
      </c>
      <c r="V792">
        <v>4704.81005859375</v>
      </c>
      <c r="W792">
        <v>4704.81005859375</v>
      </c>
      <c r="X792">
        <v>4729.2900390625</v>
      </c>
      <c r="Y792">
        <v>4699.7099609375</v>
      </c>
      <c r="Z792">
        <v>4725.06982421875</v>
      </c>
      <c r="AA792">
        <v>3950760000</v>
      </c>
      <c r="AN792" s="22">
        <v>45251</v>
      </c>
      <c r="AO792" s="20">
        <v>4.41</v>
      </c>
    </row>
    <row r="793" spans="1:41" x14ac:dyDescent="0.2">
      <c r="A793" s="17">
        <v>45295</v>
      </c>
      <c r="B793">
        <v>248.62469482421881</v>
      </c>
      <c r="C793">
        <v>251.24000549316409</v>
      </c>
      <c r="D793">
        <v>252.63999938964841</v>
      </c>
      <c r="E793">
        <v>249.8399963378906</v>
      </c>
      <c r="F793">
        <v>251.83000183105469</v>
      </c>
      <c r="G793">
        <v>4489800</v>
      </c>
      <c r="U793" s="17">
        <v>45295</v>
      </c>
      <c r="V793">
        <v>4688.68017578125</v>
      </c>
      <c r="W793">
        <v>4688.68017578125</v>
      </c>
      <c r="X793">
        <v>4726.77978515625</v>
      </c>
      <c r="Y793">
        <v>4687.52978515625</v>
      </c>
      <c r="Z793">
        <v>4697.419921875</v>
      </c>
      <c r="AA793">
        <v>3715480000</v>
      </c>
      <c r="AN793" s="22">
        <v>45252</v>
      </c>
      <c r="AO793" s="20">
        <v>4.42</v>
      </c>
    </row>
    <row r="794" spans="1:41" x14ac:dyDescent="0.2">
      <c r="A794" s="17">
        <v>45296</v>
      </c>
      <c r="B794">
        <v>248.50592041015619</v>
      </c>
      <c r="C794">
        <v>251.1199951171875</v>
      </c>
      <c r="D794">
        <v>253.9100036621094</v>
      </c>
      <c r="E794">
        <v>250.16999816894531</v>
      </c>
      <c r="F794">
        <v>251.21000671386719</v>
      </c>
      <c r="G794">
        <v>3676000</v>
      </c>
      <c r="U794" s="17">
        <v>45296</v>
      </c>
      <c r="V794">
        <v>4697.240234375</v>
      </c>
      <c r="W794">
        <v>4697.240234375</v>
      </c>
      <c r="X794">
        <v>4721.490234375</v>
      </c>
      <c r="Y794">
        <v>4682.10986328125</v>
      </c>
      <c r="Z794">
        <v>4690.56982421875</v>
      </c>
      <c r="AA794">
        <v>3844370000</v>
      </c>
      <c r="AN794" s="22">
        <v>45253</v>
      </c>
    </row>
    <row r="795" spans="1:41" x14ac:dyDescent="0.2">
      <c r="A795" s="17">
        <v>45299</v>
      </c>
      <c r="B795">
        <v>258.15444946289062</v>
      </c>
      <c r="C795">
        <v>260.8699951171875</v>
      </c>
      <c r="D795">
        <v>261.55999755859381</v>
      </c>
      <c r="E795">
        <v>251.38999938964841</v>
      </c>
      <c r="F795">
        <v>252.21000671386719</v>
      </c>
      <c r="G795">
        <v>6626000</v>
      </c>
      <c r="U795" s="17">
        <v>45299</v>
      </c>
      <c r="V795">
        <v>4763.5400390625</v>
      </c>
      <c r="W795">
        <v>4763.5400390625</v>
      </c>
      <c r="X795">
        <v>4764.5400390625</v>
      </c>
      <c r="Y795">
        <v>4699.81982421875</v>
      </c>
      <c r="Z795">
        <v>4703.7001953125</v>
      </c>
      <c r="AA795">
        <v>3742320000</v>
      </c>
      <c r="AN795" s="22">
        <v>45254</v>
      </c>
      <c r="AO795" s="20">
        <v>4.47</v>
      </c>
    </row>
    <row r="796" spans="1:41" x14ac:dyDescent="0.2">
      <c r="A796" s="17">
        <v>45300</v>
      </c>
      <c r="B796">
        <v>258.61953735351562</v>
      </c>
      <c r="C796">
        <v>261.33999633789062</v>
      </c>
      <c r="D796">
        <v>263.92999267578119</v>
      </c>
      <c r="E796">
        <v>258.77999877929688</v>
      </c>
      <c r="F796">
        <v>259.5</v>
      </c>
      <c r="G796">
        <v>4571800</v>
      </c>
      <c r="U796" s="17">
        <v>45300</v>
      </c>
      <c r="V796">
        <v>4756.5</v>
      </c>
      <c r="W796">
        <v>4756.5</v>
      </c>
      <c r="X796">
        <v>4765.47021484375</v>
      </c>
      <c r="Y796">
        <v>4730.35009765625</v>
      </c>
      <c r="Z796">
        <v>4741.93017578125</v>
      </c>
      <c r="AA796">
        <v>3529960000</v>
      </c>
      <c r="AN796" s="22">
        <v>45257</v>
      </c>
      <c r="AO796" s="20">
        <v>4.3899999999999997</v>
      </c>
    </row>
    <row r="797" spans="1:41" x14ac:dyDescent="0.2">
      <c r="A797" s="17">
        <v>45301</v>
      </c>
      <c r="B797">
        <v>261.38046264648438</v>
      </c>
      <c r="C797">
        <v>264.1300048828125</v>
      </c>
      <c r="D797">
        <v>266.45999145507812</v>
      </c>
      <c r="E797">
        <v>262.75</v>
      </c>
      <c r="F797">
        <v>263.26998901367188</v>
      </c>
      <c r="G797">
        <v>5128300</v>
      </c>
      <c r="U797" s="17">
        <v>45301</v>
      </c>
      <c r="V797">
        <v>4783.4501953125</v>
      </c>
      <c r="W797">
        <v>4783.4501953125</v>
      </c>
      <c r="X797">
        <v>4790.7998046875</v>
      </c>
      <c r="Y797">
        <v>4756.2001953125</v>
      </c>
      <c r="Z797">
        <v>4759.93994140625</v>
      </c>
      <c r="AA797">
        <v>3498680000</v>
      </c>
      <c r="AN797" s="22">
        <v>45258</v>
      </c>
      <c r="AO797" s="20">
        <v>4.34</v>
      </c>
    </row>
    <row r="798" spans="1:41" x14ac:dyDescent="0.2">
      <c r="A798" s="17">
        <v>45302</v>
      </c>
      <c r="B798">
        <v>268.55499267578119</v>
      </c>
      <c r="C798">
        <v>271.3800048828125</v>
      </c>
      <c r="D798">
        <v>272.95999145507812</v>
      </c>
      <c r="E798">
        <v>265.10000610351562</v>
      </c>
      <c r="F798">
        <v>268</v>
      </c>
      <c r="G798">
        <v>9012600</v>
      </c>
      <c r="U798" s="17">
        <v>45302</v>
      </c>
      <c r="V798">
        <v>4780.240234375</v>
      </c>
      <c r="W798">
        <v>4780.240234375</v>
      </c>
      <c r="X798">
        <v>4798.5</v>
      </c>
      <c r="Y798">
        <v>4739.580078125</v>
      </c>
      <c r="Z798">
        <v>4792.1298828125</v>
      </c>
      <c r="AA798">
        <v>3759890000</v>
      </c>
      <c r="AN798" s="22">
        <v>45259</v>
      </c>
      <c r="AO798" s="20">
        <v>4.2699999999999996</v>
      </c>
    </row>
    <row r="799" spans="1:41" x14ac:dyDescent="0.2">
      <c r="A799" s="17">
        <v>45303</v>
      </c>
      <c r="B799">
        <v>269.09927368164062</v>
      </c>
      <c r="C799">
        <v>271.92999267578119</v>
      </c>
      <c r="D799">
        <v>275.239990234375</v>
      </c>
      <c r="E799">
        <v>271.05999755859381</v>
      </c>
      <c r="F799">
        <v>271.23001098632812</v>
      </c>
      <c r="G799">
        <v>4847600</v>
      </c>
      <c r="U799" s="17">
        <v>45303</v>
      </c>
      <c r="V799">
        <v>4783.830078125</v>
      </c>
      <c r="W799">
        <v>4783.830078125</v>
      </c>
      <c r="X799">
        <v>4802.39990234375</v>
      </c>
      <c r="Y799">
        <v>4768.97998046875</v>
      </c>
      <c r="Z799">
        <v>4791.18017578125</v>
      </c>
      <c r="AA799">
        <v>3486340000</v>
      </c>
      <c r="AN799" s="22">
        <v>45260</v>
      </c>
      <c r="AO799" s="20">
        <v>4.37</v>
      </c>
    </row>
    <row r="800" spans="1:41" x14ac:dyDescent="0.2">
      <c r="A800" s="17">
        <v>45307</v>
      </c>
      <c r="B800">
        <v>266.3878173828125</v>
      </c>
      <c r="C800">
        <v>269.19000244140619</v>
      </c>
      <c r="D800">
        <v>271.57000732421881</v>
      </c>
      <c r="E800">
        <v>267.72000122070312</v>
      </c>
      <c r="F800">
        <v>269.70001220703119</v>
      </c>
      <c r="G800">
        <v>5858700</v>
      </c>
      <c r="U800" s="17">
        <v>45307</v>
      </c>
      <c r="V800">
        <v>4765.97998046875</v>
      </c>
      <c r="W800">
        <v>4765.97998046875</v>
      </c>
      <c r="X800">
        <v>4782.33984375</v>
      </c>
      <c r="Y800">
        <v>4747.1201171875</v>
      </c>
      <c r="Z800">
        <v>4772.35009765625</v>
      </c>
      <c r="AA800">
        <v>4260550000</v>
      </c>
      <c r="AN800" s="22">
        <v>45261</v>
      </c>
      <c r="AO800" s="20">
        <v>4.22</v>
      </c>
    </row>
    <row r="801" spans="1:41" x14ac:dyDescent="0.2">
      <c r="A801" s="17">
        <v>45308</v>
      </c>
      <c r="B801">
        <v>268.61441040039062</v>
      </c>
      <c r="C801">
        <v>271.44000244140619</v>
      </c>
      <c r="D801">
        <v>271.89999389648438</v>
      </c>
      <c r="E801">
        <v>264.1300048828125</v>
      </c>
      <c r="F801">
        <v>268.29000854492188</v>
      </c>
      <c r="G801">
        <v>4706500</v>
      </c>
      <c r="U801" s="17">
        <v>45308</v>
      </c>
      <c r="V801">
        <v>4739.2099609375</v>
      </c>
      <c r="W801">
        <v>4739.2099609375</v>
      </c>
      <c r="X801">
        <v>4744.22998046875</v>
      </c>
      <c r="Y801">
        <v>4714.81982421875</v>
      </c>
      <c r="Z801">
        <v>4739.1298828125</v>
      </c>
      <c r="AA801">
        <v>3928600000</v>
      </c>
      <c r="AN801" s="22">
        <v>45264</v>
      </c>
      <c r="AO801" s="20">
        <v>4.28</v>
      </c>
    </row>
    <row r="802" spans="1:41" x14ac:dyDescent="0.2">
      <c r="A802" s="17">
        <v>45309</v>
      </c>
      <c r="B802">
        <v>271.60293579101562</v>
      </c>
      <c r="C802">
        <v>274.45999145507812</v>
      </c>
      <c r="D802">
        <v>275.69000244140619</v>
      </c>
      <c r="E802">
        <v>272.1400146484375</v>
      </c>
      <c r="F802">
        <v>273</v>
      </c>
      <c r="G802">
        <v>4752400</v>
      </c>
      <c r="U802" s="17">
        <v>45309</v>
      </c>
      <c r="V802">
        <v>4780.93994140625</v>
      </c>
      <c r="W802">
        <v>4780.93994140625</v>
      </c>
      <c r="X802">
        <v>4785.7900390625</v>
      </c>
      <c r="Y802">
        <v>4740.56982421875</v>
      </c>
      <c r="Z802">
        <v>4760.10009765625</v>
      </c>
      <c r="AA802">
        <v>4019000000</v>
      </c>
      <c r="AN802" s="22">
        <v>45265</v>
      </c>
      <c r="AO802" s="20">
        <v>4.18</v>
      </c>
    </row>
    <row r="803" spans="1:41" x14ac:dyDescent="0.2">
      <c r="A803" s="17">
        <v>45310</v>
      </c>
      <c r="B803">
        <v>277.95611572265619</v>
      </c>
      <c r="C803">
        <v>280.8800048828125</v>
      </c>
      <c r="D803">
        <v>282</v>
      </c>
      <c r="E803">
        <v>275.52999877929688</v>
      </c>
      <c r="F803">
        <v>276.510009765625</v>
      </c>
      <c r="G803">
        <v>7413600</v>
      </c>
      <c r="U803" s="17">
        <v>45310</v>
      </c>
      <c r="V803">
        <v>4839.81005859375</v>
      </c>
      <c r="W803">
        <v>4839.81005859375</v>
      </c>
      <c r="X803">
        <v>4842.06982421875</v>
      </c>
      <c r="Y803">
        <v>4785.8701171875</v>
      </c>
      <c r="Z803">
        <v>4796.27978515625</v>
      </c>
      <c r="AA803">
        <v>4287200000</v>
      </c>
      <c r="AN803" s="22">
        <v>45266</v>
      </c>
      <c r="AO803" s="20">
        <v>4.12</v>
      </c>
    </row>
    <row r="804" spans="1:41" x14ac:dyDescent="0.2">
      <c r="A804" s="17">
        <v>45313</v>
      </c>
      <c r="B804">
        <v>277.38214111328119</v>
      </c>
      <c r="C804">
        <v>280.29998779296881</v>
      </c>
      <c r="D804">
        <v>285.72000122070312</v>
      </c>
      <c r="E804">
        <v>280.17001342773438</v>
      </c>
      <c r="F804">
        <v>283.79000854492188</v>
      </c>
      <c r="G804">
        <v>6735900</v>
      </c>
      <c r="U804" s="17">
        <v>45313</v>
      </c>
      <c r="V804">
        <v>4850.43017578125</v>
      </c>
      <c r="W804">
        <v>4850.43017578125</v>
      </c>
      <c r="X804">
        <v>4868.41015625</v>
      </c>
      <c r="Y804">
        <v>4844.0498046875</v>
      </c>
      <c r="Z804">
        <v>4853.419921875</v>
      </c>
      <c r="AA804">
        <v>4297610000</v>
      </c>
      <c r="AN804" s="22">
        <v>45267</v>
      </c>
      <c r="AO804" s="20">
        <v>4.1399999999999997</v>
      </c>
    </row>
    <row r="805" spans="1:41" x14ac:dyDescent="0.2">
      <c r="A805" s="17">
        <v>45314</v>
      </c>
      <c r="B805">
        <v>273.888916015625</v>
      </c>
      <c r="C805">
        <v>276.76998901367188</v>
      </c>
      <c r="D805">
        <v>281.70999145507812</v>
      </c>
      <c r="E805">
        <v>275.70999145507812</v>
      </c>
      <c r="F805">
        <v>280.82998657226562</v>
      </c>
      <c r="G805">
        <v>6573800</v>
      </c>
      <c r="U805" s="17">
        <v>45314</v>
      </c>
      <c r="V805">
        <v>4864.60009765625</v>
      </c>
      <c r="W805">
        <v>4864.60009765625</v>
      </c>
      <c r="X805">
        <v>4866.47998046875</v>
      </c>
      <c r="Y805">
        <v>4844.3701171875</v>
      </c>
      <c r="Z805">
        <v>4856.7998046875</v>
      </c>
      <c r="AA805">
        <v>3912800000</v>
      </c>
      <c r="AN805" s="22">
        <v>45268</v>
      </c>
      <c r="AO805" s="20">
        <v>4.2300000000000004</v>
      </c>
    </row>
    <row r="806" spans="1:41" x14ac:dyDescent="0.2">
      <c r="A806" s="17">
        <v>45315</v>
      </c>
      <c r="B806">
        <v>273.99777221679688</v>
      </c>
      <c r="C806">
        <v>276.8800048828125</v>
      </c>
      <c r="D806">
        <v>280.95999145507812</v>
      </c>
      <c r="E806">
        <v>276.69000244140619</v>
      </c>
      <c r="F806">
        <v>279.98001098632812</v>
      </c>
      <c r="G806">
        <v>7037800</v>
      </c>
      <c r="U806" s="17">
        <v>45315</v>
      </c>
      <c r="V806">
        <v>4868.5498046875</v>
      </c>
      <c r="W806">
        <v>4868.5498046875</v>
      </c>
      <c r="X806">
        <v>4903.68017578125</v>
      </c>
      <c r="Y806">
        <v>4865.93994140625</v>
      </c>
      <c r="Z806">
        <v>4888.56005859375</v>
      </c>
      <c r="AA806">
        <v>4330030000</v>
      </c>
      <c r="AN806" s="22">
        <v>45271</v>
      </c>
      <c r="AO806" s="20">
        <v>4.2300000000000004</v>
      </c>
    </row>
    <row r="807" spans="1:41" x14ac:dyDescent="0.2">
      <c r="A807" s="17">
        <v>45316</v>
      </c>
      <c r="B807">
        <v>276.12539672851562</v>
      </c>
      <c r="C807">
        <v>279.02999877929688</v>
      </c>
      <c r="D807">
        <v>279.85000610351562</v>
      </c>
      <c r="E807">
        <v>276.8599853515625</v>
      </c>
      <c r="F807">
        <v>278.6099853515625</v>
      </c>
      <c r="G807">
        <v>4178000</v>
      </c>
      <c r="U807" s="17">
        <v>45316</v>
      </c>
      <c r="V807">
        <v>4894.16015625</v>
      </c>
      <c r="W807">
        <v>4894.16015625</v>
      </c>
      <c r="X807">
        <v>4898.14990234375</v>
      </c>
      <c r="Y807">
        <v>4869.33984375</v>
      </c>
      <c r="Z807">
        <v>4886.66015625</v>
      </c>
      <c r="AA807">
        <v>4020430000</v>
      </c>
      <c r="AN807" s="22">
        <v>45272</v>
      </c>
      <c r="AO807" s="20">
        <v>4.2</v>
      </c>
    </row>
    <row r="808" spans="1:41" x14ac:dyDescent="0.2">
      <c r="A808" s="17">
        <v>45317</v>
      </c>
      <c r="B808">
        <v>277.02593994140619</v>
      </c>
      <c r="C808">
        <v>279.94000244140619</v>
      </c>
      <c r="D808">
        <v>283.33999633789062</v>
      </c>
      <c r="E808">
        <v>278.69000244140619</v>
      </c>
      <c r="F808">
        <v>279.27999877929688</v>
      </c>
      <c r="G808">
        <v>4877400</v>
      </c>
      <c r="U808" s="17">
        <v>45317</v>
      </c>
      <c r="V808">
        <v>4890.97021484375</v>
      </c>
      <c r="W808">
        <v>4890.97021484375</v>
      </c>
      <c r="X808">
        <v>4906.68994140625</v>
      </c>
      <c r="Y808">
        <v>4881.47021484375</v>
      </c>
      <c r="Z808">
        <v>4888.91015625</v>
      </c>
      <c r="AA808">
        <v>3353400000</v>
      </c>
      <c r="AN808" s="22">
        <v>45273</v>
      </c>
      <c r="AO808" s="20">
        <v>4.04</v>
      </c>
    </row>
    <row r="809" spans="1:41" x14ac:dyDescent="0.2">
      <c r="A809" s="17">
        <v>45320</v>
      </c>
      <c r="B809">
        <v>284.86346435546881</v>
      </c>
      <c r="C809">
        <v>287.8599853515625</v>
      </c>
      <c r="D809">
        <v>288.14999389648438</v>
      </c>
      <c r="E809">
        <v>281</v>
      </c>
      <c r="F809">
        <v>281.39999389648438</v>
      </c>
      <c r="G809">
        <v>5762300</v>
      </c>
      <c r="U809" s="17">
        <v>45320</v>
      </c>
      <c r="V809">
        <v>4927.93017578125</v>
      </c>
      <c r="W809">
        <v>4927.93017578125</v>
      </c>
      <c r="X809">
        <v>4929.31005859375</v>
      </c>
      <c r="Y809">
        <v>4887.39990234375</v>
      </c>
      <c r="Z809">
        <v>4892.9501953125</v>
      </c>
      <c r="AA809">
        <v>3525160000</v>
      </c>
      <c r="AN809" s="22">
        <v>45274</v>
      </c>
      <c r="AO809" s="20">
        <v>3.92</v>
      </c>
    </row>
    <row r="810" spans="1:41" x14ac:dyDescent="0.2">
      <c r="A810" s="17">
        <v>45321</v>
      </c>
      <c r="B810">
        <v>284.73483276367188</v>
      </c>
      <c r="C810">
        <v>287.73001098632812</v>
      </c>
      <c r="D810">
        <v>289.29000854492188</v>
      </c>
      <c r="E810">
        <v>286.51998901367188</v>
      </c>
      <c r="F810">
        <v>287.6300048828125</v>
      </c>
      <c r="G810">
        <v>4810900</v>
      </c>
      <c r="U810" s="17">
        <v>45321</v>
      </c>
      <c r="V810">
        <v>4924.97021484375</v>
      </c>
      <c r="W810">
        <v>4924.97021484375</v>
      </c>
      <c r="X810">
        <v>4931.08984375</v>
      </c>
      <c r="Y810">
        <v>4916.27001953125</v>
      </c>
      <c r="Z810">
        <v>4925.89013671875</v>
      </c>
      <c r="AA810">
        <v>3836130000</v>
      </c>
      <c r="AN810" s="22">
        <v>45275</v>
      </c>
      <c r="AO810" s="20">
        <v>3.91</v>
      </c>
    </row>
    <row r="811" spans="1:41" x14ac:dyDescent="0.2">
      <c r="A811" s="17">
        <v>45322</v>
      </c>
      <c r="B811">
        <v>278.1639404296875</v>
      </c>
      <c r="C811">
        <v>281.08999633789062</v>
      </c>
      <c r="D811">
        <v>285.6300048828125</v>
      </c>
      <c r="E811">
        <v>280.82000732421881</v>
      </c>
      <c r="F811">
        <v>284.04998779296881</v>
      </c>
      <c r="G811">
        <v>4557300</v>
      </c>
      <c r="U811" s="17">
        <v>45322</v>
      </c>
      <c r="V811">
        <v>4845.64990234375</v>
      </c>
      <c r="W811">
        <v>4845.64990234375</v>
      </c>
      <c r="X811">
        <v>4906.75</v>
      </c>
      <c r="Y811">
        <v>4845.14990234375</v>
      </c>
      <c r="Z811">
        <v>4899.18994140625</v>
      </c>
      <c r="AA811">
        <v>4696120000</v>
      </c>
      <c r="AN811" s="22">
        <v>45278</v>
      </c>
      <c r="AO811" s="20">
        <v>3.95</v>
      </c>
    </row>
    <row r="812" spans="1:41" x14ac:dyDescent="0.2">
      <c r="A812" s="17">
        <v>45323</v>
      </c>
      <c r="B812">
        <v>280.84576416015619</v>
      </c>
      <c r="C812">
        <v>283.79998779296881</v>
      </c>
      <c r="D812">
        <v>285.04998779296881</v>
      </c>
      <c r="E812">
        <v>281.3599853515625</v>
      </c>
      <c r="F812">
        <v>282.010009765625</v>
      </c>
      <c r="G812">
        <v>3218300</v>
      </c>
      <c r="U812" s="17">
        <v>45323</v>
      </c>
      <c r="V812">
        <v>4906.18994140625</v>
      </c>
      <c r="W812">
        <v>4906.18994140625</v>
      </c>
      <c r="X812">
        <v>4906.97021484375</v>
      </c>
      <c r="Y812">
        <v>4853.52001953125</v>
      </c>
      <c r="Z812">
        <v>4861.10986328125</v>
      </c>
      <c r="AA812">
        <v>4386090000</v>
      </c>
      <c r="AN812" s="22">
        <v>45279</v>
      </c>
      <c r="AO812" s="20">
        <v>3.93</v>
      </c>
    </row>
    <row r="813" spans="1:41" x14ac:dyDescent="0.2">
      <c r="A813" s="17">
        <v>45324</v>
      </c>
      <c r="B813">
        <v>282.68643188476562</v>
      </c>
      <c r="C813">
        <v>285.66000366210938</v>
      </c>
      <c r="D813">
        <v>288.16000366210938</v>
      </c>
      <c r="E813">
        <v>283.16000366210938</v>
      </c>
      <c r="F813">
        <v>285.20001220703119</v>
      </c>
      <c r="G813">
        <v>3629600</v>
      </c>
      <c r="U813" s="17">
        <v>45324</v>
      </c>
      <c r="V813">
        <v>4958.60986328125</v>
      </c>
      <c r="W813">
        <v>4958.60986328125</v>
      </c>
      <c r="X813">
        <v>4975.2900390625</v>
      </c>
      <c r="Y813">
        <v>4907.990234375</v>
      </c>
      <c r="Z813">
        <v>4916.06005859375</v>
      </c>
      <c r="AA813">
        <v>3974350000</v>
      </c>
      <c r="AN813" s="22">
        <v>45280</v>
      </c>
      <c r="AO813" s="20">
        <v>3.86</v>
      </c>
    </row>
    <row r="814" spans="1:41" x14ac:dyDescent="0.2">
      <c r="A814" s="17">
        <v>45327</v>
      </c>
      <c r="B814">
        <v>285.11083984375</v>
      </c>
      <c r="C814">
        <v>288.1099853515625</v>
      </c>
      <c r="D814">
        <v>289.04998779296881</v>
      </c>
      <c r="E814">
        <v>281.3599853515625</v>
      </c>
      <c r="F814">
        <v>286.25</v>
      </c>
      <c r="G814">
        <v>5274800</v>
      </c>
      <c r="U814" s="17">
        <v>45327</v>
      </c>
      <c r="V814">
        <v>4942.81005859375</v>
      </c>
      <c r="W814">
        <v>4942.81005859375</v>
      </c>
      <c r="X814">
        <v>4957.18994140625</v>
      </c>
      <c r="Y814">
        <v>4918.08984375</v>
      </c>
      <c r="Z814">
        <v>4957.18994140625</v>
      </c>
      <c r="AA814">
        <v>4023640000</v>
      </c>
      <c r="AN814" s="22">
        <v>45281</v>
      </c>
      <c r="AO814" s="20">
        <v>3.89</v>
      </c>
    </row>
    <row r="815" spans="1:41" x14ac:dyDescent="0.2">
      <c r="A815" s="17">
        <v>45328</v>
      </c>
      <c r="B815">
        <v>282.85458374023438</v>
      </c>
      <c r="C815">
        <v>285.82998657226562</v>
      </c>
      <c r="D815">
        <v>288.6400146484375</v>
      </c>
      <c r="E815">
        <v>281.91000366210938</v>
      </c>
      <c r="F815">
        <v>287.94000244140619</v>
      </c>
      <c r="G815">
        <v>4207200</v>
      </c>
      <c r="U815" s="17">
        <v>45328</v>
      </c>
      <c r="V815">
        <v>4954.22998046875</v>
      </c>
      <c r="W815">
        <v>4954.22998046875</v>
      </c>
      <c r="X815">
        <v>4957.77001953125</v>
      </c>
      <c r="Y815">
        <v>4934.8798828125</v>
      </c>
      <c r="Z815">
        <v>4950.16015625</v>
      </c>
      <c r="AA815">
        <v>4440880000</v>
      </c>
      <c r="AN815" s="22">
        <v>45282</v>
      </c>
      <c r="AO815" s="20">
        <v>3.9</v>
      </c>
    </row>
    <row r="816" spans="1:41" x14ac:dyDescent="0.2">
      <c r="A816" s="17">
        <v>45329</v>
      </c>
      <c r="B816">
        <v>285.83331298828119</v>
      </c>
      <c r="C816">
        <v>288.83999633789062</v>
      </c>
      <c r="D816">
        <v>289.79998779296881</v>
      </c>
      <c r="E816">
        <v>285.20001220703119</v>
      </c>
      <c r="F816">
        <v>287.35000610351562</v>
      </c>
      <c r="G816">
        <v>3621400</v>
      </c>
      <c r="U816" s="17">
        <v>45329</v>
      </c>
      <c r="V816">
        <v>4995.06005859375</v>
      </c>
      <c r="W816">
        <v>4995.06005859375</v>
      </c>
      <c r="X816">
        <v>4999.89013671875</v>
      </c>
      <c r="Y816">
        <v>4969.0498046875</v>
      </c>
      <c r="Z816">
        <v>4973.0498046875</v>
      </c>
      <c r="AA816">
        <v>4895590000</v>
      </c>
      <c r="AN816" s="22">
        <v>45285</v>
      </c>
    </row>
    <row r="817" spans="1:41" x14ac:dyDescent="0.2">
      <c r="A817" s="17">
        <v>45330</v>
      </c>
      <c r="B817">
        <v>288.91091918945312</v>
      </c>
      <c r="C817">
        <v>291.95001220703119</v>
      </c>
      <c r="D817">
        <v>293.1099853515625</v>
      </c>
      <c r="E817">
        <v>288.98001098632812</v>
      </c>
      <c r="F817">
        <v>289.29998779296881</v>
      </c>
      <c r="G817">
        <v>4488400</v>
      </c>
      <c r="U817" s="17">
        <v>45330</v>
      </c>
      <c r="V817">
        <v>4997.91015625</v>
      </c>
      <c r="W817">
        <v>4997.91015625</v>
      </c>
      <c r="X817">
        <v>5000.39990234375</v>
      </c>
      <c r="Y817">
        <v>4987.08984375</v>
      </c>
      <c r="Z817">
        <v>4995.16015625</v>
      </c>
      <c r="AA817">
        <v>4341860000</v>
      </c>
      <c r="AN817" s="22">
        <v>45286</v>
      </c>
      <c r="AO817" s="20">
        <v>3.89</v>
      </c>
    </row>
    <row r="818" spans="1:41" x14ac:dyDescent="0.2">
      <c r="A818" s="17">
        <v>45331</v>
      </c>
      <c r="B818">
        <v>288.26766967773438</v>
      </c>
      <c r="C818">
        <v>291.29998779296881</v>
      </c>
      <c r="D818">
        <v>295.239990234375</v>
      </c>
      <c r="E818">
        <v>291.04998779296881</v>
      </c>
      <c r="F818">
        <v>293.25</v>
      </c>
      <c r="G818">
        <v>4376300</v>
      </c>
      <c r="U818" s="17">
        <v>45331</v>
      </c>
      <c r="V818">
        <v>5026.60986328125</v>
      </c>
      <c r="W818">
        <v>5026.60986328125</v>
      </c>
      <c r="X818">
        <v>5030.06005859375</v>
      </c>
      <c r="Y818">
        <v>5000.33984375</v>
      </c>
      <c r="Z818">
        <v>5004.169921875</v>
      </c>
      <c r="AA818">
        <v>3912990000</v>
      </c>
      <c r="AN818" s="22">
        <v>45287</v>
      </c>
      <c r="AO818" s="20">
        <v>3.79</v>
      </c>
    </row>
    <row r="819" spans="1:41" x14ac:dyDescent="0.2">
      <c r="A819" s="17">
        <v>45334</v>
      </c>
      <c r="B819">
        <v>284.3291015625</v>
      </c>
      <c r="C819">
        <v>287.32000732421881</v>
      </c>
      <c r="D819">
        <v>291</v>
      </c>
      <c r="E819">
        <v>287</v>
      </c>
      <c r="F819">
        <v>290.82000732421881</v>
      </c>
      <c r="G819">
        <v>3750000</v>
      </c>
      <c r="U819" s="17">
        <v>45334</v>
      </c>
      <c r="V819">
        <v>5021.83984375</v>
      </c>
      <c r="W819">
        <v>5021.83984375</v>
      </c>
      <c r="X819">
        <v>5048.39013671875</v>
      </c>
      <c r="Y819">
        <v>5016.830078125</v>
      </c>
      <c r="Z819">
        <v>5026.830078125</v>
      </c>
      <c r="AA819">
        <v>3805740000</v>
      </c>
      <c r="AN819" s="22">
        <v>45288</v>
      </c>
      <c r="AO819" s="20">
        <v>3.84</v>
      </c>
    </row>
    <row r="820" spans="1:41" x14ac:dyDescent="0.2">
      <c r="A820" s="17">
        <v>45335</v>
      </c>
      <c r="B820">
        <v>278.22335815429688</v>
      </c>
      <c r="C820">
        <v>281.14999389648438</v>
      </c>
      <c r="D820">
        <v>283.42999267578119</v>
      </c>
      <c r="E820">
        <v>276.42001342773438</v>
      </c>
      <c r="F820">
        <v>280.41000366210938</v>
      </c>
      <c r="G820">
        <v>4956600</v>
      </c>
      <c r="U820" s="17">
        <v>45335</v>
      </c>
      <c r="V820">
        <v>4953.169921875</v>
      </c>
      <c r="W820">
        <v>4953.169921875</v>
      </c>
      <c r="X820">
        <v>4971.2998046875</v>
      </c>
      <c r="Y820">
        <v>4920.31005859375</v>
      </c>
      <c r="Z820">
        <v>4967.93994140625</v>
      </c>
      <c r="AA820">
        <v>4302190000</v>
      </c>
      <c r="AN820" s="22">
        <v>45289</v>
      </c>
      <c r="AO820" s="20">
        <v>3.88</v>
      </c>
    </row>
    <row r="821" spans="1:41" x14ac:dyDescent="0.2">
      <c r="A821" s="17">
        <v>45336</v>
      </c>
      <c r="B821">
        <v>286.14004516601562</v>
      </c>
      <c r="C821">
        <v>289.14999389648438</v>
      </c>
      <c r="D821">
        <v>289.45999145507812</v>
      </c>
      <c r="E821">
        <v>284.6400146484375</v>
      </c>
      <c r="F821">
        <v>285</v>
      </c>
      <c r="G821">
        <v>3850700</v>
      </c>
      <c r="U821" s="17">
        <v>45336</v>
      </c>
      <c r="V821">
        <v>5000.6201171875</v>
      </c>
      <c r="W821">
        <v>5000.6201171875</v>
      </c>
      <c r="X821">
        <v>5002.52001953125</v>
      </c>
      <c r="Y821">
        <v>4956.4501953125</v>
      </c>
      <c r="Z821">
        <v>4976.43994140625</v>
      </c>
      <c r="AA821">
        <v>3845600000</v>
      </c>
      <c r="AN821" s="22">
        <v>45292</v>
      </c>
    </row>
    <row r="822" spans="1:41" x14ac:dyDescent="0.2">
      <c r="A822" s="17">
        <v>45337</v>
      </c>
      <c r="B822">
        <v>288.9010009765625</v>
      </c>
      <c r="C822">
        <v>291.94000244140619</v>
      </c>
      <c r="D822">
        <v>292</v>
      </c>
      <c r="E822">
        <v>288.010009765625</v>
      </c>
      <c r="F822">
        <v>291.33999633789062</v>
      </c>
      <c r="G822">
        <v>3986500</v>
      </c>
      <c r="U822" s="17">
        <v>45337</v>
      </c>
      <c r="V822">
        <v>5029.72998046875</v>
      </c>
      <c r="W822">
        <v>5029.72998046875</v>
      </c>
      <c r="X822">
        <v>5032.72021484375</v>
      </c>
      <c r="Y822">
        <v>4999.43994140625</v>
      </c>
      <c r="Z822">
        <v>5003.14013671875</v>
      </c>
      <c r="AA822">
        <v>4137970000</v>
      </c>
      <c r="AN822" s="22">
        <v>45293</v>
      </c>
      <c r="AO822" s="20">
        <v>3.95</v>
      </c>
    </row>
    <row r="823" spans="1:41" x14ac:dyDescent="0.2">
      <c r="A823" s="17">
        <v>45338</v>
      </c>
      <c r="B823">
        <v>286.70413208007812</v>
      </c>
      <c r="C823">
        <v>289.72000122070312</v>
      </c>
      <c r="D823">
        <v>292.07000732421881</v>
      </c>
      <c r="E823">
        <v>287.8800048828125</v>
      </c>
      <c r="F823">
        <v>292</v>
      </c>
      <c r="G823">
        <v>4159400</v>
      </c>
      <c r="U823" s="17">
        <v>45338</v>
      </c>
      <c r="V823">
        <v>5005.56982421875</v>
      </c>
      <c r="W823">
        <v>5005.56982421875</v>
      </c>
      <c r="X823">
        <v>5038.7001953125</v>
      </c>
      <c r="Y823">
        <v>4999.52001953125</v>
      </c>
      <c r="Z823">
        <v>5031.1298828125</v>
      </c>
      <c r="AA823">
        <v>3833270000</v>
      </c>
      <c r="AN823" s="22">
        <v>45294</v>
      </c>
      <c r="AO823" s="20">
        <v>3.91</v>
      </c>
    </row>
    <row r="824" spans="1:41" x14ac:dyDescent="0.2">
      <c r="A824" s="17">
        <v>45342</v>
      </c>
      <c r="B824">
        <v>283.4088134765625</v>
      </c>
      <c r="C824">
        <v>286.3900146484375</v>
      </c>
      <c r="D824">
        <v>290.85000610351562</v>
      </c>
      <c r="E824">
        <v>284.14999389648438</v>
      </c>
      <c r="F824">
        <v>289.5</v>
      </c>
      <c r="G824">
        <v>4295500</v>
      </c>
      <c r="U824" s="17">
        <v>45342</v>
      </c>
      <c r="V824">
        <v>4975.509765625</v>
      </c>
      <c r="W824">
        <v>4975.509765625</v>
      </c>
      <c r="X824">
        <v>4993.7099609375</v>
      </c>
      <c r="Y824">
        <v>4955.02001953125</v>
      </c>
      <c r="Z824">
        <v>4989.31982421875</v>
      </c>
      <c r="AA824">
        <v>4034880000</v>
      </c>
      <c r="AN824" s="22">
        <v>45295</v>
      </c>
      <c r="AO824" s="20">
        <v>3.99</v>
      </c>
    </row>
    <row r="825" spans="1:41" x14ac:dyDescent="0.2">
      <c r="A825" s="17">
        <v>45343</v>
      </c>
      <c r="B825">
        <v>280.59829711914062</v>
      </c>
      <c r="C825">
        <v>283.54998779296881</v>
      </c>
      <c r="D825">
        <v>283.57000732421881</v>
      </c>
      <c r="E825">
        <v>278.3599853515625</v>
      </c>
      <c r="F825">
        <v>280.07000732421881</v>
      </c>
      <c r="G825">
        <v>3797200</v>
      </c>
      <c r="U825" s="17">
        <v>45343</v>
      </c>
      <c r="V825">
        <v>4981.7998046875</v>
      </c>
      <c r="W825">
        <v>4981.7998046875</v>
      </c>
      <c r="X825">
        <v>4983.2099609375</v>
      </c>
      <c r="Y825">
        <v>4946</v>
      </c>
      <c r="Z825">
        <v>4963.02978515625</v>
      </c>
      <c r="AA825">
        <v>3788390000</v>
      </c>
      <c r="AN825" s="22">
        <v>45296</v>
      </c>
      <c r="AO825" s="20">
        <v>4.05</v>
      </c>
    </row>
    <row r="826" spans="1:41" x14ac:dyDescent="0.2">
      <c r="A826" s="17">
        <v>45344</v>
      </c>
      <c r="B826">
        <v>290.59320068359381</v>
      </c>
      <c r="C826">
        <v>293.64999389648438</v>
      </c>
      <c r="D826">
        <v>294.6300048828125</v>
      </c>
      <c r="E826">
        <v>291.39999389648438</v>
      </c>
      <c r="F826">
        <v>292</v>
      </c>
      <c r="G826">
        <v>5264300</v>
      </c>
      <c r="U826" s="17">
        <v>45344</v>
      </c>
      <c r="V826">
        <v>5087.02978515625</v>
      </c>
      <c r="W826">
        <v>5087.02978515625</v>
      </c>
      <c r="X826">
        <v>5094.39013671875</v>
      </c>
      <c r="Y826">
        <v>5038.830078125</v>
      </c>
      <c r="Z826">
        <v>5038.830078125</v>
      </c>
      <c r="AA826">
        <v>4051710000</v>
      </c>
      <c r="AN826" s="22">
        <v>45299</v>
      </c>
      <c r="AO826" s="20">
        <v>4.01</v>
      </c>
    </row>
    <row r="827" spans="1:41" x14ac:dyDescent="0.2">
      <c r="A827" s="17">
        <v>45345</v>
      </c>
      <c r="B827">
        <v>289.75204467773438</v>
      </c>
      <c r="C827">
        <v>292.79998779296881</v>
      </c>
      <c r="D827">
        <v>298</v>
      </c>
      <c r="E827">
        <v>291.07998657226562</v>
      </c>
      <c r="F827">
        <v>298</v>
      </c>
      <c r="G827">
        <v>4416800</v>
      </c>
      <c r="U827" s="17">
        <v>45345</v>
      </c>
      <c r="V827">
        <v>5088.7998046875</v>
      </c>
      <c r="W827">
        <v>5088.7998046875</v>
      </c>
      <c r="X827">
        <v>5111.06005859375</v>
      </c>
      <c r="Y827">
        <v>5081.4599609375</v>
      </c>
      <c r="Z827">
        <v>5100.919921875</v>
      </c>
      <c r="AA827">
        <v>3672790000</v>
      </c>
      <c r="AN827" s="22">
        <v>45300</v>
      </c>
      <c r="AO827" s="20">
        <v>4.0199999999999996</v>
      </c>
    </row>
    <row r="828" spans="1:41" x14ac:dyDescent="0.2">
      <c r="A828" s="17">
        <v>45348</v>
      </c>
      <c r="B828">
        <v>297.26309204101562</v>
      </c>
      <c r="C828">
        <v>300.3900146484375</v>
      </c>
      <c r="D828">
        <v>303.82998657226562</v>
      </c>
      <c r="E828">
        <v>295</v>
      </c>
      <c r="F828">
        <v>295.58999633789062</v>
      </c>
      <c r="G828">
        <v>8719300</v>
      </c>
      <c r="U828" s="17">
        <v>45348</v>
      </c>
      <c r="V828">
        <v>5069.52978515625</v>
      </c>
      <c r="W828">
        <v>5069.52978515625</v>
      </c>
      <c r="X828">
        <v>5097.66015625</v>
      </c>
      <c r="Y828">
        <v>5068.91015625</v>
      </c>
      <c r="Z828">
        <v>5093</v>
      </c>
      <c r="AA828">
        <v>3683930000</v>
      </c>
      <c r="AN828" s="22">
        <v>45301</v>
      </c>
      <c r="AO828" s="20">
        <v>4.04</v>
      </c>
    </row>
    <row r="829" spans="1:41" x14ac:dyDescent="0.2">
      <c r="A829" s="17">
        <v>45349</v>
      </c>
      <c r="B829">
        <v>296.38232421875</v>
      </c>
      <c r="C829">
        <v>299.5</v>
      </c>
      <c r="D829">
        <v>301.75</v>
      </c>
      <c r="E829">
        <v>296.60000610351562</v>
      </c>
      <c r="F829">
        <v>301.57998657226562</v>
      </c>
      <c r="G829">
        <v>6178800</v>
      </c>
      <c r="U829" s="17">
        <v>45349</v>
      </c>
      <c r="V829">
        <v>5078.18017578125</v>
      </c>
      <c r="W829">
        <v>5078.18017578125</v>
      </c>
      <c r="X829">
        <v>5080.68994140625</v>
      </c>
      <c r="Y829">
        <v>5057.2900390625</v>
      </c>
      <c r="Z829">
        <v>5074.60009765625</v>
      </c>
      <c r="AA829">
        <v>3925950000</v>
      </c>
      <c r="AN829" s="22">
        <v>45302</v>
      </c>
      <c r="AO829" s="20">
        <v>3.98</v>
      </c>
    </row>
    <row r="830" spans="1:41" x14ac:dyDescent="0.2">
      <c r="A830" s="17">
        <v>45350</v>
      </c>
      <c r="B830">
        <v>296.64947509765619</v>
      </c>
      <c r="C830">
        <v>299.76998901367188</v>
      </c>
      <c r="D830">
        <v>300.8800048828125</v>
      </c>
      <c r="E830">
        <v>296.6099853515625</v>
      </c>
      <c r="F830">
        <v>299.57998657226562</v>
      </c>
      <c r="G830">
        <v>12490800</v>
      </c>
      <c r="U830" s="17">
        <v>45350</v>
      </c>
      <c r="V830">
        <v>5069.759765625</v>
      </c>
      <c r="W830">
        <v>5069.759765625</v>
      </c>
      <c r="X830">
        <v>5077.3701171875</v>
      </c>
      <c r="Y830">
        <v>5058.35009765625</v>
      </c>
      <c r="Z830">
        <v>5067.2001953125</v>
      </c>
      <c r="AA830">
        <v>3789370000</v>
      </c>
      <c r="AN830" s="22">
        <v>45303</v>
      </c>
      <c r="AO830" s="20">
        <v>3.96</v>
      </c>
    </row>
    <row r="831" spans="1:41" x14ac:dyDescent="0.2">
      <c r="A831" s="17">
        <v>45351</v>
      </c>
      <c r="B831">
        <v>305.60528564453119</v>
      </c>
      <c r="C831">
        <v>308.82000732421881</v>
      </c>
      <c r="D831">
        <v>310.54000854492188</v>
      </c>
      <c r="E831">
        <v>294.79000854492188</v>
      </c>
      <c r="F831">
        <v>300</v>
      </c>
      <c r="G831">
        <v>21737800</v>
      </c>
      <c r="U831" s="17">
        <v>45351</v>
      </c>
      <c r="V831">
        <v>5096.27001953125</v>
      </c>
      <c r="W831">
        <v>5096.27001953125</v>
      </c>
      <c r="X831">
        <v>5104.990234375</v>
      </c>
      <c r="Y831">
        <v>5061.89013671875</v>
      </c>
      <c r="Z831">
        <v>5085.35986328125</v>
      </c>
      <c r="AA831">
        <v>5219740000</v>
      </c>
      <c r="AN831" s="22">
        <v>45306</v>
      </c>
    </row>
    <row r="832" spans="1:41" x14ac:dyDescent="0.2">
      <c r="A832" s="17">
        <v>45352</v>
      </c>
      <c r="B832">
        <v>313.58139038085938</v>
      </c>
      <c r="C832">
        <v>316.8800048828125</v>
      </c>
      <c r="D832">
        <v>318.70999145507812</v>
      </c>
      <c r="E832">
        <v>306.6199951171875</v>
      </c>
      <c r="F832">
        <v>307</v>
      </c>
      <c r="G832">
        <v>9450200</v>
      </c>
      <c r="U832" s="17">
        <v>45352</v>
      </c>
      <c r="V832">
        <v>5137.080078125</v>
      </c>
      <c r="W832">
        <v>5137.080078125</v>
      </c>
      <c r="X832">
        <v>5140.330078125</v>
      </c>
      <c r="Y832">
        <v>5094.16015625</v>
      </c>
      <c r="Z832">
        <v>5098.509765625</v>
      </c>
      <c r="AA832">
        <v>4748110000</v>
      </c>
      <c r="AN832" s="22">
        <v>45307</v>
      </c>
      <c r="AO832" s="20">
        <v>4.07</v>
      </c>
    </row>
    <row r="833" spans="1:41" x14ac:dyDescent="0.2">
      <c r="A833" s="17">
        <v>45355</v>
      </c>
      <c r="B833">
        <v>311.36474609375</v>
      </c>
      <c r="C833">
        <v>314.6400146484375</v>
      </c>
      <c r="D833">
        <v>317.64999389648438</v>
      </c>
      <c r="E833">
        <v>313.54000854492188</v>
      </c>
      <c r="F833">
        <v>314.57000732421881</v>
      </c>
      <c r="G833">
        <v>9350000</v>
      </c>
      <c r="U833" s="17">
        <v>45355</v>
      </c>
      <c r="V833">
        <v>5130.9501953125</v>
      </c>
      <c r="W833">
        <v>5130.9501953125</v>
      </c>
      <c r="X833">
        <v>5149.669921875</v>
      </c>
      <c r="Y833">
        <v>5127.18017578125</v>
      </c>
      <c r="Z833">
        <v>5130.990234375</v>
      </c>
      <c r="AA833">
        <v>4758440000</v>
      </c>
      <c r="AN833" s="22">
        <v>45308</v>
      </c>
      <c r="AO833" s="20">
        <v>4.0999999999999996</v>
      </c>
    </row>
    <row r="834" spans="1:41" x14ac:dyDescent="0.2">
      <c r="A834" s="17">
        <v>45356</v>
      </c>
      <c r="B834">
        <v>295.64007568359381</v>
      </c>
      <c r="C834">
        <v>298.75</v>
      </c>
      <c r="D834">
        <v>312.54998779296881</v>
      </c>
      <c r="E834">
        <v>296.1400146484375</v>
      </c>
      <c r="F834">
        <v>311.30999755859381</v>
      </c>
      <c r="G834">
        <v>9015300</v>
      </c>
      <c r="U834" s="17">
        <v>45356</v>
      </c>
      <c r="V834">
        <v>5078.64990234375</v>
      </c>
      <c r="W834">
        <v>5078.64990234375</v>
      </c>
      <c r="X834">
        <v>5114.5400390625</v>
      </c>
      <c r="Y834">
        <v>5056.81982421875</v>
      </c>
      <c r="Z834">
        <v>5110.52001953125</v>
      </c>
      <c r="AA834">
        <v>4418410000</v>
      </c>
      <c r="AN834" s="22">
        <v>45309</v>
      </c>
      <c r="AO834" s="20">
        <v>4.1399999999999997</v>
      </c>
    </row>
    <row r="835" spans="1:41" x14ac:dyDescent="0.2">
      <c r="A835" s="17">
        <v>45357</v>
      </c>
      <c r="B835">
        <v>300.60787963867188</v>
      </c>
      <c r="C835">
        <v>303.76998901367188</v>
      </c>
      <c r="D835">
        <v>305.8900146484375</v>
      </c>
      <c r="E835">
        <v>302.739990234375</v>
      </c>
      <c r="F835">
        <v>304.64999389648438</v>
      </c>
      <c r="G835">
        <v>8270000</v>
      </c>
      <c r="U835" s="17">
        <v>45357</v>
      </c>
      <c r="V835">
        <v>5104.759765625</v>
      </c>
      <c r="W835">
        <v>5104.759765625</v>
      </c>
      <c r="X835">
        <v>5127.97021484375</v>
      </c>
      <c r="Y835">
        <v>5092.22021484375</v>
      </c>
      <c r="Z835">
        <v>5108.02978515625</v>
      </c>
      <c r="AA835">
        <v>4559050000</v>
      </c>
      <c r="AN835" s="22">
        <v>45310</v>
      </c>
      <c r="AO835" s="20">
        <v>4.1500000000000004</v>
      </c>
    </row>
    <row r="836" spans="1:41" x14ac:dyDescent="0.2">
      <c r="A836" s="17">
        <v>45358</v>
      </c>
      <c r="B836">
        <v>299.27191162109381</v>
      </c>
      <c r="C836">
        <v>302.42001342773438</v>
      </c>
      <c r="D836">
        <v>306.76998901367188</v>
      </c>
      <c r="E836">
        <v>301.75</v>
      </c>
      <c r="F836">
        <v>306</v>
      </c>
      <c r="G836">
        <v>6788900</v>
      </c>
      <c r="U836" s="17">
        <v>45358</v>
      </c>
      <c r="V836">
        <v>5157.35986328125</v>
      </c>
      <c r="W836">
        <v>5157.35986328125</v>
      </c>
      <c r="X836">
        <v>5165.6201171875</v>
      </c>
      <c r="Y836">
        <v>5128.2099609375</v>
      </c>
      <c r="Z836">
        <v>5132.3798828125</v>
      </c>
      <c r="AA836">
        <v>4137980000</v>
      </c>
      <c r="AN836" s="22">
        <v>45313</v>
      </c>
      <c r="AO836" s="20">
        <v>4.1100000000000003</v>
      </c>
    </row>
    <row r="837" spans="1:41" x14ac:dyDescent="0.2">
      <c r="A837" s="17">
        <v>45359</v>
      </c>
      <c r="B837">
        <v>302.1021728515625</v>
      </c>
      <c r="C837">
        <v>305.27999877929688</v>
      </c>
      <c r="D837">
        <v>308.8699951171875</v>
      </c>
      <c r="E837">
        <v>302.20001220703119</v>
      </c>
      <c r="F837">
        <v>302.20001220703119</v>
      </c>
      <c r="G837">
        <v>4851600</v>
      </c>
      <c r="U837" s="17">
        <v>45359</v>
      </c>
      <c r="V837">
        <v>5123.68994140625</v>
      </c>
      <c r="W837">
        <v>5123.68994140625</v>
      </c>
      <c r="X837">
        <v>5189.259765625</v>
      </c>
      <c r="Y837">
        <v>5117.5</v>
      </c>
      <c r="Z837">
        <v>5164.4599609375</v>
      </c>
      <c r="AA837">
        <v>4208870000</v>
      </c>
      <c r="AN837" s="22">
        <v>45314</v>
      </c>
      <c r="AO837" s="20">
        <v>4.1399999999999997</v>
      </c>
    </row>
    <row r="838" spans="1:41" x14ac:dyDescent="0.2">
      <c r="A838" s="17">
        <v>45362</v>
      </c>
      <c r="B838">
        <v>302.81463623046881</v>
      </c>
      <c r="C838">
        <v>306</v>
      </c>
      <c r="D838">
        <v>307.6099853515625</v>
      </c>
      <c r="E838">
        <v>300.25</v>
      </c>
      <c r="F838">
        <v>302.6400146484375</v>
      </c>
      <c r="G838">
        <v>4895500</v>
      </c>
      <c r="U838" s="17">
        <v>45362</v>
      </c>
      <c r="V838">
        <v>5117.93994140625</v>
      </c>
      <c r="W838">
        <v>5117.93994140625</v>
      </c>
      <c r="X838">
        <v>5124.66015625</v>
      </c>
      <c r="Y838">
        <v>5091.14013671875</v>
      </c>
      <c r="Z838">
        <v>5111.9599609375</v>
      </c>
      <c r="AA838">
        <v>3896430000</v>
      </c>
      <c r="AN838" s="22">
        <v>45315</v>
      </c>
      <c r="AO838" s="20">
        <v>4.18</v>
      </c>
    </row>
    <row r="839" spans="1:41" x14ac:dyDescent="0.2">
      <c r="A839" s="17">
        <v>45363</v>
      </c>
      <c r="B839">
        <v>303.42816162109381</v>
      </c>
      <c r="C839">
        <v>306.6199951171875</v>
      </c>
      <c r="D839">
        <v>309.04000854492188</v>
      </c>
      <c r="E839">
        <v>303.8699951171875</v>
      </c>
      <c r="F839">
        <v>306.70999145507812</v>
      </c>
      <c r="G839">
        <v>4832000</v>
      </c>
      <c r="U839" s="17">
        <v>45363</v>
      </c>
      <c r="V839">
        <v>5175.27001953125</v>
      </c>
      <c r="W839">
        <v>5175.27001953125</v>
      </c>
      <c r="X839">
        <v>5179.8701171875</v>
      </c>
      <c r="Y839">
        <v>5114.47998046875</v>
      </c>
      <c r="Z839">
        <v>5134.2998046875</v>
      </c>
      <c r="AA839">
        <v>4080510000</v>
      </c>
      <c r="AN839" s="22">
        <v>45316</v>
      </c>
      <c r="AO839" s="20">
        <v>4.1399999999999997</v>
      </c>
    </row>
    <row r="840" spans="1:41" x14ac:dyDescent="0.2">
      <c r="A840" s="17">
        <v>45364</v>
      </c>
      <c r="B840">
        <v>301.9022216796875</v>
      </c>
      <c r="C840">
        <v>304.67999267578119</v>
      </c>
      <c r="D840">
        <v>307.73001098632812</v>
      </c>
      <c r="E840">
        <v>303.1099853515625</v>
      </c>
      <c r="F840">
        <v>305</v>
      </c>
      <c r="G840">
        <v>5548800</v>
      </c>
      <c r="U840" s="17">
        <v>45364</v>
      </c>
      <c r="V840">
        <v>5165.31005859375</v>
      </c>
      <c r="W840">
        <v>5165.31005859375</v>
      </c>
      <c r="X840">
        <v>5179.14013671875</v>
      </c>
      <c r="Y840">
        <v>5151.8798828125</v>
      </c>
      <c r="Z840">
        <v>5173.490234375</v>
      </c>
      <c r="AA840">
        <v>4282890000</v>
      </c>
      <c r="AN840" s="22">
        <v>45317</v>
      </c>
      <c r="AO840" s="20">
        <v>4.1500000000000004</v>
      </c>
    </row>
    <row r="841" spans="1:41" x14ac:dyDescent="0.2">
      <c r="A841" s="17">
        <v>45365</v>
      </c>
      <c r="B841">
        <v>300.55465698242188</v>
      </c>
      <c r="C841">
        <v>303.32000732421881</v>
      </c>
      <c r="D841">
        <v>309.489990234375</v>
      </c>
      <c r="E841">
        <v>302</v>
      </c>
      <c r="F841">
        <v>305</v>
      </c>
      <c r="G841">
        <v>4828800</v>
      </c>
      <c r="U841" s="17">
        <v>45365</v>
      </c>
      <c r="V841">
        <v>5150.47998046875</v>
      </c>
      <c r="W841">
        <v>5150.47998046875</v>
      </c>
      <c r="X841">
        <v>5176.85009765625</v>
      </c>
      <c r="Y841">
        <v>5123.2998046875</v>
      </c>
      <c r="Z841">
        <v>5175.14013671875</v>
      </c>
      <c r="AA841">
        <v>4687970000</v>
      </c>
      <c r="AN841" s="22">
        <v>45320</v>
      </c>
      <c r="AO841" s="20">
        <v>4.08</v>
      </c>
    </row>
    <row r="842" spans="1:41" x14ac:dyDescent="0.2">
      <c r="A842" s="17">
        <v>45366</v>
      </c>
      <c r="B842">
        <v>291.64654541015619</v>
      </c>
      <c r="C842">
        <v>294.32998657226562</v>
      </c>
      <c r="D842">
        <v>300.04998779296881</v>
      </c>
      <c r="E842">
        <v>293.76998901367188</v>
      </c>
      <c r="F842">
        <v>298.95999145507812</v>
      </c>
      <c r="G842">
        <v>11885100</v>
      </c>
      <c r="U842" s="17">
        <v>45366</v>
      </c>
      <c r="V842">
        <v>5117.08984375</v>
      </c>
      <c r="W842">
        <v>5117.08984375</v>
      </c>
      <c r="X842">
        <v>5136.85986328125</v>
      </c>
      <c r="Y842">
        <v>5104.35009765625</v>
      </c>
      <c r="Z842">
        <v>5123.31005859375</v>
      </c>
      <c r="AA842">
        <v>7753670000</v>
      </c>
      <c r="AN842" s="22">
        <v>45321</v>
      </c>
      <c r="AO842" s="20">
        <v>4.0599999999999996</v>
      </c>
    </row>
    <row r="843" spans="1:41" x14ac:dyDescent="0.2">
      <c r="A843" s="17">
        <v>45369</v>
      </c>
      <c r="B843">
        <v>297.77029418945312</v>
      </c>
      <c r="C843">
        <v>300.510009765625</v>
      </c>
      <c r="D843">
        <v>300.97000122070312</v>
      </c>
      <c r="E843">
        <v>296.01998901367188</v>
      </c>
      <c r="F843">
        <v>299.6199951171875</v>
      </c>
      <c r="G843">
        <v>5240500</v>
      </c>
      <c r="U843" s="17">
        <v>45369</v>
      </c>
      <c r="V843">
        <v>5149.419921875</v>
      </c>
      <c r="W843">
        <v>5149.419921875</v>
      </c>
      <c r="X843">
        <v>5175.60009765625</v>
      </c>
      <c r="Y843">
        <v>5145.47021484375</v>
      </c>
      <c r="Z843">
        <v>5154.77001953125</v>
      </c>
      <c r="AA843">
        <v>4036220000</v>
      </c>
      <c r="AN843" s="22">
        <v>45322</v>
      </c>
      <c r="AO843" s="20">
        <v>3.99</v>
      </c>
    </row>
    <row r="844" spans="1:41" x14ac:dyDescent="0.2">
      <c r="A844" s="17">
        <v>45370</v>
      </c>
      <c r="B844">
        <v>298.70172119140619</v>
      </c>
      <c r="C844">
        <v>301.45001220703119</v>
      </c>
      <c r="D844">
        <v>301.76998901367188</v>
      </c>
      <c r="E844">
        <v>296.6199951171875</v>
      </c>
      <c r="F844">
        <v>298.17999267578119</v>
      </c>
      <c r="G844">
        <v>3329900</v>
      </c>
      <c r="U844" s="17">
        <v>45370</v>
      </c>
      <c r="V844">
        <v>5178.509765625</v>
      </c>
      <c r="W844">
        <v>5178.509765625</v>
      </c>
      <c r="X844">
        <v>5180.31005859375</v>
      </c>
      <c r="Y844">
        <v>5131.58984375</v>
      </c>
      <c r="Z844">
        <v>5139.08984375</v>
      </c>
      <c r="AA844">
        <v>4031760000</v>
      </c>
      <c r="AN844" s="22">
        <v>45323</v>
      </c>
      <c r="AO844" s="20">
        <v>3.87</v>
      </c>
    </row>
    <row r="845" spans="1:41" x14ac:dyDescent="0.2">
      <c r="A845" s="17">
        <v>45371</v>
      </c>
      <c r="B845">
        <v>303.28945922851562</v>
      </c>
      <c r="C845">
        <v>306.07998657226562</v>
      </c>
      <c r="D845">
        <v>307.01998901367188</v>
      </c>
      <c r="E845">
        <v>300.69000244140619</v>
      </c>
      <c r="F845">
        <v>301.97000122070312</v>
      </c>
      <c r="G845">
        <v>4946600</v>
      </c>
      <c r="U845" s="17">
        <v>45371</v>
      </c>
      <c r="V845">
        <v>5224.6201171875</v>
      </c>
      <c r="W845">
        <v>5224.6201171875</v>
      </c>
      <c r="X845">
        <v>5226.18994140625</v>
      </c>
      <c r="Y845">
        <v>5171.5498046875</v>
      </c>
      <c r="Z845">
        <v>5181.68994140625</v>
      </c>
      <c r="AA845">
        <v>4064850000</v>
      </c>
      <c r="AN845" s="22">
        <v>45324</v>
      </c>
      <c r="AO845" s="20">
        <v>4.03</v>
      </c>
    </row>
    <row r="846" spans="1:41" x14ac:dyDescent="0.2">
      <c r="A846" s="17">
        <v>45372</v>
      </c>
      <c r="B846">
        <v>305.57839965820312</v>
      </c>
      <c r="C846">
        <v>308.3900146484375</v>
      </c>
      <c r="D846">
        <v>311.79998779296881</v>
      </c>
      <c r="E846">
        <v>306.35000610351562</v>
      </c>
      <c r="F846">
        <v>307.94000244140619</v>
      </c>
      <c r="G846">
        <v>6083900</v>
      </c>
      <c r="U846" s="17">
        <v>45372</v>
      </c>
      <c r="V846">
        <v>5241.52978515625</v>
      </c>
      <c r="W846">
        <v>5241.52978515625</v>
      </c>
      <c r="X846">
        <v>5261.10009765625</v>
      </c>
      <c r="Y846">
        <v>5240.66015625</v>
      </c>
      <c r="Z846">
        <v>5253.43017578125</v>
      </c>
      <c r="AA846">
        <v>4207730000</v>
      </c>
      <c r="AN846" s="22">
        <v>45327</v>
      </c>
      <c r="AO846" s="20">
        <v>4.17</v>
      </c>
    </row>
    <row r="847" spans="1:41" x14ac:dyDescent="0.2">
      <c r="A847" s="17">
        <v>45373</v>
      </c>
      <c r="B847">
        <v>304.96401977539062</v>
      </c>
      <c r="C847">
        <v>307.76998901367188</v>
      </c>
      <c r="D847">
        <v>310.23001098632812</v>
      </c>
      <c r="E847">
        <v>306.64999389648438</v>
      </c>
      <c r="F847">
        <v>309.32000732421881</v>
      </c>
      <c r="G847">
        <v>3779000</v>
      </c>
      <c r="U847" s="17">
        <v>45373</v>
      </c>
      <c r="V847">
        <v>5234.18017578125</v>
      </c>
      <c r="W847">
        <v>5234.18017578125</v>
      </c>
      <c r="X847">
        <v>5246.08984375</v>
      </c>
      <c r="Y847">
        <v>5229.8701171875</v>
      </c>
      <c r="Z847">
        <v>5242.47998046875</v>
      </c>
      <c r="AA847">
        <v>3374700000</v>
      </c>
      <c r="AN847" s="22">
        <v>45328</v>
      </c>
      <c r="AO847" s="20">
        <v>4.09</v>
      </c>
    </row>
    <row r="848" spans="1:41" x14ac:dyDescent="0.2">
      <c r="A848" s="17">
        <v>45376</v>
      </c>
      <c r="B848">
        <v>303.26968383789062</v>
      </c>
      <c r="C848">
        <v>306.05999755859381</v>
      </c>
      <c r="D848">
        <v>307.70999145507812</v>
      </c>
      <c r="E848">
        <v>302.54000854492188</v>
      </c>
      <c r="F848">
        <v>303.70001220703119</v>
      </c>
      <c r="G848">
        <v>4141200</v>
      </c>
      <c r="U848" s="17">
        <v>45376</v>
      </c>
      <c r="V848">
        <v>5218.18994140625</v>
      </c>
      <c r="W848">
        <v>5218.18994140625</v>
      </c>
      <c r="X848">
        <v>5229.08984375</v>
      </c>
      <c r="Y848">
        <v>5216.08984375</v>
      </c>
      <c r="Z848">
        <v>5219.52001953125</v>
      </c>
      <c r="AA848">
        <v>3331360000</v>
      </c>
      <c r="AN848" s="22">
        <v>45329</v>
      </c>
      <c r="AO848" s="20">
        <v>4.09</v>
      </c>
    </row>
    <row r="849" spans="1:41" x14ac:dyDescent="0.2">
      <c r="A849" s="17">
        <v>45377</v>
      </c>
      <c r="B849">
        <v>303.04171752929688</v>
      </c>
      <c r="C849">
        <v>305.82998657226562</v>
      </c>
      <c r="D849">
        <v>307.98001098632812</v>
      </c>
      <c r="E849">
        <v>304.8900146484375</v>
      </c>
      <c r="F849">
        <v>307.48001098632812</v>
      </c>
      <c r="G849">
        <v>3893900</v>
      </c>
      <c r="U849" s="17">
        <v>45377</v>
      </c>
      <c r="V849">
        <v>5203.580078125</v>
      </c>
      <c r="W849">
        <v>5203.580078125</v>
      </c>
      <c r="X849">
        <v>5235.16015625</v>
      </c>
      <c r="Y849">
        <v>5203.419921875</v>
      </c>
      <c r="Z849">
        <v>5228.85009765625</v>
      </c>
      <c r="AA849">
        <v>3871790000</v>
      </c>
      <c r="AN849" s="22">
        <v>45330</v>
      </c>
      <c r="AO849" s="20">
        <v>4.1500000000000004</v>
      </c>
    </row>
    <row r="850" spans="1:41" x14ac:dyDescent="0.2">
      <c r="A850" s="17">
        <v>45378</v>
      </c>
      <c r="B850">
        <v>298.63229370117188</v>
      </c>
      <c r="C850">
        <v>301.3800048828125</v>
      </c>
      <c r="D850">
        <v>309.29998779296881</v>
      </c>
      <c r="E850">
        <v>298.6300048828125</v>
      </c>
      <c r="F850">
        <v>307.44000244140619</v>
      </c>
      <c r="G850">
        <v>3859900</v>
      </c>
      <c r="U850" s="17">
        <v>45378</v>
      </c>
      <c r="V850">
        <v>5248.490234375</v>
      </c>
      <c r="W850">
        <v>5248.490234375</v>
      </c>
      <c r="X850">
        <v>5249.259765625</v>
      </c>
      <c r="Y850">
        <v>5213.919921875</v>
      </c>
      <c r="Z850">
        <v>5226.31005859375</v>
      </c>
      <c r="AA850">
        <v>3850500000</v>
      </c>
      <c r="AN850" s="22">
        <v>45331</v>
      </c>
      <c r="AO850" s="20">
        <v>4.17</v>
      </c>
    </row>
    <row r="851" spans="1:41" x14ac:dyDescent="0.2">
      <c r="A851" s="17">
        <v>45379</v>
      </c>
      <c r="B851">
        <v>298.43417358398438</v>
      </c>
      <c r="C851">
        <v>301.17999267578119</v>
      </c>
      <c r="D851">
        <v>302.79998779296881</v>
      </c>
      <c r="E851">
        <v>299.6300048828125</v>
      </c>
      <c r="F851">
        <v>300</v>
      </c>
      <c r="G851">
        <v>4892300</v>
      </c>
      <c r="U851" s="17">
        <v>45379</v>
      </c>
      <c r="V851">
        <v>5254.35009765625</v>
      </c>
      <c r="W851">
        <v>5254.35009765625</v>
      </c>
      <c r="X851">
        <v>5264.85009765625</v>
      </c>
      <c r="Y851">
        <v>5245.81982421875</v>
      </c>
      <c r="Z851">
        <v>5248.02978515625</v>
      </c>
      <c r="AA851">
        <v>3998270000</v>
      </c>
      <c r="AN851" s="22">
        <v>45334</v>
      </c>
      <c r="AO851" s="20">
        <v>4.17</v>
      </c>
    </row>
    <row r="852" spans="1:41" x14ac:dyDescent="0.2">
      <c r="A852" s="17">
        <v>45383</v>
      </c>
      <c r="B852">
        <v>299.50430297851562</v>
      </c>
      <c r="C852">
        <v>302.260009765625</v>
      </c>
      <c r="D852">
        <v>303.510009765625</v>
      </c>
      <c r="E852">
        <v>299.989990234375</v>
      </c>
      <c r="F852">
        <v>301.69000244140619</v>
      </c>
      <c r="G852">
        <v>2918100</v>
      </c>
      <c r="U852" s="17">
        <v>45383</v>
      </c>
      <c r="V852">
        <v>5243.77001953125</v>
      </c>
      <c r="W852">
        <v>5243.77001953125</v>
      </c>
      <c r="X852">
        <v>5263.9501953125</v>
      </c>
      <c r="Y852">
        <v>5229.2001953125</v>
      </c>
      <c r="Z852">
        <v>5257.97021484375</v>
      </c>
      <c r="AA852">
        <v>3325930000</v>
      </c>
      <c r="AN852" s="22">
        <v>45335</v>
      </c>
      <c r="AO852" s="20">
        <v>4.3099999999999996</v>
      </c>
    </row>
    <row r="853" spans="1:41" x14ac:dyDescent="0.2">
      <c r="A853" s="17">
        <v>45384</v>
      </c>
      <c r="B853">
        <v>301.22845458984381</v>
      </c>
      <c r="C853">
        <v>304</v>
      </c>
      <c r="D853">
        <v>304.45999145507812</v>
      </c>
      <c r="E853">
        <v>294.8900146484375</v>
      </c>
      <c r="F853">
        <v>297.5</v>
      </c>
      <c r="G853">
        <v>4746100</v>
      </c>
      <c r="U853" s="17">
        <v>45384</v>
      </c>
      <c r="V853">
        <v>5205.81005859375</v>
      </c>
      <c r="W853">
        <v>5205.81005859375</v>
      </c>
      <c r="X853">
        <v>5208.33984375</v>
      </c>
      <c r="Y853">
        <v>5184.0498046875</v>
      </c>
      <c r="Z853">
        <v>5204.2900390625</v>
      </c>
      <c r="AA853">
        <v>3886590000</v>
      </c>
      <c r="AN853" s="22">
        <v>45336</v>
      </c>
      <c r="AO853" s="20">
        <v>4.2699999999999996</v>
      </c>
    </row>
    <row r="854" spans="1:41" x14ac:dyDescent="0.2">
      <c r="A854" s="17">
        <v>45385</v>
      </c>
      <c r="B854">
        <v>301.96170043945312</v>
      </c>
      <c r="C854">
        <v>304.739990234375</v>
      </c>
      <c r="D854">
        <v>307.16000366210938</v>
      </c>
      <c r="E854">
        <v>303.10000610351562</v>
      </c>
      <c r="F854">
        <v>303.989990234375</v>
      </c>
      <c r="G854">
        <v>3047400</v>
      </c>
      <c r="U854" s="17">
        <v>45385</v>
      </c>
      <c r="V854">
        <v>5211.490234375</v>
      </c>
      <c r="W854">
        <v>5211.490234375</v>
      </c>
      <c r="X854">
        <v>5228.75</v>
      </c>
      <c r="Y854">
        <v>5194.3701171875</v>
      </c>
      <c r="Z854">
        <v>5194.3701171875</v>
      </c>
      <c r="AA854">
        <v>3703250000</v>
      </c>
      <c r="AN854" s="22">
        <v>45337</v>
      </c>
      <c r="AO854" s="20">
        <v>4.24</v>
      </c>
    </row>
    <row r="855" spans="1:41" x14ac:dyDescent="0.2">
      <c r="A855" s="17">
        <v>45386</v>
      </c>
      <c r="B855">
        <v>291.45831298828119</v>
      </c>
      <c r="C855">
        <v>294.1400146484375</v>
      </c>
      <c r="D855">
        <v>311.29998779296881</v>
      </c>
      <c r="E855">
        <v>292.10000610351562</v>
      </c>
      <c r="F855">
        <v>308.260009765625</v>
      </c>
      <c r="G855">
        <v>8351000</v>
      </c>
      <c r="U855" s="17">
        <v>45386</v>
      </c>
      <c r="V855">
        <v>5147.2099609375</v>
      </c>
      <c r="W855">
        <v>5147.2099609375</v>
      </c>
      <c r="X855">
        <v>5256.58984375</v>
      </c>
      <c r="Y855">
        <v>5146.06005859375</v>
      </c>
      <c r="Z855">
        <v>5244.0498046875</v>
      </c>
      <c r="AA855">
        <v>4075680000</v>
      </c>
      <c r="AN855" s="22">
        <v>45338</v>
      </c>
      <c r="AO855" s="20">
        <v>4.3</v>
      </c>
    </row>
    <row r="856" spans="1:41" x14ac:dyDescent="0.2">
      <c r="A856" s="17">
        <v>45387</v>
      </c>
      <c r="B856">
        <v>299.157470703125</v>
      </c>
      <c r="C856">
        <v>301.91000366210938</v>
      </c>
      <c r="D856">
        <v>303.42001342773438</v>
      </c>
      <c r="E856">
        <v>293.29998779296881</v>
      </c>
      <c r="F856">
        <v>293.54000854492188</v>
      </c>
      <c r="G856">
        <v>4918200</v>
      </c>
      <c r="U856" s="17">
        <v>45387</v>
      </c>
      <c r="V856">
        <v>5204.33984375</v>
      </c>
      <c r="W856">
        <v>5204.33984375</v>
      </c>
      <c r="X856">
        <v>5222.18017578125</v>
      </c>
      <c r="Y856">
        <v>5157.2099609375</v>
      </c>
      <c r="Z856">
        <v>5158.9501953125</v>
      </c>
      <c r="AA856">
        <v>3386780000</v>
      </c>
      <c r="AN856" s="22">
        <v>45341</v>
      </c>
    </row>
    <row r="857" spans="1:41" x14ac:dyDescent="0.2">
      <c r="A857" s="17">
        <v>45390</v>
      </c>
      <c r="B857">
        <v>298.9791259765625</v>
      </c>
      <c r="C857">
        <v>301.73001098632812</v>
      </c>
      <c r="D857">
        <v>303.5</v>
      </c>
      <c r="E857">
        <v>299.51998901367188</v>
      </c>
      <c r="F857">
        <v>301.10000610351562</v>
      </c>
      <c r="G857">
        <v>3142900</v>
      </c>
      <c r="U857" s="17">
        <v>45390</v>
      </c>
      <c r="V857">
        <v>5202.39013671875</v>
      </c>
      <c r="W857">
        <v>5202.39013671875</v>
      </c>
      <c r="X857">
        <v>5219.56982421875</v>
      </c>
      <c r="Y857">
        <v>5197.35009765625</v>
      </c>
      <c r="Z857">
        <v>5211.3701171875</v>
      </c>
      <c r="AA857">
        <v>3278180000</v>
      </c>
      <c r="AN857" s="22">
        <v>45342</v>
      </c>
      <c r="AO857" s="20">
        <v>4.2699999999999996</v>
      </c>
    </row>
    <row r="858" spans="1:41" x14ac:dyDescent="0.2">
      <c r="A858" s="17">
        <v>45391</v>
      </c>
      <c r="B858">
        <v>299.61328125</v>
      </c>
      <c r="C858">
        <v>302.3699951171875</v>
      </c>
      <c r="D858">
        <v>305.60000610351562</v>
      </c>
      <c r="E858">
        <v>299.25</v>
      </c>
      <c r="F858">
        <v>303.32000732421881</v>
      </c>
      <c r="G858">
        <v>2997700</v>
      </c>
      <c r="U858" s="17">
        <v>45391</v>
      </c>
      <c r="V858">
        <v>5209.91015625</v>
      </c>
      <c r="W858">
        <v>5209.91015625</v>
      </c>
      <c r="X858">
        <v>5224.81005859375</v>
      </c>
      <c r="Y858">
        <v>5160.77978515625</v>
      </c>
      <c r="Z858">
        <v>5217.02978515625</v>
      </c>
      <c r="AA858">
        <v>3400680000</v>
      </c>
      <c r="AN858" s="22">
        <v>45343</v>
      </c>
      <c r="AO858" s="20">
        <v>4.32</v>
      </c>
    </row>
    <row r="859" spans="1:41" x14ac:dyDescent="0.2">
      <c r="A859" s="17">
        <v>45392</v>
      </c>
      <c r="B859">
        <v>296.88836669921881</v>
      </c>
      <c r="C859">
        <v>299.6199951171875</v>
      </c>
      <c r="D859">
        <v>300.92001342773438</v>
      </c>
      <c r="E859">
        <v>298.14999389648438</v>
      </c>
      <c r="F859">
        <v>298.45001220703119</v>
      </c>
      <c r="G859">
        <v>3036400</v>
      </c>
      <c r="U859" s="17">
        <v>45392</v>
      </c>
      <c r="V859">
        <v>5160.64013671875</v>
      </c>
      <c r="W859">
        <v>5160.64013671875</v>
      </c>
      <c r="X859">
        <v>5178.43017578125</v>
      </c>
      <c r="Y859">
        <v>5138.7001953125</v>
      </c>
      <c r="Z859">
        <v>5167.8798828125</v>
      </c>
      <c r="AA859">
        <v>3845930000</v>
      </c>
      <c r="AN859" s="22">
        <v>45344</v>
      </c>
      <c r="AO859" s="20">
        <v>4.33</v>
      </c>
    </row>
    <row r="860" spans="1:41" x14ac:dyDescent="0.2">
      <c r="A860" s="17">
        <v>45393</v>
      </c>
      <c r="B860">
        <v>296.42266845703119</v>
      </c>
      <c r="C860">
        <v>299.14999389648438</v>
      </c>
      <c r="D860">
        <v>301.08999633789062</v>
      </c>
      <c r="E860">
        <v>296.41000366210938</v>
      </c>
      <c r="F860">
        <v>299.47000122070312</v>
      </c>
      <c r="G860">
        <v>3468600</v>
      </c>
      <c r="U860" s="17">
        <v>45393</v>
      </c>
      <c r="V860">
        <v>5199.06005859375</v>
      </c>
      <c r="W860">
        <v>5199.06005859375</v>
      </c>
      <c r="X860">
        <v>5211.77978515625</v>
      </c>
      <c r="Y860">
        <v>5138.77001953125</v>
      </c>
      <c r="Z860">
        <v>5172.9501953125</v>
      </c>
      <c r="AA860">
        <v>3509380000</v>
      </c>
      <c r="AN860" s="22">
        <v>45345</v>
      </c>
      <c r="AO860" s="20">
        <v>4.26</v>
      </c>
    </row>
    <row r="861" spans="1:41" x14ac:dyDescent="0.2">
      <c r="A861" s="17">
        <v>45394</v>
      </c>
      <c r="B861">
        <v>291.63671875</v>
      </c>
      <c r="C861">
        <v>294.32000732421881</v>
      </c>
      <c r="D861">
        <v>297.85000610351562</v>
      </c>
      <c r="E861">
        <v>293.5</v>
      </c>
      <c r="F861">
        <v>296.8699951171875</v>
      </c>
      <c r="G861">
        <v>3820000</v>
      </c>
      <c r="U861" s="17">
        <v>45394</v>
      </c>
      <c r="V861">
        <v>5123.41015625</v>
      </c>
      <c r="W861">
        <v>5123.41015625</v>
      </c>
      <c r="X861">
        <v>5175.02978515625</v>
      </c>
      <c r="Y861">
        <v>5107.93994140625</v>
      </c>
      <c r="Z861">
        <v>5171.509765625</v>
      </c>
      <c r="AA861">
        <v>3963220000</v>
      </c>
      <c r="AN861" s="22">
        <v>45348</v>
      </c>
      <c r="AO861" s="20">
        <v>4.28</v>
      </c>
    </row>
    <row r="862" spans="1:41" x14ac:dyDescent="0.2">
      <c r="A862" s="17">
        <v>45397</v>
      </c>
      <c r="B862">
        <v>270.4119873046875</v>
      </c>
      <c r="C862">
        <v>272.89999389648438</v>
      </c>
      <c r="D862">
        <v>286.48001098632812</v>
      </c>
      <c r="E862">
        <v>271.66000366210938</v>
      </c>
      <c r="F862">
        <v>282.94000244140619</v>
      </c>
      <c r="G862">
        <v>18365100</v>
      </c>
      <c r="U862" s="17">
        <v>45397</v>
      </c>
      <c r="V862">
        <v>5061.81982421875</v>
      </c>
      <c r="W862">
        <v>5061.81982421875</v>
      </c>
      <c r="X862">
        <v>5168.43017578125</v>
      </c>
      <c r="Y862">
        <v>5052.47021484375</v>
      </c>
      <c r="Z862">
        <v>5149.669921875</v>
      </c>
      <c r="AA862">
        <v>3950210000</v>
      </c>
      <c r="AN862" s="22">
        <v>45349</v>
      </c>
      <c r="AO862" s="20">
        <v>4.3099999999999996</v>
      </c>
    </row>
    <row r="863" spans="1:41" x14ac:dyDescent="0.2">
      <c r="A863" s="17">
        <v>45398</v>
      </c>
      <c r="B863">
        <v>274.88088989257812</v>
      </c>
      <c r="C863">
        <v>277.41000366210938</v>
      </c>
      <c r="D863">
        <v>280.55999755859381</v>
      </c>
      <c r="E863">
        <v>272.44000244140619</v>
      </c>
      <c r="F863">
        <v>274.77999877929688</v>
      </c>
      <c r="G863">
        <v>7624300</v>
      </c>
      <c r="U863" s="17">
        <v>45398</v>
      </c>
      <c r="V863">
        <v>5051.41015625</v>
      </c>
      <c r="W863">
        <v>5051.41015625</v>
      </c>
      <c r="X863">
        <v>5079.83984375</v>
      </c>
      <c r="Y863">
        <v>5039.830078125</v>
      </c>
      <c r="Z863">
        <v>5064.58984375</v>
      </c>
      <c r="AA863">
        <v>4006200000</v>
      </c>
      <c r="AN863" s="22">
        <v>45350</v>
      </c>
      <c r="AO863" s="20">
        <v>4.2699999999999996</v>
      </c>
    </row>
    <row r="864" spans="1:41" x14ac:dyDescent="0.2">
      <c r="A864" s="17">
        <v>45399</v>
      </c>
      <c r="B864">
        <v>273.80084228515619</v>
      </c>
      <c r="C864">
        <v>276.32000732421881</v>
      </c>
      <c r="D864">
        <v>278.97000122070312</v>
      </c>
      <c r="E864">
        <v>274.83999633789062</v>
      </c>
      <c r="F864">
        <v>277.739990234375</v>
      </c>
      <c r="G864">
        <v>4199400</v>
      </c>
      <c r="U864" s="17">
        <v>45399</v>
      </c>
      <c r="V864">
        <v>5022.2099609375</v>
      </c>
      <c r="W864">
        <v>5022.2099609375</v>
      </c>
      <c r="X864">
        <v>5077.9599609375</v>
      </c>
      <c r="Y864">
        <v>5007.25</v>
      </c>
      <c r="Z864">
        <v>5068.97021484375</v>
      </c>
      <c r="AA864">
        <v>3596130000</v>
      </c>
      <c r="AN864" s="22">
        <v>45351</v>
      </c>
      <c r="AO864" s="20">
        <v>4.25</v>
      </c>
    </row>
    <row r="865" spans="1:41" x14ac:dyDescent="0.2">
      <c r="A865" s="17">
        <v>45400</v>
      </c>
      <c r="B865">
        <v>269.44094848632812</v>
      </c>
      <c r="C865">
        <v>271.92001342773438</v>
      </c>
      <c r="D865">
        <v>276.32998657226562</v>
      </c>
      <c r="E865">
        <v>269.75</v>
      </c>
      <c r="F865">
        <v>276.32000732421881</v>
      </c>
      <c r="G865">
        <v>5918200</v>
      </c>
      <c r="U865" s="17">
        <v>45400</v>
      </c>
      <c r="V865">
        <v>5011.1201171875</v>
      </c>
      <c r="W865">
        <v>5011.1201171875</v>
      </c>
      <c r="X865">
        <v>5056.66015625</v>
      </c>
      <c r="Y865">
        <v>5001.89013671875</v>
      </c>
      <c r="Z865">
        <v>5031.52001953125</v>
      </c>
      <c r="AA865">
        <v>3619760000</v>
      </c>
      <c r="AN865" s="22">
        <v>45352</v>
      </c>
      <c r="AO865" s="20">
        <v>4.1900000000000004</v>
      </c>
    </row>
    <row r="866" spans="1:41" x14ac:dyDescent="0.2">
      <c r="A866" s="17">
        <v>45401</v>
      </c>
      <c r="B866">
        <v>267.905029296875</v>
      </c>
      <c r="C866">
        <v>270.3699951171875</v>
      </c>
      <c r="D866">
        <v>273.14999389648438</v>
      </c>
      <c r="E866">
        <v>268.73001098632812</v>
      </c>
      <c r="F866">
        <v>272.489990234375</v>
      </c>
      <c r="G866">
        <v>4913600</v>
      </c>
      <c r="U866" s="17">
        <v>45401</v>
      </c>
      <c r="V866">
        <v>4967.22998046875</v>
      </c>
      <c r="W866">
        <v>4967.22998046875</v>
      </c>
      <c r="X866">
        <v>5019.02001953125</v>
      </c>
      <c r="Y866">
        <v>4953.56005859375</v>
      </c>
      <c r="Z866">
        <v>5005.43994140625</v>
      </c>
      <c r="AA866">
        <v>3878750000</v>
      </c>
      <c r="AN866" s="22">
        <v>45355</v>
      </c>
      <c r="AO866" s="20">
        <v>4.22</v>
      </c>
    </row>
    <row r="867" spans="1:41" x14ac:dyDescent="0.2">
      <c r="A867" s="17">
        <v>45404</v>
      </c>
      <c r="B867">
        <v>271.31369018554688</v>
      </c>
      <c r="C867">
        <v>273.80999755859381</v>
      </c>
      <c r="D867">
        <v>279.70001220703119</v>
      </c>
      <c r="E867">
        <v>269.55999755859381</v>
      </c>
      <c r="F867">
        <v>279.3900146484375</v>
      </c>
      <c r="G867">
        <v>6747200</v>
      </c>
      <c r="U867" s="17">
        <v>45404</v>
      </c>
      <c r="V867">
        <v>5010.60009765625</v>
      </c>
      <c r="W867">
        <v>5010.60009765625</v>
      </c>
      <c r="X867">
        <v>5038.83984375</v>
      </c>
      <c r="Y867">
        <v>4969.39990234375</v>
      </c>
      <c r="Z867">
        <v>4987.330078125</v>
      </c>
      <c r="AA867">
        <v>3820250000</v>
      </c>
      <c r="AN867" s="22">
        <v>45356</v>
      </c>
      <c r="AO867" s="20">
        <v>4.13</v>
      </c>
    </row>
    <row r="868" spans="1:41" x14ac:dyDescent="0.2">
      <c r="A868" s="17">
        <v>45405</v>
      </c>
      <c r="B868">
        <v>274.157470703125</v>
      </c>
      <c r="C868">
        <v>276.67999267578119</v>
      </c>
      <c r="D868">
        <v>276.70001220703119</v>
      </c>
      <c r="E868">
        <v>270.41000366210938</v>
      </c>
      <c r="F868">
        <v>274.95001220703119</v>
      </c>
      <c r="G868">
        <v>6285200</v>
      </c>
      <c r="U868" s="17">
        <v>45405</v>
      </c>
      <c r="V868">
        <v>5070.5498046875</v>
      </c>
      <c r="W868">
        <v>5070.5498046875</v>
      </c>
      <c r="X868">
        <v>5076.1201171875</v>
      </c>
      <c r="Y868">
        <v>5027.9599609375</v>
      </c>
      <c r="Z868">
        <v>5028.85009765625</v>
      </c>
      <c r="AA868">
        <v>3751400000</v>
      </c>
      <c r="AN868" s="22">
        <v>45357</v>
      </c>
      <c r="AO868" s="20">
        <v>4.1100000000000003</v>
      </c>
    </row>
    <row r="869" spans="1:41" x14ac:dyDescent="0.2">
      <c r="A869" s="17">
        <v>45406</v>
      </c>
      <c r="B869">
        <v>273.6719970703125</v>
      </c>
      <c r="C869">
        <v>276.19000244140619</v>
      </c>
      <c r="D869">
        <v>278.94000244140619</v>
      </c>
      <c r="E869">
        <v>274.1099853515625</v>
      </c>
      <c r="F869">
        <v>278</v>
      </c>
      <c r="G869">
        <v>3938800</v>
      </c>
      <c r="U869" s="17">
        <v>45406</v>
      </c>
      <c r="V869">
        <v>5071.6298828125</v>
      </c>
      <c r="W869">
        <v>5071.6298828125</v>
      </c>
      <c r="X869">
        <v>5089.47998046875</v>
      </c>
      <c r="Y869">
        <v>5047.02001953125</v>
      </c>
      <c r="Z869">
        <v>5084.85986328125</v>
      </c>
      <c r="AA869">
        <v>3656740000</v>
      </c>
      <c r="AN869" s="22">
        <v>45358</v>
      </c>
      <c r="AO869" s="20">
        <v>4.09</v>
      </c>
    </row>
    <row r="870" spans="1:41" x14ac:dyDescent="0.2">
      <c r="A870" s="17">
        <v>45407</v>
      </c>
      <c r="B870">
        <v>270.64981079101562</v>
      </c>
      <c r="C870">
        <v>273.1400146484375</v>
      </c>
      <c r="D870">
        <v>273.57998657226562</v>
      </c>
      <c r="E870">
        <v>269.27999877929688</v>
      </c>
      <c r="F870">
        <v>271.60000610351562</v>
      </c>
      <c r="G870">
        <v>4811900</v>
      </c>
      <c r="U870" s="17">
        <v>45407</v>
      </c>
      <c r="V870">
        <v>5048.419921875</v>
      </c>
      <c r="W870">
        <v>5048.419921875</v>
      </c>
      <c r="X870">
        <v>5057.75</v>
      </c>
      <c r="Y870">
        <v>4990.580078125</v>
      </c>
      <c r="Z870">
        <v>5019.8798828125</v>
      </c>
      <c r="AA870">
        <v>3958050000</v>
      </c>
      <c r="AN870" s="22">
        <v>45359</v>
      </c>
      <c r="AO870" s="20">
        <v>4.09</v>
      </c>
    </row>
    <row r="871" spans="1:41" x14ac:dyDescent="0.2">
      <c r="A871" s="17">
        <v>45408</v>
      </c>
      <c r="B871">
        <v>271.789306640625</v>
      </c>
      <c r="C871">
        <v>274.29000854492188</v>
      </c>
      <c r="D871">
        <v>276.89999389648438</v>
      </c>
      <c r="E871">
        <v>273.45999145507812</v>
      </c>
      <c r="F871">
        <v>275</v>
      </c>
      <c r="G871">
        <v>3754600</v>
      </c>
      <c r="U871" s="17">
        <v>45408</v>
      </c>
      <c r="V871">
        <v>5099.9599609375</v>
      </c>
      <c r="W871">
        <v>5099.9599609375</v>
      </c>
      <c r="X871">
        <v>5114.6201171875</v>
      </c>
      <c r="Y871">
        <v>5073.14013671875</v>
      </c>
      <c r="Z871">
        <v>5084.64990234375</v>
      </c>
      <c r="AA871">
        <v>3604140000</v>
      </c>
      <c r="AN871" s="22">
        <v>45362</v>
      </c>
      <c r="AO871" s="20">
        <v>4.0999999999999996</v>
      </c>
    </row>
    <row r="872" spans="1:41" x14ac:dyDescent="0.2">
      <c r="A872" s="17">
        <v>45411</v>
      </c>
      <c r="B872">
        <v>273.22604370117188</v>
      </c>
      <c r="C872">
        <v>275.739990234375</v>
      </c>
      <c r="D872">
        <v>277.29000854492188</v>
      </c>
      <c r="E872">
        <v>273.22000122070312</v>
      </c>
      <c r="F872">
        <v>274.8900146484375</v>
      </c>
      <c r="G872">
        <v>3576400</v>
      </c>
      <c r="U872" s="17">
        <v>45411</v>
      </c>
      <c r="V872">
        <v>5116.169921875</v>
      </c>
      <c r="W872">
        <v>5116.169921875</v>
      </c>
      <c r="X872">
        <v>5123.490234375</v>
      </c>
      <c r="Y872">
        <v>5088.64990234375</v>
      </c>
      <c r="Z872">
        <v>5114.1298828125</v>
      </c>
      <c r="AA872">
        <v>3447450000</v>
      </c>
      <c r="AN872" s="22">
        <v>45363</v>
      </c>
      <c r="AO872" s="20">
        <v>4.16</v>
      </c>
    </row>
    <row r="873" spans="1:41" x14ac:dyDescent="0.2">
      <c r="A873" s="17">
        <v>45412</v>
      </c>
      <c r="B873">
        <v>266.48806762695312</v>
      </c>
      <c r="C873">
        <v>268.94000244140619</v>
      </c>
      <c r="D873">
        <v>274.6099853515625</v>
      </c>
      <c r="E873">
        <v>268.3599853515625</v>
      </c>
      <c r="F873">
        <v>274.510009765625</v>
      </c>
      <c r="G873">
        <v>5218000</v>
      </c>
      <c r="U873" s="17">
        <v>45412</v>
      </c>
      <c r="V873">
        <v>5035.68994140625</v>
      </c>
      <c r="W873">
        <v>5035.68994140625</v>
      </c>
      <c r="X873">
        <v>5110.830078125</v>
      </c>
      <c r="Y873">
        <v>5035.31005859375</v>
      </c>
      <c r="Z873">
        <v>5103.77978515625</v>
      </c>
      <c r="AA873">
        <v>4082470000</v>
      </c>
      <c r="AN873" s="22">
        <v>45364</v>
      </c>
      <c r="AO873" s="20">
        <v>4.1900000000000004</v>
      </c>
    </row>
    <row r="874" spans="1:41" x14ac:dyDescent="0.2">
      <c r="A874" s="17">
        <v>45413</v>
      </c>
      <c r="B874">
        <v>266.2403564453125</v>
      </c>
      <c r="C874">
        <v>268.69000244140619</v>
      </c>
      <c r="D874">
        <v>274</v>
      </c>
      <c r="E874">
        <v>266.54998779296881</v>
      </c>
      <c r="F874">
        <v>269.01998901367188</v>
      </c>
      <c r="G874">
        <v>3761000</v>
      </c>
      <c r="U874" s="17">
        <v>45413</v>
      </c>
      <c r="V874">
        <v>5018.39013671875</v>
      </c>
      <c r="W874">
        <v>5018.39013671875</v>
      </c>
      <c r="X874">
        <v>5096.1201171875</v>
      </c>
      <c r="Y874">
        <v>5013.4501953125</v>
      </c>
      <c r="Z874">
        <v>5029.02978515625</v>
      </c>
      <c r="AA874">
        <v>4544170000</v>
      </c>
      <c r="AN874" s="22">
        <v>45365</v>
      </c>
      <c r="AO874" s="20">
        <v>4.29</v>
      </c>
    </row>
    <row r="875" spans="1:41" x14ac:dyDescent="0.2">
      <c r="A875" s="17">
        <v>45414</v>
      </c>
      <c r="B875">
        <v>269.64901733398438</v>
      </c>
      <c r="C875">
        <v>272.1300048828125</v>
      </c>
      <c r="D875">
        <v>273.07998657226562</v>
      </c>
      <c r="E875">
        <v>267.94000244140619</v>
      </c>
      <c r="F875">
        <v>270.42999267578119</v>
      </c>
      <c r="G875">
        <v>3859900</v>
      </c>
      <c r="U875" s="17">
        <v>45414</v>
      </c>
      <c r="V875">
        <v>5064.2001953125</v>
      </c>
      <c r="W875">
        <v>5064.2001953125</v>
      </c>
      <c r="X875">
        <v>5073.2099609375</v>
      </c>
      <c r="Y875">
        <v>5011.0498046875</v>
      </c>
      <c r="Z875">
        <v>5049.31982421875</v>
      </c>
      <c r="AA875">
        <v>4381660000</v>
      </c>
      <c r="AN875" s="22">
        <v>45366</v>
      </c>
      <c r="AO875" s="20">
        <v>4.3099999999999996</v>
      </c>
    </row>
    <row r="876" spans="1:41" x14ac:dyDescent="0.2">
      <c r="A876" s="17">
        <v>45415</v>
      </c>
      <c r="B876">
        <v>271.1650390625</v>
      </c>
      <c r="C876">
        <v>273.66000366210938</v>
      </c>
      <c r="D876">
        <v>277.67001342773438</v>
      </c>
      <c r="E876">
        <v>273.35000610351562</v>
      </c>
      <c r="F876">
        <v>276.82000732421881</v>
      </c>
      <c r="G876">
        <v>4041600</v>
      </c>
      <c r="U876" s="17">
        <v>45415</v>
      </c>
      <c r="V876">
        <v>5127.7900390625</v>
      </c>
      <c r="W876">
        <v>5127.7900390625</v>
      </c>
      <c r="X876">
        <v>5139.1201171875</v>
      </c>
      <c r="Y876">
        <v>5101.22021484375</v>
      </c>
      <c r="Z876">
        <v>5122.77978515625</v>
      </c>
      <c r="AA876">
        <v>3924990000</v>
      </c>
      <c r="AN876" s="22">
        <v>45369</v>
      </c>
      <c r="AO876" s="20">
        <v>4.34</v>
      </c>
    </row>
    <row r="877" spans="1:41" x14ac:dyDescent="0.2">
      <c r="A877" s="17">
        <v>45418</v>
      </c>
      <c r="B877">
        <v>273.11709594726562</v>
      </c>
      <c r="C877">
        <v>275.6300048828125</v>
      </c>
      <c r="D877">
        <v>277.1300048828125</v>
      </c>
      <c r="E877">
        <v>274.05999755859381</v>
      </c>
      <c r="F877">
        <v>276.17001342773438</v>
      </c>
      <c r="G877">
        <v>3744800</v>
      </c>
      <c r="U877" s="17">
        <v>45418</v>
      </c>
      <c r="V877">
        <v>5180.740234375</v>
      </c>
      <c r="W877">
        <v>5180.740234375</v>
      </c>
      <c r="X877">
        <v>5181</v>
      </c>
      <c r="Y877">
        <v>5142.419921875</v>
      </c>
      <c r="Z877">
        <v>5142.419921875</v>
      </c>
      <c r="AA877">
        <v>3683250000</v>
      </c>
      <c r="AN877" s="22">
        <v>45370</v>
      </c>
      <c r="AO877" s="20">
        <v>4.3</v>
      </c>
    </row>
    <row r="878" spans="1:41" x14ac:dyDescent="0.2">
      <c r="A878" s="17">
        <v>45419</v>
      </c>
      <c r="B878">
        <v>274.6529541015625</v>
      </c>
      <c r="C878">
        <v>277.17999267578119</v>
      </c>
      <c r="D878">
        <v>278.8800048828125</v>
      </c>
      <c r="E878">
        <v>274.07000732421881</v>
      </c>
      <c r="F878">
        <v>275.58999633789062</v>
      </c>
      <c r="G878">
        <v>3507700</v>
      </c>
      <c r="U878" s="17">
        <v>45419</v>
      </c>
      <c r="V878">
        <v>5187.7001953125</v>
      </c>
      <c r="W878">
        <v>5187.7001953125</v>
      </c>
      <c r="X878">
        <v>5200.22998046875</v>
      </c>
      <c r="Y878">
        <v>5178.9599609375</v>
      </c>
      <c r="Z878">
        <v>5187.2001953125</v>
      </c>
      <c r="AA878">
        <v>3987890000</v>
      </c>
      <c r="AN878" s="22">
        <v>45371</v>
      </c>
      <c r="AO878" s="20">
        <v>4.2699999999999996</v>
      </c>
    </row>
    <row r="879" spans="1:41" x14ac:dyDescent="0.2">
      <c r="A879" s="17">
        <v>45420</v>
      </c>
      <c r="B879">
        <v>276.4266357421875</v>
      </c>
      <c r="C879">
        <v>278.97000122070312</v>
      </c>
      <c r="D879">
        <v>279.94000244140619</v>
      </c>
      <c r="E879">
        <v>275.73001098632812</v>
      </c>
      <c r="F879">
        <v>275.73001098632812</v>
      </c>
      <c r="G879">
        <v>3283300</v>
      </c>
      <c r="U879" s="17">
        <v>45420</v>
      </c>
      <c r="V879">
        <v>5187.669921875</v>
      </c>
      <c r="W879">
        <v>5187.669921875</v>
      </c>
      <c r="X879">
        <v>5191.9501953125</v>
      </c>
      <c r="Y879">
        <v>5165.85986328125</v>
      </c>
      <c r="Z879">
        <v>5168.97998046875</v>
      </c>
      <c r="AA879">
        <v>3842100000</v>
      </c>
      <c r="AN879" s="22">
        <v>45372</v>
      </c>
      <c r="AO879" s="20">
        <v>4.2699999999999996</v>
      </c>
    </row>
    <row r="880" spans="1:41" x14ac:dyDescent="0.2">
      <c r="A880" s="17">
        <v>45421</v>
      </c>
      <c r="B880">
        <v>272.66128540039062</v>
      </c>
      <c r="C880">
        <v>275.17001342773438</v>
      </c>
      <c r="D880">
        <v>275.35000610351562</v>
      </c>
      <c r="E880">
        <v>271.07000732421881</v>
      </c>
      <c r="F880">
        <v>272.17001342773438</v>
      </c>
      <c r="G880">
        <v>4709700</v>
      </c>
      <c r="U880" s="17">
        <v>45421</v>
      </c>
      <c r="V880">
        <v>5214.080078125</v>
      </c>
      <c r="W880">
        <v>5214.080078125</v>
      </c>
      <c r="X880">
        <v>5215.2998046875</v>
      </c>
      <c r="Y880">
        <v>5180.41015625</v>
      </c>
      <c r="Z880">
        <v>5189.02978515625</v>
      </c>
      <c r="AA880">
        <v>3727370000</v>
      </c>
      <c r="AN880" s="22">
        <v>45373</v>
      </c>
      <c r="AO880" s="20">
        <v>4.22</v>
      </c>
    </row>
    <row r="881" spans="1:41" x14ac:dyDescent="0.2">
      <c r="A881" s="17">
        <v>45422</v>
      </c>
      <c r="B881">
        <v>274.14767456054688</v>
      </c>
      <c r="C881">
        <v>276.67001342773438</v>
      </c>
      <c r="D881">
        <v>279.6400146484375</v>
      </c>
      <c r="E881">
        <v>274.97000122070312</v>
      </c>
      <c r="F881">
        <v>276.10000610351562</v>
      </c>
      <c r="G881">
        <v>2912300</v>
      </c>
      <c r="U881" s="17">
        <v>45422</v>
      </c>
      <c r="V881">
        <v>5222.68017578125</v>
      </c>
      <c r="W881">
        <v>5222.68017578125</v>
      </c>
      <c r="X881">
        <v>5239.66015625</v>
      </c>
      <c r="Y881">
        <v>5209.68017578125</v>
      </c>
      <c r="Z881">
        <v>5225.490234375</v>
      </c>
      <c r="AA881">
        <v>3617900000</v>
      </c>
      <c r="AN881" s="22">
        <v>45376</v>
      </c>
      <c r="AO881" s="20">
        <v>4.25</v>
      </c>
    </row>
    <row r="882" spans="1:41" x14ac:dyDescent="0.2">
      <c r="A882" s="17">
        <v>45425</v>
      </c>
      <c r="B882">
        <v>274.98983764648438</v>
      </c>
      <c r="C882">
        <v>277.51998901367188</v>
      </c>
      <c r="D882">
        <v>277.79998779296881</v>
      </c>
      <c r="E882">
        <v>275.19000244140619</v>
      </c>
      <c r="F882">
        <v>277.1400146484375</v>
      </c>
      <c r="G882">
        <v>2998700</v>
      </c>
      <c r="U882" s="17">
        <v>45425</v>
      </c>
      <c r="V882">
        <v>5221.419921875</v>
      </c>
      <c r="W882">
        <v>5221.419921875</v>
      </c>
      <c r="X882">
        <v>5237.259765625</v>
      </c>
      <c r="Y882">
        <v>5211.16015625</v>
      </c>
      <c r="Z882">
        <v>5233.080078125</v>
      </c>
      <c r="AA882">
        <v>4255710000</v>
      </c>
      <c r="AN882" s="22">
        <v>45377</v>
      </c>
      <c r="AO882" s="20">
        <v>4.24</v>
      </c>
    </row>
    <row r="883" spans="1:41" x14ac:dyDescent="0.2">
      <c r="A883" s="17">
        <v>45426</v>
      </c>
      <c r="B883">
        <v>274.27639770507812</v>
      </c>
      <c r="C883">
        <v>276.79998779296881</v>
      </c>
      <c r="D883">
        <v>278.8599853515625</v>
      </c>
      <c r="E883">
        <v>275.04000854492188</v>
      </c>
      <c r="F883">
        <v>276.95999145507812</v>
      </c>
      <c r="G883">
        <v>3056800</v>
      </c>
      <c r="U883" s="17">
        <v>45426</v>
      </c>
      <c r="V883">
        <v>5246.68017578125</v>
      </c>
      <c r="W883">
        <v>5246.68017578125</v>
      </c>
      <c r="X883">
        <v>5250.3701171875</v>
      </c>
      <c r="Y883">
        <v>5217.97998046875</v>
      </c>
      <c r="Z883">
        <v>5221.10009765625</v>
      </c>
      <c r="AA883">
        <v>4763580000</v>
      </c>
      <c r="AN883" s="22">
        <v>45378</v>
      </c>
      <c r="AO883" s="20">
        <v>4.2</v>
      </c>
    </row>
    <row r="884" spans="1:41" x14ac:dyDescent="0.2">
      <c r="A884" s="17">
        <v>45427</v>
      </c>
      <c r="B884">
        <v>284.91851806640619</v>
      </c>
      <c r="C884">
        <v>287.54000854492188</v>
      </c>
      <c r="D884">
        <v>287.79998779296881</v>
      </c>
      <c r="E884">
        <v>279.73001098632812</v>
      </c>
      <c r="F884">
        <v>279.739990234375</v>
      </c>
      <c r="G884">
        <v>5828500</v>
      </c>
      <c r="U884" s="17">
        <v>45427</v>
      </c>
      <c r="V884">
        <v>5308.14990234375</v>
      </c>
      <c r="W884">
        <v>5308.14990234375</v>
      </c>
      <c r="X884">
        <v>5311.759765625</v>
      </c>
      <c r="Y884">
        <v>5263.259765625</v>
      </c>
      <c r="Z884">
        <v>5263.259765625</v>
      </c>
      <c r="AA884">
        <v>4360810000</v>
      </c>
      <c r="AN884" s="22">
        <v>45379</v>
      </c>
      <c r="AO884" s="20">
        <v>4.2</v>
      </c>
    </row>
    <row r="885" spans="1:41" x14ac:dyDescent="0.2">
      <c r="A885" s="17">
        <v>45428</v>
      </c>
      <c r="B885">
        <v>282.08456420898438</v>
      </c>
      <c r="C885">
        <v>284.67999267578119</v>
      </c>
      <c r="D885">
        <v>290.01998901367188</v>
      </c>
      <c r="E885">
        <v>284.57998657226562</v>
      </c>
      <c r="F885">
        <v>289.42001342773438</v>
      </c>
      <c r="G885">
        <v>3559200</v>
      </c>
      <c r="U885" s="17">
        <v>45428</v>
      </c>
      <c r="V885">
        <v>5297.10009765625</v>
      </c>
      <c r="W885">
        <v>5297.10009765625</v>
      </c>
      <c r="X885">
        <v>5325.490234375</v>
      </c>
      <c r="Y885">
        <v>5296.18994140625</v>
      </c>
      <c r="Z885">
        <v>5310.06982421875</v>
      </c>
      <c r="AA885">
        <v>3817470000</v>
      </c>
      <c r="AN885" s="22">
        <v>45380</v>
      </c>
    </row>
    <row r="886" spans="1:41" x14ac:dyDescent="0.2">
      <c r="A886" s="17">
        <v>45429</v>
      </c>
      <c r="B886">
        <v>283.006103515625</v>
      </c>
      <c r="C886">
        <v>285.6099853515625</v>
      </c>
      <c r="D886">
        <v>287.33999633789062</v>
      </c>
      <c r="E886">
        <v>284.260009765625</v>
      </c>
      <c r="F886">
        <v>287.04000854492188</v>
      </c>
      <c r="G886">
        <v>3478900</v>
      </c>
      <c r="U886" s="17">
        <v>45429</v>
      </c>
      <c r="V886">
        <v>5303.27001953125</v>
      </c>
      <c r="W886">
        <v>5303.27001953125</v>
      </c>
      <c r="X886">
        <v>5305.4501953125</v>
      </c>
      <c r="Y886">
        <v>5283.58984375</v>
      </c>
      <c r="Z886">
        <v>5303.10009765625</v>
      </c>
      <c r="AA886">
        <v>3578120000</v>
      </c>
      <c r="AN886" s="22">
        <v>45383</v>
      </c>
      <c r="AO886" s="20">
        <v>4.33</v>
      </c>
    </row>
    <row r="887" spans="1:41" x14ac:dyDescent="0.2">
      <c r="A887" s="17">
        <v>45432</v>
      </c>
      <c r="B887">
        <v>284.45285034179688</v>
      </c>
      <c r="C887">
        <v>287.07000732421881</v>
      </c>
      <c r="D887">
        <v>287.72000122070312</v>
      </c>
      <c r="E887">
        <v>285.1099853515625</v>
      </c>
      <c r="F887">
        <v>286</v>
      </c>
      <c r="G887">
        <v>2799300</v>
      </c>
      <c r="U887" s="17">
        <v>45432</v>
      </c>
      <c r="V887">
        <v>5308.1298828125</v>
      </c>
      <c r="W887">
        <v>5308.1298828125</v>
      </c>
      <c r="X887">
        <v>5325.31982421875</v>
      </c>
      <c r="Y887">
        <v>5302.39990234375</v>
      </c>
      <c r="Z887">
        <v>5305.35009765625</v>
      </c>
      <c r="AA887">
        <v>3420100000</v>
      </c>
      <c r="AN887" s="22">
        <v>45384</v>
      </c>
      <c r="AO887" s="20">
        <v>4.3600000000000003</v>
      </c>
    </row>
    <row r="888" spans="1:41" x14ac:dyDescent="0.2">
      <c r="A888" s="17">
        <v>45433</v>
      </c>
      <c r="B888">
        <v>281.17300415039062</v>
      </c>
      <c r="C888">
        <v>283.760009765625</v>
      </c>
      <c r="D888">
        <v>287.22000122070312</v>
      </c>
      <c r="E888">
        <v>283.29000854492188</v>
      </c>
      <c r="F888">
        <v>286.79000854492188</v>
      </c>
      <c r="G888">
        <v>3492100</v>
      </c>
      <c r="U888" s="17">
        <v>45433</v>
      </c>
      <c r="V888">
        <v>5321.41015625</v>
      </c>
      <c r="W888">
        <v>5321.41015625</v>
      </c>
      <c r="X888">
        <v>5324.31982421875</v>
      </c>
      <c r="Y888">
        <v>5297.8701171875</v>
      </c>
      <c r="Z888">
        <v>5298.68994140625</v>
      </c>
      <c r="AA888">
        <v>3662240000</v>
      </c>
      <c r="AN888" s="22">
        <v>45385</v>
      </c>
      <c r="AO888" s="20">
        <v>4.3600000000000003</v>
      </c>
    </row>
    <row r="889" spans="1:41" x14ac:dyDescent="0.2">
      <c r="A889" s="17">
        <v>45434</v>
      </c>
      <c r="B889">
        <v>281.23245239257812</v>
      </c>
      <c r="C889">
        <v>283.82000732421881</v>
      </c>
      <c r="D889">
        <v>287.08999633789062</v>
      </c>
      <c r="E889">
        <v>282.82998657226562</v>
      </c>
      <c r="F889">
        <v>283.41000366210938</v>
      </c>
      <c r="G889">
        <v>3309200</v>
      </c>
      <c r="U889" s="17">
        <v>45434</v>
      </c>
      <c r="V889">
        <v>5307.009765625</v>
      </c>
      <c r="W889">
        <v>5307.009765625</v>
      </c>
      <c r="X889">
        <v>5323.18017578125</v>
      </c>
      <c r="Y889">
        <v>5286.009765625</v>
      </c>
      <c r="Z889">
        <v>5319.27978515625</v>
      </c>
      <c r="AA889">
        <v>3847130000</v>
      </c>
      <c r="AN889" s="22">
        <v>45386</v>
      </c>
      <c r="AO889" s="20">
        <v>4.3099999999999996</v>
      </c>
    </row>
    <row r="890" spans="1:41" x14ac:dyDescent="0.2">
      <c r="A890" s="17">
        <v>45435</v>
      </c>
      <c r="B890">
        <v>276.03030395507812</v>
      </c>
      <c r="C890">
        <v>278.57000732421881</v>
      </c>
      <c r="D890">
        <v>287</v>
      </c>
      <c r="E890">
        <v>277.45999145507812</v>
      </c>
      <c r="F890">
        <v>286.67999267578119</v>
      </c>
      <c r="G890">
        <v>5456600</v>
      </c>
      <c r="U890" s="17">
        <v>45435</v>
      </c>
      <c r="V890">
        <v>5267.83984375</v>
      </c>
      <c r="W890">
        <v>5267.83984375</v>
      </c>
      <c r="X890">
        <v>5341.8798828125</v>
      </c>
      <c r="Y890">
        <v>5256.93017578125</v>
      </c>
      <c r="Z890">
        <v>5340.259765625</v>
      </c>
      <c r="AA890">
        <v>3869520000</v>
      </c>
      <c r="AN890" s="22">
        <v>45387</v>
      </c>
      <c r="AO890" s="20">
        <v>4.3899999999999997</v>
      </c>
    </row>
    <row r="891" spans="1:41" x14ac:dyDescent="0.2">
      <c r="A891" s="17">
        <v>45436</v>
      </c>
      <c r="B891">
        <v>269.80755615234381</v>
      </c>
      <c r="C891">
        <v>272.29000854492188</v>
      </c>
      <c r="D891">
        <v>274.95999145507812</v>
      </c>
      <c r="E891">
        <v>268.52999877929688</v>
      </c>
      <c r="F891">
        <v>270.92999267578119</v>
      </c>
      <c r="G891">
        <v>8325100</v>
      </c>
      <c r="U891" s="17">
        <v>45436</v>
      </c>
      <c r="V891">
        <v>5304.72021484375</v>
      </c>
      <c r="W891">
        <v>5304.72021484375</v>
      </c>
      <c r="X891">
        <v>5311.64990234375</v>
      </c>
      <c r="Y891">
        <v>5278.39013671875</v>
      </c>
      <c r="Z891">
        <v>5281.4501953125</v>
      </c>
      <c r="AA891">
        <v>3005510000</v>
      </c>
      <c r="AN891" s="22">
        <v>45390</v>
      </c>
      <c r="AO891" s="20">
        <v>4.42</v>
      </c>
    </row>
    <row r="892" spans="1:41" x14ac:dyDescent="0.2">
      <c r="A892" s="17">
        <v>45440</v>
      </c>
      <c r="B892">
        <v>267.36993408203119</v>
      </c>
      <c r="C892">
        <v>269.82998657226562</v>
      </c>
      <c r="D892">
        <v>273.23001098632812</v>
      </c>
      <c r="E892">
        <v>267.16000366210938</v>
      </c>
      <c r="F892">
        <v>273.10000610351562</v>
      </c>
      <c r="G892">
        <v>9294100</v>
      </c>
      <c r="U892" s="17">
        <v>45440</v>
      </c>
      <c r="V892">
        <v>5306.0400390625</v>
      </c>
      <c r="W892">
        <v>5306.0400390625</v>
      </c>
      <c r="X892">
        <v>5315.91015625</v>
      </c>
      <c r="Y892">
        <v>5280.89013671875</v>
      </c>
      <c r="Z892">
        <v>5315.91015625</v>
      </c>
      <c r="AA892">
        <v>3751540000</v>
      </c>
      <c r="AN892" s="22">
        <v>45391</v>
      </c>
      <c r="AO892" s="20">
        <v>4.3600000000000003</v>
      </c>
    </row>
    <row r="893" spans="1:41" x14ac:dyDescent="0.2">
      <c r="A893" s="17">
        <v>45441</v>
      </c>
      <c r="B893">
        <v>269.1436767578125</v>
      </c>
      <c r="C893">
        <v>271.6199951171875</v>
      </c>
      <c r="D893">
        <v>272.8699951171875</v>
      </c>
      <c r="E893">
        <v>267.76998901367188</v>
      </c>
      <c r="F893">
        <v>268</v>
      </c>
      <c r="G893">
        <v>13397900</v>
      </c>
      <c r="U893" s="17">
        <v>45441</v>
      </c>
      <c r="V893">
        <v>5266.9501953125</v>
      </c>
      <c r="W893">
        <v>5266.9501953125</v>
      </c>
      <c r="X893">
        <v>5282.27001953125</v>
      </c>
      <c r="Y893">
        <v>5262.7001953125</v>
      </c>
      <c r="Z893">
        <v>5278.72998046875</v>
      </c>
      <c r="AA893">
        <v>3552750000</v>
      </c>
      <c r="AN893" s="22">
        <v>45392</v>
      </c>
      <c r="AO893" s="20">
        <v>4.55</v>
      </c>
    </row>
    <row r="894" spans="1:41" x14ac:dyDescent="0.2">
      <c r="A894" s="17">
        <v>45442</v>
      </c>
      <c r="B894">
        <v>216.02239990234381</v>
      </c>
      <c r="C894">
        <v>218.00999450683591</v>
      </c>
      <c r="D894">
        <v>225.0899963378906</v>
      </c>
      <c r="E894">
        <v>212</v>
      </c>
      <c r="F894">
        <v>223.3999938964844</v>
      </c>
      <c r="G894">
        <v>66763300</v>
      </c>
      <c r="U894" s="17">
        <v>45442</v>
      </c>
      <c r="V894">
        <v>5235.47998046875</v>
      </c>
      <c r="W894">
        <v>5235.47998046875</v>
      </c>
      <c r="X894">
        <v>5260.2099609375</v>
      </c>
      <c r="Y894">
        <v>5222.10009765625</v>
      </c>
      <c r="Z894">
        <v>5259.77001953125</v>
      </c>
      <c r="AA894">
        <v>3818750000</v>
      </c>
      <c r="AN894" s="22">
        <v>45393</v>
      </c>
      <c r="AO894" s="20">
        <v>4.5599999999999996</v>
      </c>
    </row>
    <row r="895" spans="1:41" x14ac:dyDescent="0.2">
      <c r="A895" s="17">
        <v>45443</v>
      </c>
      <c r="B895">
        <v>232.30262756347659</v>
      </c>
      <c r="C895">
        <v>234.44000244140619</v>
      </c>
      <c r="D895">
        <v>234.6199951171875</v>
      </c>
      <c r="E895">
        <v>216.05999755859381</v>
      </c>
      <c r="F895">
        <v>219.11000061035159</v>
      </c>
      <c r="G895">
        <v>36807400</v>
      </c>
      <c r="U895" s="17">
        <v>45443</v>
      </c>
      <c r="V895">
        <v>5277.509765625</v>
      </c>
      <c r="W895">
        <v>5277.509765625</v>
      </c>
      <c r="X895">
        <v>5280.330078125</v>
      </c>
      <c r="Y895">
        <v>5191.68017578125</v>
      </c>
      <c r="Z895">
        <v>5243.2099609375</v>
      </c>
      <c r="AA895">
        <v>5437160000</v>
      </c>
      <c r="AN895" s="22">
        <v>45394</v>
      </c>
      <c r="AO895" s="20">
        <v>4.5</v>
      </c>
    </row>
    <row r="896" spans="1:41" x14ac:dyDescent="0.2">
      <c r="A896" s="17">
        <v>45446</v>
      </c>
      <c r="B896">
        <v>234.4627380371094</v>
      </c>
      <c r="C896">
        <v>236.6199951171875</v>
      </c>
      <c r="D896">
        <v>240.99000549316409</v>
      </c>
      <c r="E896">
        <v>230.21000671386719</v>
      </c>
      <c r="F896">
        <v>234.6199951171875</v>
      </c>
      <c r="G896">
        <v>19962700</v>
      </c>
      <c r="U896" s="17">
        <v>45446</v>
      </c>
      <c r="V896">
        <v>5283.39990234375</v>
      </c>
      <c r="W896">
        <v>5283.39990234375</v>
      </c>
      <c r="X896">
        <v>5302.10986328125</v>
      </c>
      <c r="Y896">
        <v>5234.31982421875</v>
      </c>
      <c r="Z896">
        <v>5297.14990234375</v>
      </c>
      <c r="AA896">
        <v>4046920000</v>
      </c>
      <c r="AN896" s="22">
        <v>45397</v>
      </c>
      <c r="AO896" s="20">
        <v>4.63</v>
      </c>
    </row>
    <row r="897" spans="1:41" x14ac:dyDescent="0.2">
      <c r="A897" s="17">
        <v>45447</v>
      </c>
      <c r="B897">
        <v>232.7187805175781</v>
      </c>
      <c r="C897">
        <v>234.86000061035159</v>
      </c>
      <c r="D897">
        <v>240.5899963378906</v>
      </c>
      <c r="E897">
        <v>232.19999694824219</v>
      </c>
      <c r="F897">
        <v>235.7200012207031</v>
      </c>
      <c r="G897">
        <v>11197500</v>
      </c>
      <c r="U897" s="17">
        <v>45447</v>
      </c>
      <c r="V897">
        <v>5291.33984375</v>
      </c>
      <c r="W897">
        <v>5291.33984375</v>
      </c>
      <c r="X897">
        <v>5298.7998046875</v>
      </c>
      <c r="Y897">
        <v>5257.6298828125</v>
      </c>
      <c r="Z897">
        <v>5278.240234375</v>
      </c>
      <c r="AA897">
        <v>3707900000</v>
      </c>
      <c r="AN897" s="22">
        <v>45398</v>
      </c>
      <c r="AO897" s="20">
        <v>4.67</v>
      </c>
    </row>
    <row r="898" spans="1:41" x14ac:dyDescent="0.2">
      <c r="A898" s="17">
        <v>45448</v>
      </c>
      <c r="B898">
        <v>234.3735656738281</v>
      </c>
      <c r="C898">
        <v>236.5299987792969</v>
      </c>
      <c r="D898">
        <v>236.91999816894531</v>
      </c>
      <c r="E898">
        <v>231.55000305175781</v>
      </c>
      <c r="F898">
        <v>235.63999938964841</v>
      </c>
      <c r="G898">
        <v>10772100</v>
      </c>
      <c r="U898" s="17">
        <v>45448</v>
      </c>
      <c r="V898">
        <v>5354.02978515625</v>
      </c>
      <c r="W898">
        <v>5354.02978515625</v>
      </c>
      <c r="X898">
        <v>5354.16015625</v>
      </c>
      <c r="Y898">
        <v>5297.64013671875</v>
      </c>
      <c r="Z898">
        <v>5314.47998046875</v>
      </c>
      <c r="AA898">
        <v>3591460000</v>
      </c>
      <c r="AN898" s="22">
        <v>45399</v>
      </c>
      <c r="AO898" s="20">
        <v>4.59</v>
      </c>
    </row>
    <row r="899" spans="1:41" x14ac:dyDescent="0.2">
      <c r="A899" s="17">
        <v>45449</v>
      </c>
      <c r="B899">
        <v>240.54676818847659</v>
      </c>
      <c r="C899">
        <v>242.75999450683591</v>
      </c>
      <c r="D899">
        <v>246.75</v>
      </c>
      <c r="E899">
        <v>239.44999694824219</v>
      </c>
      <c r="F899">
        <v>239.8800048828125</v>
      </c>
      <c r="G899">
        <v>11693800</v>
      </c>
      <c r="U899" s="17">
        <v>45449</v>
      </c>
      <c r="V899">
        <v>5352.9599609375</v>
      </c>
      <c r="W899">
        <v>5352.9599609375</v>
      </c>
      <c r="X899">
        <v>5362.35009765625</v>
      </c>
      <c r="Y899">
        <v>5335.35986328125</v>
      </c>
      <c r="Z899">
        <v>5357.7998046875</v>
      </c>
      <c r="AA899">
        <v>3609990000</v>
      </c>
      <c r="AN899" s="22">
        <v>45400</v>
      </c>
      <c r="AO899" s="20">
        <v>4.6399999999999997</v>
      </c>
    </row>
    <row r="900" spans="1:41" x14ac:dyDescent="0.2">
      <c r="A900" s="17">
        <v>45450</v>
      </c>
      <c r="B900">
        <v>239.6450500488281</v>
      </c>
      <c r="C900">
        <v>241.8500061035156</v>
      </c>
      <c r="D900">
        <v>243.92999267578119</v>
      </c>
      <c r="E900">
        <v>240.28999328613281</v>
      </c>
      <c r="F900">
        <v>242.33000183105469</v>
      </c>
      <c r="G900">
        <v>6883800</v>
      </c>
      <c r="U900" s="17">
        <v>45450</v>
      </c>
      <c r="V900">
        <v>5346.990234375</v>
      </c>
      <c r="W900">
        <v>5346.990234375</v>
      </c>
      <c r="X900">
        <v>5375.080078125</v>
      </c>
      <c r="Y900">
        <v>5331.330078125</v>
      </c>
      <c r="Z900">
        <v>5343.81005859375</v>
      </c>
      <c r="AA900">
        <v>3692760000</v>
      </c>
      <c r="AN900" s="22">
        <v>45401</v>
      </c>
      <c r="AO900" s="20">
        <v>4.62</v>
      </c>
    </row>
    <row r="901" spans="1:41" x14ac:dyDescent="0.2">
      <c r="A901" s="17">
        <v>45453</v>
      </c>
      <c r="B901">
        <v>239.6351318359375</v>
      </c>
      <c r="C901">
        <v>241.8399963378906</v>
      </c>
      <c r="D901">
        <v>243.63999938964841</v>
      </c>
      <c r="E901">
        <v>240.42999267578119</v>
      </c>
      <c r="F901">
        <v>241.78999328613281</v>
      </c>
      <c r="G901">
        <v>7656900</v>
      </c>
      <c r="U901" s="17">
        <v>45453</v>
      </c>
      <c r="V901">
        <v>5360.7900390625</v>
      </c>
      <c r="W901">
        <v>5360.7900390625</v>
      </c>
      <c r="X901">
        <v>5365.7900390625</v>
      </c>
      <c r="Y901">
        <v>5331.52001953125</v>
      </c>
      <c r="Z901">
        <v>5341.22021484375</v>
      </c>
      <c r="AA901">
        <v>3622280000</v>
      </c>
      <c r="AN901" s="22">
        <v>45404</v>
      </c>
      <c r="AO901" s="20">
        <v>4.62</v>
      </c>
    </row>
    <row r="902" spans="1:41" x14ac:dyDescent="0.2">
      <c r="A902" s="17">
        <v>45454</v>
      </c>
      <c r="B902">
        <v>238.79290771484381</v>
      </c>
      <c r="C902">
        <v>240.99000549316409</v>
      </c>
      <c r="D902">
        <v>243.75</v>
      </c>
      <c r="E902">
        <v>236.25999450683591</v>
      </c>
      <c r="F902">
        <v>241.1600036621094</v>
      </c>
      <c r="G902">
        <v>7264400</v>
      </c>
      <c r="U902" s="17">
        <v>45454</v>
      </c>
      <c r="V902">
        <v>5375.31982421875</v>
      </c>
      <c r="W902">
        <v>5375.31982421875</v>
      </c>
      <c r="X902">
        <v>5375.9501953125</v>
      </c>
      <c r="Y902">
        <v>5327.25</v>
      </c>
      <c r="Z902">
        <v>5353</v>
      </c>
      <c r="AA902">
        <v>3568030000</v>
      </c>
      <c r="AN902" s="22">
        <v>45405</v>
      </c>
      <c r="AO902" s="20">
        <v>4.6100000000000003</v>
      </c>
    </row>
    <row r="903" spans="1:41" x14ac:dyDescent="0.2">
      <c r="A903" s="17">
        <v>45455</v>
      </c>
      <c r="B903">
        <v>233.65020751953119</v>
      </c>
      <c r="C903">
        <v>235.80000305175781</v>
      </c>
      <c r="D903">
        <v>242.19999694824219</v>
      </c>
      <c r="E903">
        <v>234.88999938964841</v>
      </c>
      <c r="F903">
        <v>240.55999755859381</v>
      </c>
      <c r="G903">
        <v>10260100</v>
      </c>
      <c r="U903" s="17">
        <v>45455</v>
      </c>
      <c r="V903">
        <v>5421.02978515625</v>
      </c>
      <c r="W903">
        <v>5421.02978515625</v>
      </c>
      <c r="X903">
        <v>5447.25</v>
      </c>
      <c r="Y903">
        <v>5409.1298828125</v>
      </c>
      <c r="Z903">
        <v>5409.1298828125</v>
      </c>
      <c r="AA903">
        <v>3962840000</v>
      </c>
      <c r="AN903" s="22">
        <v>45406</v>
      </c>
      <c r="AO903" s="20">
        <v>4.6500000000000004</v>
      </c>
    </row>
    <row r="904" spans="1:41" x14ac:dyDescent="0.2">
      <c r="A904" s="17">
        <v>45456</v>
      </c>
      <c r="B904">
        <v>226.94194030761719</v>
      </c>
      <c r="C904">
        <v>229.0299987792969</v>
      </c>
      <c r="D904">
        <v>235.6499938964844</v>
      </c>
      <c r="E904">
        <v>228.6600036621094</v>
      </c>
      <c r="F904">
        <v>235.52000427246091</v>
      </c>
      <c r="G904">
        <v>13566700</v>
      </c>
      <c r="U904" s="17">
        <v>45456</v>
      </c>
      <c r="V904">
        <v>5433.740234375</v>
      </c>
      <c r="W904">
        <v>5433.740234375</v>
      </c>
      <c r="X904">
        <v>5441.93017578125</v>
      </c>
      <c r="Y904">
        <v>5402.509765625</v>
      </c>
      <c r="Z904">
        <v>5441.93017578125</v>
      </c>
      <c r="AA904">
        <v>3530380000</v>
      </c>
      <c r="AN904" s="22">
        <v>45407</v>
      </c>
      <c r="AO904" s="20">
        <v>4.7</v>
      </c>
    </row>
    <row r="905" spans="1:41" x14ac:dyDescent="0.2">
      <c r="A905" s="17">
        <v>45457</v>
      </c>
      <c r="B905">
        <v>229.82542419433591</v>
      </c>
      <c r="C905">
        <v>231.94000244140619</v>
      </c>
      <c r="D905">
        <v>235.25</v>
      </c>
      <c r="E905">
        <v>229.19999694824219</v>
      </c>
      <c r="F905">
        <v>229.3500061035156</v>
      </c>
      <c r="G905">
        <v>8833700</v>
      </c>
      <c r="U905" s="17">
        <v>45457</v>
      </c>
      <c r="V905">
        <v>5431.60009765625</v>
      </c>
      <c r="W905">
        <v>5431.60009765625</v>
      </c>
      <c r="X905">
        <v>5432.39013671875</v>
      </c>
      <c r="Y905">
        <v>5403.75</v>
      </c>
      <c r="Z905">
        <v>5424.080078125</v>
      </c>
      <c r="AA905">
        <v>3438650000</v>
      </c>
      <c r="AN905" s="22">
        <v>45408</v>
      </c>
      <c r="AO905" s="20">
        <v>4.67</v>
      </c>
    </row>
    <row r="906" spans="1:41" x14ac:dyDescent="0.2">
      <c r="A906" s="17">
        <v>45460</v>
      </c>
      <c r="B906">
        <v>228.37872314453119</v>
      </c>
      <c r="C906">
        <v>230.47999572753909</v>
      </c>
      <c r="D906">
        <v>231.8399963378906</v>
      </c>
      <c r="E906">
        <v>227.77000427246091</v>
      </c>
      <c r="F906">
        <v>230.2799987792969</v>
      </c>
      <c r="G906">
        <v>10563700</v>
      </c>
      <c r="U906" s="17">
        <v>45460</v>
      </c>
      <c r="V906">
        <v>5473.22998046875</v>
      </c>
      <c r="W906">
        <v>5473.22998046875</v>
      </c>
      <c r="X906">
        <v>5488.5</v>
      </c>
      <c r="Y906">
        <v>5420.39990234375</v>
      </c>
      <c r="Z906">
        <v>5431.10986328125</v>
      </c>
      <c r="AA906">
        <v>3447840000</v>
      </c>
      <c r="AN906" s="22">
        <v>45411</v>
      </c>
      <c r="AO906" s="20">
        <v>4.63</v>
      </c>
    </row>
    <row r="907" spans="1:41" x14ac:dyDescent="0.2">
      <c r="A907" s="17">
        <v>45461</v>
      </c>
      <c r="B907">
        <v>229.69659423828119</v>
      </c>
      <c r="C907">
        <v>231.80999755859381</v>
      </c>
      <c r="D907">
        <v>232.28999328613281</v>
      </c>
      <c r="E907">
        <v>229.22999572753909</v>
      </c>
      <c r="F907">
        <v>230.47999572753909</v>
      </c>
      <c r="G907">
        <v>7119800</v>
      </c>
      <c r="U907" s="17">
        <v>45461</v>
      </c>
      <c r="V907">
        <v>5487.02978515625</v>
      </c>
      <c r="W907">
        <v>5487.02978515625</v>
      </c>
      <c r="X907">
        <v>5490.3798828125</v>
      </c>
      <c r="Y907">
        <v>5471.31982421875</v>
      </c>
      <c r="Z907">
        <v>5476.14990234375</v>
      </c>
      <c r="AA907">
        <v>3544330000</v>
      </c>
      <c r="AN907" s="22">
        <v>45412</v>
      </c>
      <c r="AO907" s="20">
        <v>4.6900000000000004</v>
      </c>
    </row>
    <row r="908" spans="1:41" x14ac:dyDescent="0.2">
      <c r="A908" s="17">
        <v>45463</v>
      </c>
      <c r="B908">
        <v>239.59552001953119</v>
      </c>
      <c r="C908">
        <v>241.80000305175781</v>
      </c>
      <c r="D908">
        <v>243.77000427246091</v>
      </c>
      <c r="E908">
        <v>232.8500061035156</v>
      </c>
      <c r="F908">
        <v>232.8500061035156</v>
      </c>
      <c r="G908">
        <v>14809600</v>
      </c>
      <c r="U908" s="17">
        <v>45463</v>
      </c>
      <c r="V908">
        <v>5473.169921875</v>
      </c>
      <c r="W908">
        <v>5473.169921875</v>
      </c>
      <c r="X908">
        <v>5505.52978515625</v>
      </c>
      <c r="Y908">
        <v>5455.56005859375</v>
      </c>
      <c r="Z908">
        <v>5499.990234375</v>
      </c>
      <c r="AA908">
        <v>3847060000</v>
      </c>
      <c r="AN908" s="22">
        <v>45413</v>
      </c>
      <c r="AO908" s="20">
        <v>4.63</v>
      </c>
    </row>
    <row r="909" spans="1:41" x14ac:dyDescent="0.2">
      <c r="A909" s="17">
        <v>45464</v>
      </c>
      <c r="B909">
        <v>242.8257751464844</v>
      </c>
      <c r="C909">
        <v>245.05999755859381</v>
      </c>
      <c r="D909">
        <v>245.3699951171875</v>
      </c>
      <c r="E909">
        <v>240.19000244140619</v>
      </c>
      <c r="F909">
        <v>240.57000732421881</v>
      </c>
      <c r="G909">
        <v>15719600</v>
      </c>
      <c r="U909" s="17">
        <v>45464</v>
      </c>
      <c r="V909">
        <v>5464.6201171875</v>
      </c>
      <c r="W909">
        <v>5464.6201171875</v>
      </c>
      <c r="X909">
        <v>5478.31005859375</v>
      </c>
      <c r="Y909">
        <v>5452.02978515625</v>
      </c>
      <c r="Z909">
        <v>5466.77001953125</v>
      </c>
      <c r="AA909">
        <v>6773800000</v>
      </c>
      <c r="AN909" s="22">
        <v>45414</v>
      </c>
      <c r="AO909" s="20">
        <v>4.58</v>
      </c>
    </row>
    <row r="910" spans="1:41" x14ac:dyDescent="0.2">
      <c r="A910" s="17">
        <v>45467</v>
      </c>
      <c r="B910">
        <v>237.7524719238281</v>
      </c>
      <c r="C910">
        <v>239.94000244140619</v>
      </c>
      <c r="D910">
        <v>244.4100036621094</v>
      </c>
      <c r="E910">
        <v>239.80999755859381</v>
      </c>
      <c r="F910">
        <v>243.19000244140619</v>
      </c>
      <c r="G910">
        <v>7545700</v>
      </c>
      <c r="U910" s="17">
        <v>45467</v>
      </c>
      <c r="V910">
        <v>5447.8701171875</v>
      </c>
      <c r="W910">
        <v>5447.8701171875</v>
      </c>
      <c r="X910">
        <v>5490.66015625</v>
      </c>
      <c r="Y910">
        <v>5447.58984375</v>
      </c>
      <c r="Z910">
        <v>5459.580078125</v>
      </c>
      <c r="AA910">
        <v>3696750000</v>
      </c>
      <c r="AN910" s="22">
        <v>45415</v>
      </c>
      <c r="AO910" s="20">
        <v>4.5</v>
      </c>
    </row>
    <row r="911" spans="1:41" x14ac:dyDescent="0.2">
      <c r="A911" s="17">
        <v>45468</v>
      </c>
      <c r="B911">
        <v>239.5558776855469</v>
      </c>
      <c r="C911">
        <v>241.75999450683591</v>
      </c>
      <c r="D911">
        <v>243.1000061035156</v>
      </c>
      <c r="E911">
        <v>239.8699951171875</v>
      </c>
      <c r="F911">
        <v>241.7799987792969</v>
      </c>
      <c r="G911">
        <v>6037800</v>
      </c>
      <c r="U911" s="17">
        <v>45468</v>
      </c>
      <c r="V911">
        <v>5469.2998046875</v>
      </c>
      <c r="W911">
        <v>5469.2998046875</v>
      </c>
      <c r="X911">
        <v>5472.8798828125</v>
      </c>
      <c r="Y911">
        <v>5446.56005859375</v>
      </c>
      <c r="Z911">
        <v>5460.72998046875</v>
      </c>
      <c r="AA911">
        <v>3591960000</v>
      </c>
      <c r="AN911" s="22">
        <v>45418</v>
      </c>
      <c r="AO911" s="20">
        <v>4.49</v>
      </c>
    </row>
    <row r="912" spans="1:41" x14ac:dyDescent="0.2">
      <c r="A912" s="17">
        <v>45469</v>
      </c>
      <c r="B912">
        <v>240.9331970214844</v>
      </c>
      <c r="C912">
        <v>243.1499938964844</v>
      </c>
      <c r="D912">
        <v>243.61000061035159</v>
      </c>
      <c r="E912">
        <v>239.8999938964844</v>
      </c>
      <c r="F912">
        <v>241.4700012207031</v>
      </c>
      <c r="G912">
        <v>4524700</v>
      </c>
      <c r="U912" s="17">
        <v>45469</v>
      </c>
      <c r="V912">
        <v>5477.89990234375</v>
      </c>
      <c r="W912">
        <v>5477.89990234375</v>
      </c>
      <c r="X912">
        <v>5483.14013671875</v>
      </c>
      <c r="Y912">
        <v>5451.8701171875</v>
      </c>
      <c r="Z912">
        <v>5460.7099609375</v>
      </c>
      <c r="AA912">
        <v>3563920000</v>
      </c>
      <c r="AN912" s="22">
        <v>45419</v>
      </c>
      <c r="AO912" s="20">
        <v>4.47</v>
      </c>
    </row>
    <row r="913" spans="1:41" x14ac:dyDescent="0.2">
      <c r="A913" s="17">
        <v>45470</v>
      </c>
      <c r="B913">
        <v>250.54478454589841</v>
      </c>
      <c r="C913">
        <v>252.8500061035156</v>
      </c>
      <c r="D913">
        <v>258.60000610351562</v>
      </c>
      <c r="E913">
        <v>244.44999694824219</v>
      </c>
      <c r="F913">
        <v>245</v>
      </c>
      <c r="G913">
        <v>12869000</v>
      </c>
      <c r="U913" s="17">
        <v>45470</v>
      </c>
      <c r="V913">
        <v>5482.8701171875</v>
      </c>
      <c r="W913">
        <v>5482.8701171875</v>
      </c>
      <c r="X913">
        <v>5490.81005859375</v>
      </c>
      <c r="Y913">
        <v>5467.5400390625</v>
      </c>
      <c r="Z913">
        <v>5473.58984375</v>
      </c>
      <c r="AA913">
        <v>3589530000</v>
      </c>
      <c r="AN913" s="22">
        <v>45420</v>
      </c>
      <c r="AO913" s="20">
        <v>4.4800000000000004</v>
      </c>
    </row>
    <row r="914" spans="1:41" x14ac:dyDescent="0.2">
      <c r="A914" s="17">
        <v>45471</v>
      </c>
      <c r="B914">
        <v>254.7560119628906</v>
      </c>
      <c r="C914">
        <v>257.10000610351562</v>
      </c>
      <c r="D914">
        <v>260.17999267578119</v>
      </c>
      <c r="E914">
        <v>253.17999267578119</v>
      </c>
      <c r="F914">
        <v>253.5</v>
      </c>
      <c r="G914">
        <v>12619300</v>
      </c>
      <c r="U914" s="17">
        <v>45471</v>
      </c>
      <c r="V914">
        <v>5460.47998046875</v>
      </c>
      <c r="W914">
        <v>5460.47998046875</v>
      </c>
      <c r="X914">
        <v>5523.64013671875</v>
      </c>
      <c r="Y914">
        <v>5451.1201171875</v>
      </c>
      <c r="Z914">
        <v>5488.47998046875</v>
      </c>
      <c r="AA914">
        <v>7199220000</v>
      </c>
      <c r="AN914" s="22">
        <v>45421</v>
      </c>
      <c r="AO914" s="20">
        <v>4.45</v>
      </c>
    </row>
    <row r="915" spans="1:41" x14ac:dyDescent="0.2">
      <c r="A915" s="17">
        <v>45474</v>
      </c>
      <c r="B915">
        <v>253.8741149902344</v>
      </c>
      <c r="C915">
        <v>256.20999145507812</v>
      </c>
      <c r="D915">
        <v>259.48001098632812</v>
      </c>
      <c r="E915">
        <v>254.5299987792969</v>
      </c>
      <c r="F915">
        <v>258.14999389648438</v>
      </c>
      <c r="G915">
        <v>5871700</v>
      </c>
      <c r="U915" s="17">
        <v>45474</v>
      </c>
      <c r="V915">
        <v>5475.08984375</v>
      </c>
      <c r="W915">
        <v>5475.08984375</v>
      </c>
      <c r="X915">
        <v>5479.5498046875</v>
      </c>
      <c r="Y915">
        <v>5446.52978515625</v>
      </c>
      <c r="Z915">
        <v>5471.080078125</v>
      </c>
      <c r="AA915">
        <v>3488760000</v>
      </c>
      <c r="AN915" s="22">
        <v>45422</v>
      </c>
      <c r="AO915" s="20">
        <v>4.5</v>
      </c>
    </row>
    <row r="916" spans="1:41" x14ac:dyDescent="0.2">
      <c r="A916" s="17">
        <v>45475</v>
      </c>
      <c r="B916">
        <v>253.85432434082031</v>
      </c>
      <c r="C916">
        <v>256.19000244140619</v>
      </c>
      <c r="D916">
        <v>257.73001098632812</v>
      </c>
      <c r="E916">
        <v>254.05999755859381</v>
      </c>
      <c r="F916">
        <v>255.05000305175781</v>
      </c>
      <c r="G916">
        <v>5130600</v>
      </c>
      <c r="U916" s="17">
        <v>45475</v>
      </c>
      <c r="V916">
        <v>5509.009765625</v>
      </c>
      <c r="W916">
        <v>5509.009765625</v>
      </c>
      <c r="X916">
        <v>5509.68994140625</v>
      </c>
      <c r="Y916">
        <v>5458.43017578125</v>
      </c>
      <c r="Z916">
        <v>5461.83984375</v>
      </c>
      <c r="AA916">
        <v>3329950000</v>
      </c>
      <c r="AN916" s="22">
        <v>45425</v>
      </c>
      <c r="AO916" s="20">
        <v>4.4800000000000004</v>
      </c>
    </row>
    <row r="917" spans="1:41" x14ac:dyDescent="0.2">
      <c r="A917" s="17">
        <v>45476</v>
      </c>
      <c r="B917">
        <v>258.5709228515625</v>
      </c>
      <c r="C917">
        <v>260.95001220703119</v>
      </c>
      <c r="D917">
        <v>261.22000122070312</v>
      </c>
      <c r="E917">
        <v>256.94000244140619</v>
      </c>
      <c r="F917">
        <v>256.98001098632812</v>
      </c>
      <c r="G917">
        <v>4755700</v>
      </c>
      <c r="U917" s="17">
        <v>45476</v>
      </c>
      <c r="V917">
        <v>5537.02001953125</v>
      </c>
      <c r="W917">
        <v>5537.02001953125</v>
      </c>
      <c r="X917">
        <v>5539.27001953125</v>
      </c>
      <c r="Y917">
        <v>5507.419921875</v>
      </c>
      <c r="Z917">
        <v>5507.43994140625</v>
      </c>
      <c r="AA917">
        <v>2179470000</v>
      </c>
      <c r="AN917" s="22">
        <v>45426</v>
      </c>
      <c r="AO917" s="20">
        <v>4.45</v>
      </c>
    </row>
    <row r="918" spans="1:41" x14ac:dyDescent="0.2">
      <c r="A918" s="17">
        <v>45478</v>
      </c>
      <c r="B918">
        <v>260.79049682617188</v>
      </c>
      <c r="C918">
        <v>263.19000244140619</v>
      </c>
      <c r="D918">
        <v>265.80999755859381</v>
      </c>
      <c r="E918">
        <v>261.32000732421881</v>
      </c>
      <c r="F918">
        <v>262.72000122070312</v>
      </c>
      <c r="G918">
        <v>6562100</v>
      </c>
      <c r="U918" s="17">
        <v>45478</v>
      </c>
      <c r="V918">
        <v>5567.18994140625</v>
      </c>
      <c r="W918">
        <v>5567.18994140625</v>
      </c>
      <c r="X918">
        <v>5570.330078125</v>
      </c>
      <c r="Y918">
        <v>5531.6298828125</v>
      </c>
      <c r="Z918">
        <v>5537.91015625</v>
      </c>
      <c r="AA918">
        <v>3253080000</v>
      </c>
      <c r="AN918" s="22">
        <v>45427</v>
      </c>
      <c r="AO918" s="20">
        <v>4.3600000000000003</v>
      </c>
    </row>
    <row r="919" spans="1:41" x14ac:dyDescent="0.2">
      <c r="A919" s="17">
        <v>45481</v>
      </c>
      <c r="B919">
        <v>255.0235595703125</v>
      </c>
      <c r="C919">
        <v>257.3699951171875</v>
      </c>
      <c r="D919">
        <v>262.83999633789062</v>
      </c>
      <c r="E919">
        <v>257.19000244140619</v>
      </c>
      <c r="F919">
        <v>261.3800048828125</v>
      </c>
      <c r="G919">
        <v>6539300</v>
      </c>
      <c r="U919" s="17">
        <v>45481</v>
      </c>
      <c r="V919">
        <v>5572.85009765625</v>
      </c>
      <c r="W919">
        <v>5572.85009765625</v>
      </c>
      <c r="X919">
        <v>5583.10986328125</v>
      </c>
      <c r="Y919">
        <v>5562.509765625</v>
      </c>
      <c r="Z919">
        <v>5572.75</v>
      </c>
      <c r="AA919">
        <v>3185670000</v>
      </c>
      <c r="AN919" s="22">
        <v>45428</v>
      </c>
      <c r="AO919" s="20">
        <v>4.38</v>
      </c>
    </row>
    <row r="920" spans="1:41" x14ac:dyDescent="0.2">
      <c r="A920" s="17">
        <v>45482</v>
      </c>
      <c r="B920">
        <v>250.5179443359375</v>
      </c>
      <c r="C920">
        <v>252.42999267578119</v>
      </c>
      <c r="D920">
        <v>257</v>
      </c>
      <c r="E920">
        <v>251.0899963378906</v>
      </c>
      <c r="F920">
        <v>256.08999633789062</v>
      </c>
      <c r="G920">
        <v>7014900</v>
      </c>
      <c r="U920" s="17">
        <v>45482</v>
      </c>
      <c r="V920">
        <v>5576.97998046875</v>
      </c>
      <c r="W920">
        <v>5576.97998046875</v>
      </c>
      <c r="X920">
        <v>5590.75</v>
      </c>
      <c r="Y920">
        <v>5574.56982421875</v>
      </c>
      <c r="Z920">
        <v>5584.240234375</v>
      </c>
      <c r="AA920">
        <v>3232920000</v>
      </c>
      <c r="AN920" s="22">
        <v>45429</v>
      </c>
      <c r="AO920" s="20">
        <v>4.42</v>
      </c>
    </row>
    <row r="921" spans="1:41" x14ac:dyDescent="0.2">
      <c r="A921" s="17">
        <v>45483</v>
      </c>
      <c r="B921">
        <v>250.67674255371091</v>
      </c>
      <c r="C921">
        <v>252.5899963378906</v>
      </c>
      <c r="D921">
        <v>254.80000305175781</v>
      </c>
      <c r="E921">
        <v>246.11000061035159</v>
      </c>
      <c r="F921">
        <v>251.19999694824219</v>
      </c>
      <c r="G921">
        <v>8947700</v>
      </c>
      <c r="U921" s="17">
        <v>45483</v>
      </c>
      <c r="V921">
        <v>5633.91015625</v>
      </c>
      <c r="W921">
        <v>5633.91015625</v>
      </c>
      <c r="X921">
        <v>5635.39013671875</v>
      </c>
      <c r="Y921">
        <v>5586.43994140625</v>
      </c>
      <c r="Z921">
        <v>5591.259765625</v>
      </c>
      <c r="AA921">
        <v>3336100000</v>
      </c>
      <c r="AN921" s="22">
        <v>45432</v>
      </c>
      <c r="AO921" s="20">
        <v>4.4400000000000004</v>
      </c>
    </row>
    <row r="922" spans="1:41" x14ac:dyDescent="0.2">
      <c r="A922" s="17">
        <v>45484</v>
      </c>
      <c r="B922">
        <v>249.2178955078125</v>
      </c>
      <c r="C922">
        <v>251.1199951171875</v>
      </c>
      <c r="D922">
        <v>255.41999816894531</v>
      </c>
      <c r="E922">
        <v>250.91999816894531</v>
      </c>
      <c r="F922">
        <v>252.6000061035156</v>
      </c>
      <c r="G922">
        <v>5341800</v>
      </c>
      <c r="U922" s="17">
        <v>45484</v>
      </c>
      <c r="V922">
        <v>5584.5400390625</v>
      </c>
      <c r="W922">
        <v>5584.5400390625</v>
      </c>
      <c r="X922">
        <v>5642.4501953125</v>
      </c>
      <c r="Y922">
        <v>5576.52978515625</v>
      </c>
      <c r="Z922">
        <v>5635.2099609375</v>
      </c>
      <c r="AA922">
        <v>4020950000</v>
      </c>
      <c r="AN922" s="22">
        <v>45433</v>
      </c>
      <c r="AO922" s="20">
        <v>4.41</v>
      </c>
    </row>
    <row r="923" spans="1:41" x14ac:dyDescent="0.2">
      <c r="A923" s="17">
        <v>45485</v>
      </c>
      <c r="B923">
        <v>252.0462951660156</v>
      </c>
      <c r="C923">
        <v>253.9700012207031</v>
      </c>
      <c r="D923">
        <v>255.28999328613281</v>
      </c>
      <c r="E923">
        <v>249.69000244140619</v>
      </c>
      <c r="F923">
        <v>251.6199951171875</v>
      </c>
      <c r="G923">
        <v>4705500</v>
      </c>
      <c r="U923" s="17">
        <v>45485</v>
      </c>
      <c r="V923">
        <v>5615.35009765625</v>
      </c>
      <c r="W923">
        <v>5615.35009765625</v>
      </c>
      <c r="X923">
        <v>5655.56005859375</v>
      </c>
      <c r="Y923">
        <v>5590.43994140625</v>
      </c>
      <c r="Z923">
        <v>5590.759765625</v>
      </c>
      <c r="AA923">
        <v>3700280000</v>
      </c>
      <c r="AN923" s="22">
        <v>45434</v>
      </c>
      <c r="AO923" s="20">
        <v>4.43</v>
      </c>
    </row>
    <row r="924" spans="1:41" x14ac:dyDescent="0.2">
      <c r="A924" s="17">
        <v>45488</v>
      </c>
      <c r="B924">
        <v>250.9447021484375</v>
      </c>
      <c r="C924">
        <v>252.86000061035159</v>
      </c>
      <c r="D924">
        <v>256.3900146484375</v>
      </c>
      <c r="E924">
        <v>252.1199951171875</v>
      </c>
      <c r="F924">
        <v>256.01998901367188</v>
      </c>
      <c r="G924">
        <v>4404300</v>
      </c>
      <c r="U924" s="17">
        <v>45488</v>
      </c>
      <c r="V924">
        <v>5631.22021484375</v>
      </c>
      <c r="W924">
        <v>5631.22021484375</v>
      </c>
      <c r="X924">
        <v>5666.93994140625</v>
      </c>
      <c r="Y924">
        <v>5614.75</v>
      </c>
      <c r="Z924">
        <v>5638.16015625</v>
      </c>
      <c r="AA924">
        <v>3620470000</v>
      </c>
      <c r="AN924" s="22">
        <v>45435</v>
      </c>
      <c r="AO924" s="20">
        <v>4.47</v>
      </c>
    </row>
    <row r="925" spans="1:41" x14ac:dyDescent="0.2">
      <c r="A925" s="17">
        <v>45489</v>
      </c>
      <c r="B925">
        <v>254.0906982421875</v>
      </c>
      <c r="C925">
        <v>256.02999877929688</v>
      </c>
      <c r="D925">
        <v>256.77999877929688</v>
      </c>
      <c r="E925">
        <v>252.66999816894531</v>
      </c>
      <c r="F925">
        <v>253.7799987792969</v>
      </c>
      <c r="G925">
        <v>4780400</v>
      </c>
      <c r="U925" s="17">
        <v>45489</v>
      </c>
      <c r="V925">
        <v>5667.2001953125</v>
      </c>
      <c r="W925">
        <v>5667.2001953125</v>
      </c>
      <c r="X925">
        <v>5669.669921875</v>
      </c>
      <c r="Y925">
        <v>5639.02001953125</v>
      </c>
      <c r="Z925">
        <v>5644.08984375</v>
      </c>
      <c r="AA925">
        <v>4041760000</v>
      </c>
      <c r="AN925" s="22">
        <v>45436</v>
      </c>
      <c r="AO925" s="20">
        <v>4.46</v>
      </c>
    </row>
    <row r="926" spans="1:41" x14ac:dyDescent="0.2">
      <c r="A926" s="17">
        <v>45490</v>
      </c>
      <c r="B926">
        <v>249.3171081542969</v>
      </c>
      <c r="C926">
        <v>251.2200012207031</v>
      </c>
      <c r="D926">
        <v>255.57000732421881</v>
      </c>
      <c r="E926">
        <v>249.61000061035159</v>
      </c>
      <c r="F926">
        <v>254</v>
      </c>
      <c r="G926">
        <v>5625300</v>
      </c>
      <c r="U926" s="17">
        <v>45490</v>
      </c>
      <c r="V926">
        <v>5588.27001953125</v>
      </c>
      <c r="W926">
        <v>5588.27001953125</v>
      </c>
      <c r="X926">
        <v>5622.490234375</v>
      </c>
      <c r="Y926">
        <v>5584.81005859375</v>
      </c>
      <c r="Z926">
        <v>5610.06982421875</v>
      </c>
      <c r="AA926">
        <v>4246450000</v>
      </c>
      <c r="AN926" s="22">
        <v>45439</v>
      </c>
    </row>
    <row r="927" spans="1:41" x14ac:dyDescent="0.2">
      <c r="A927" s="17">
        <v>45491</v>
      </c>
      <c r="B927">
        <v>245.47642517089841</v>
      </c>
      <c r="C927">
        <v>247.3500061035156</v>
      </c>
      <c r="D927">
        <v>252.44999694824219</v>
      </c>
      <c r="E927">
        <v>245.7200012207031</v>
      </c>
      <c r="F927">
        <v>252.13999938964841</v>
      </c>
      <c r="G927">
        <v>6351600</v>
      </c>
      <c r="U927" s="17">
        <v>45491</v>
      </c>
      <c r="V927">
        <v>5544.58984375</v>
      </c>
      <c r="W927">
        <v>5544.58984375</v>
      </c>
      <c r="X927">
        <v>5614.0498046875</v>
      </c>
      <c r="Y927">
        <v>5522.81005859375</v>
      </c>
      <c r="Z927">
        <v>5608.56005859375</v>
      </c>
      <c r="AA927">
        <v>4007510000</v>
      </c>
      <c r="AN927" s="22">
        <v>45440</v>
      </c>
      <c r="AO927" s="20">
        <v>4.54</v>
      </c>
    </row>
    <row r="928" spans="1:41" x14ac:dyDescent="0.2">
      <c r="A928" s="17">
        <v>45492</v>
      </c>
      <c r="B928">
        <v>245.75431823730469</v>
      </c>
      <c r="C928">
        <v>247.6300048828125</v>
      </c>
      <c r="D928">
        <v>248.99000549316409</v>
      </c>
      <c r="E928">
        <v>245.16999816894531</v>
      </c>
      <c r="F928">
        <v>248.6499938964844</v>
      </c>
      <c r="G928">
        <v>4468900</v>
      </c>
      <c r="U928" s="17">
        <v>45492</v>
      </c>
      <c r="V928">
        <v>5505</v>
      </c>
      <c r="W928">
        <v>5505</v>
      </c>
      <c r="X928">
        <v>5557.5</v>
      </c>
      <c r="Y928">
        <v>5497.0400390625</v>
      </c>
      <c r="Z928">
        <v>5543.3701171875</v>
      </c>
      <c r="AA928">
        <v>3760570000</v>
      </c>
      <c r="AN928" s="22">
        <v>45441</v>
      </c>
      <c r="AO928" s="20">
        <v>4.6100000000000003</v>
      </c>
    </row>
    <row r="929" spans="1:41" x14ac:dyDescent="0.2">
      <c r="A929" s="17">
        <v>45495</v>
      </c>
      <c r="B929">
        <v>252.15545654296881</v>
      </c>
      <c r="C929">
        <v>254.08000183105469</v>
      </c>
      <c r="D929">
        <v>255.58000183105469</v>
      </c>
      <c r="E929">
        <v>248</v>
      </c>
      <c r="F929">
        <v>248.75</v>
      </c>
      <c r="G929">
        <v>5647600</v>
      </c>
      <c r="U929" s="17">
        <v>45495</v>
      </c>
      <c r="V929">
        <v>5564.41015625</v>
      </c>
      <c r="W929">
        <v>5564.41015625</v>
      </c>
      <c r="X929">
        <v>5570.35986328125</v>
      </c>
      <c r="Y929">
        <v>5529.0400390625</v>
      </c>
      <c r="Z929">
        <v>5544.5400390625</v>
      </c>
      <c r="AA929">
        <v>3375180000</v>
      </c>
      <c r="AN929" s="22">
        <v>45442</v>
      </c>
      <c r="AO929" s="20">
        <v>4.55</v>
      </c>
    </row>
    <row r="930" spans="1:41" x14ac:dyDescent="0.2">
      <c r="A930" s="17">
        <v>45496</v>
      </c>
      <c r="B930">
        <v>254.12046813964841</v>
      </c>
      <c r="C930">
        <v>256.05999755859381</v>
      </c>
      <c r="D930">
        <v>257.32998657226562</v>
      </c>
      <c r="E930">
        <v>253.75</v>
      </c>
      <c r="F930">
        <v>256.58999633789062</v>
      </c>
      <c r="G930">
        <v>3905500</v>
      </c>
      <c r="U930" s="17">
        <v>45496</v>
      </c>
      <c r="V930">
        <v>5555.740234375</v>
      </c>
      <c r="W930">
        <v>5555.740234375</v>
      </c>
      <c r="X930">
        <v>5585.33984375</v>
      </c>
      <c r="Y930">
        <v>5550.89990234375</v>
      </c>
      <c r="Z930">
        <v>5565.2998046875</v>
      </c>
      <c r="AA930">
        <v>3500210000</v>
      </c>
      <c r="AN930" s="22">
        <v>45443</v>
      </c>
      <c r="AO930" s="20">
        <v>4.51</v>
      </c>
    </row>
    <row r="931" spans="1:41" x14ac:dyDescent="0.2">
      <c r="A931" s="17">
        <v>45497</v>
      </c>
      <c r="B931">
        <v>247.8880310058594</v>
      </c>
      <c r="C931">
        <v>249.7799987792969</v>
      </c>
      <c r="D931">
        <v>255.9100036621094</v>
      </c>
      <c r="E931">
        <v>248.8999938964844</v>
      </c>
      <c r="F931">
        <v>253.6300048828125</v>
      </c>
      <c r="G931">
        <v>5204100</v>
      </c>
      <c r="U931" s="17">
        <v>45497</v>
      </c>
      <c r="V931">
        <v>5427.1298828125</v>
      </c>
      <c r="W931">
        <v>5427.1298828125</v>
      </c>
      <c r="X931">
        <v>5508.0400390625</v>
      </c>
      <c r="Y931">
        <v>5419.97998046875</v>
      </c>
      <c r="Z931">
        <v>5505.83984375</v>
      </c>
      <c r="AA931">
        <v>3945550000</v>
      </c>
      <c r="AN931" s="22">
        <v>45446</v>
      </c>
      <c r="AO931" s="20">
        <v>4.41</v>
      </c>
    </row>
    <row r="932" spans="1:41" x14ac:dyDescent="0.2">
      <c r="A932" s="17">
        <v>45498</v>
      </c>
      <c r="B932">
        <v>254.57695007324219</v>
      </c>
      <c r="C932">
        <v>256.51998901367188</v>
      </c>
      <c r="D932">
        <v>264.07998657226562</v>
      </c>
      <c r="E932">
        <v>251.7200012207031</v>
      </c>
      <c r="F932">
        <v>254.74000549316409</v>
      </c>
      <c r="G932">
        <v>7155800</v>
      </c>
      <c r="U932" s="17">
        <v>45498</v>
      </c>
      <c r="V932">
        <v>5399.22021484375</v>
      </c>
      <c r="W932">
        <v>5399.22021484375</v>
      </c>
      <c r="X932">
        <v>5491.58984375</v>
      </c>
      <c r="Y932">
        <v>5390.9501953125</v>
      </c>
      <c r="Z932">
        <v>5428.7001953125</v>
      </c>
      <c r="AA932">
        <v>4592120000</v>
      </c>
      <c r="AN932" s="22">
        <v>45447</v>
      </c>
      <c r="AO932" s="20">
        <v>4.33</v>
      </c>
    </row>
    <row r="933" spans="1:41" x14ac:dyDescent="0.2">
      <c r="A933" s="17">
        <v>45499</v>
      </c>
      <c r="B933">
        <v>260.7200927734375</v>
      </c>
      <c r="C933">
        <v>262.70999145507812</v>
      </c>
      <c r="D933">
        <v>264.489990234375</v>
      </c>
      <c r="E933">
        <v>257.07000732421881</v>
      </c>
      <c r="F933">
        <v>258.17001342773438</v>
      </c>
      <c r="G933">
        <v>6127300</v>
      </c>
      <c r="U933" s="17">
        <v>45499</v>
      </c>
      <c r="V933">
        <v>5459.10009765625</v>
      </c>
      <c r="W933">
        <v>5459.10009765625</v>
      </c>
      <c r="X933">
        <v>5488.31982421875</v>
      </c>
      <c r="Y933">
        <v>5430.7001953125</v>
      </c>
      <c r="Z933">
        <v>5433.669921875</v>
      </c>
      <c r="AA933">
        <v>3638770000</v>
      </c>
      <c r="AN933" s="22">
        <v>45448</v>
      </c>
      <c r="AO933" s="20">
        <v>4.29</v>
      </c>
    </row>
    <row r="934" spans="1:41" x14ac:dyDescent="0.2">
      <c r="A934" s="17">
        <v>45502</v>
      </c>
      <c r="B934">
        <v>256.63131713867188</v>
      </c>
      <c r="C934">
        <v>258.58999633789062</v>
      </c>
      <c r="D934">
        <v>266.07998657226562</v>
      </c>
      <c r="E934">
        <v>258.51998901367188</v>
      </c>
      <c r="F934">
        <v>262.70999145507812</v>
      </c>
      <c r="G934">
        <v>5101400</v>
      </c>
      <c r="U934" s="17">
        <v>45502</v>
      </c>
      <c r="V934">
        <v>5463.5400390625</v>
      </c>
      <c r="W934">
        <v>5463.5400390625</v>
      </c>
      <c r="X934">
        <v>5487.740234375</v>
      </c>
      <c r="Y934">
        <v>5444.43994140625</v>
      </c>
      <c r="Z934">
        <v>5476.5498046875</v>
      </c>
      <c r="AA934">
        <v>3379970000</v>
      </c>
      <c r="AN934" s="22">
        <v>45449</v>
      </c>
      <c r="AO934" s="20">
        <v>4.28</v>
      </c>
    </row>
    <row r="935" spans="1:41" x14ac:dyDescent="0.2">
      <c r="A935" s="17">
        <v>45503</v>
      </c>
      <c r="B935">
        <v>255.97630310058591</v>
      </c>
      <c r="C935">
        <v>257.92999267578119</v>
      </c>
      <c r="D935">
        <v>260.75</v>
      </c>
      <c r="E935">
        <v>255.1199951171875</v>
      </c>
      <c r="F935">
        <v>259.6199951171875</v>
      </c>
      <c r="G935">
        <v>3944300</v>
      </c>
      <c r="U935" s="17">
        <v>45503</v>
      </c>
      <c r="V935">
        <v>5436.43994140625</v>
      </c>
      <c r="W935">
        <v>5436.43994140625</v>
      </c>
      <c r="X935">
        <v>5489.4599609375</v>
      </c>
      <c r="Y935">
        <v>5401.7001953125</v>
      </c>
      <c r="Z935">
        <v>5478.72998046875</v>
      </c>
      <c r="AA935">
        <v>3777740000</v>
      </c>
      <c r="AN935" s="22">
        <v>45450</v>
      </c>
      <c r="AO935" s="20">
        <v>4.43</v>
      </c>
    </row>
    <row r="936" spans="1:41" x14ac:dyDescent="0.2">
      <c r="A936" s="17">
        <v>45504</v>
      </c>
      <c r="B936">
        <v>256.83969116210938</v>
      </c>
      <c r="C936">
        <v>258.79998779296881</v>
      </c>
      <c r="D936">
        <v>261.82998657226562</v>
      </c>
      <c r="E936">
        <v>255.3500061035156</v>
      </c>
      <c r="F936">
        <v>256.20999145507812</v>
      </c>
      <c r="G936">
        <v>4647700</v>
      </c>
      <c r="U936" s="17">
        <v>45504</v>
      </c>
      <c r="V936">
        <v>5522.2998046875</v>
      </c>
      <c r="W936">
        <v>5522.2998046875</v>
      </c>
      <c r="X936">
        <v>5551.509765625</v>
      </c>
      <c r="Y936">
        <v>5493.75</v>
      </c>
      <c r="Z936">
        <v>5505.58984375</v>
      </c>
      <c r="AA936">
        <v>4546910000</v>
      </c>
      <c r="AN936" s="22">
        <v>45453</v>
      </c>
      <c r="AO936" s="20">
        <v>4.47</v>
      </c>
    </row>
    <row r="937" spans="1:41" x14ac:dyDescent="0.2">
      <c r="A937" s="17">
        <v>45505</v>
      </c>
      <c r="B937">
        <v>251.1431579589844</v>
      </c>
      <c r="C937">
        <v>253.05999755859381</v>
      </c>
      <c r="D937">
        <v>263.3599853515625</v>
      </c>
      <c r="E937">
        <v>249.74000549316409</v>
      </c>
      <c r="F937">
        <v>259.89999389648438</v>
      </c>
      <c r="G937">
        <v>5527400</v>
      </c>
      <c r="U937" s="17">
        <v>45505</v>
      </c>
      <c r="V937">
        <v>5446.68017578125</v>
      </c>
      <c r="W937">
        <v>5446.68017578125</v>
      </c>
      <c r="X937">
        <v>5566.16015625</v>
      </c>
      <c r="Y937">
        <v>5410.419921875</v>
      </c>
      <c r="Z937">
        <v>5537.83984375</v>
      </c>
      <c r="AA937">
        <v>4703620000</v>
      </c>
      <c r="AN937" s="22">
        <v>45454</v>
      </c>
      <c r="AO937" s="20">
        <v>4.3899999999999997</v>
      </c>
    </row>
    <row r="938" spans="1:41" x14ac:dyDescent="0.2">
      <c r="A938" s="17">
        <v>45506</v>
      </c>
      <c r="B938">
        <v>242.12205505371091</v>
      </c>
      <c r="C938">
        <v>243.9700012207031</v>
      </c>
      <c r="D938">
        <v>248</v>
      </c>
      <c r="E938">
        <v>241.1199951171875</v>
      </c>
      <c r="F938">
        <v>247.78999328613281</v>
      </c>
      <c r="G938">
        <v>6504500</v>
      </c>
      <c r="U938" s="17">
        <v>45506</v>
      </c>
      <c r="V938">
        <v>5346.56005859375</v>
      </c>
      <c r="W938">
        <v>5346.56005859375</v>
      </c>
      <c r="X938">
        <v>5383.89013671875</v>
      </c>
      <c r="Y938">
        <v>5302.02978515625</v>
      </c>
      <c r="Z938">
        <v>5376.6298828125</v>
      </c>
      <c r="AA938">
        <v>5156450000</v>
      </c>
      <c r="AN938" s="22">
        <v>45455</v>
      </c>
      <c r="AO938" s="20">
        <v>4.3099999999999996</v>
      </c>
    </row>
    <row r="939" spans="1:41" x14ac:dyDescent="0.2">
      <c r="A939" s="17">
        <v>45509</v>
      </c>
      <c r="B939">
        <v>237.19960021972659</v>
      </c>
      <c r="C939">
        <v>239.00999450683591</v>
      </c>
      <c r="D939">
        <v>241.82000732421881</v>
      </c>
      <c r="E939">
        <v>232.21000671386719</v>
      </c>
      <c r="F939">
        <v>232.32000732421881</v>
      </c>
      <c r="G939">
        <v>6899300</v>
      </c>
      <c r="U939" s="17">
        <v>45509</v>
      </c>
      <c r="V939">
        <v>5186.330078125</v>
      </c>
      <c r="W939">
        <v>5186.330078125</v>
      </c>
      <c r="X939">
        <v>5250.89013671875</v>
      </c>
      <c r="Y939">
        <v>5119.259765625</v>
      </c>
      <c r="Z939">
        <v>5151.14013671875</v>
      </c>
      <c r="AA939">
        <v>5333250000</v>
      </c>
      <c r="AN939" s="22">
        <v>45456</v>
      </c>
      <c r="AO939" s="20">
        <v>4.24</v>
      </c>
    </row>
    <row r="940" spans="1:41" x14ac:dyDescent="0.2">
      <c r="A940" s="17">
        <v>45510</v>
      </c>
      <c r="B940">
        <v>236.61405944824219</v>
      </c>
      <c r="C940">
        <v>238.41999816894531</v>
      </c>
      <c r="D940">
        <v>243.8500061035156</v>
      </c>
      <c r="E940">
        <v>238.0299987792969</v>
      </c>
      <c r="F940">
        <v>241.0899963378906</v>
      </c>
      <c r="G940">
        <v>5673900</v>
      </c>
      <c r="U940" s="17">
        <v>45510</v>
      </c>
      <c r="V940">
        <v>5240.02978515625</v>
      </c>
      <c r="W940">
        <v>5240.02978515625</v>
      </c>
      <c r="X940">
        <v>5312.33984375</v>
      </c>
      <c r="Y940">
        <v>5193.56005859375</v>
      </c>
      <c r="Z940">
        <v>5206.419921875</v>
      </c>
      <c r="AA940">
        <v>4690190000</v>
      </c>
      <c r="AN940" s="22">
        <v>45457</v>
      </c>
      <c r="AO940" s="20">
        <v>4.2</v>
      </c>
    </row>
    <row r="941" spans="1:41" x14ac:dyDescent="0.2">
      <c r="A941" s="17">
        <v>45511</v>
      </c>
      <c r="B941">
        <v>238.22178649902341</v>
      </c>
      <c r="C941">
        <v>240.03999328613281</v>
      </c>
      <c r="D941">
        <v>246.5299987792969</v>
      </c>
      <c r="E941">
        <v>239.6600036621094</v>
      </c>
      <c r="F941">
        <v>242.61000061035159</v>
      </c>
      <c r="G941">
        <v>4035500</v>
      </c>
      <c r="U941" s="17">
        <v>45511</v>
      </c>
      <c r="V941">
        <v>5199.5</v>
      </c>
      <c r="W941">
        <v>5199.5</v>
      </c>
      <c r="X941">
        <v>5330.64013671875</v>
      </c>
      <c r="Y941">
        <v>5195.5400390625</v>
      </c>
      <c r="Z941">
        <v>5293.1298828125</v>
      </c>
      <c r="AA941">
        <v>4558260000</v>
      </c>
      <c r="AN941" s="22">
        <v>45460</v>
      </c>
      <c r="AO941" s="20">
        <v>4.28</v>
      </c>
    </row>
    <row r="942" spans="1:41" x14ac:dyDescent="0.2">
      <c r="A942" s="17">
        <v>45512</v>
      </c>
      <c r="B942">
        <v>247.23301696777341</v>
      </c>
      <c r="C942">
        <v>249.1199951171875</v>
      </c>
      <c r="D942">
        <v>249.42999267578119</v>
      </c>
      <c r="E942">
        <v>243.08000183105469</v>
      </c>
      <c r="F942">
        <v>243.24000549316409</v>
      </c>
      <c r="G942">
        <v>4474300</v>
      </c>
      <c r="U942" s="17">
        <v>45512</v>
      </c>
      <c r="V942">
        <v>5319.31005859375</v>
      </c>
      <c r="W942">
        <v>5319.31005859375</v>
      </c>
      <c r="X942">
        <v>5328.02978515625</v>
      </c>
      <c r="Y942">
        <v>5233.85009765625</v>
      </c>
      <c r="Z942">
        <v>5252.56982421875</v>
      </c>
      <c r="AA942">
        <v>4016830000</v>
      </c>
      <c r="AN942" s="22">
        <v>45461</v>
      </c>
      <c r="AO942" s="20">
        <v>4.22</v>
      </c>
    </row>
    <row r="943" spans="1:41" x14ac:dyDescent="0.2">
      <c r="A943" s="17">
        <v>45513</v>
      </c>
      <c r="B943">
        <v>250.6172180175781</v>
      </c>
      <c r="C943">
        <v>252.5299987792969</v>
      </c>
      <c r="D943">
        <v>252.94999694824219</v>
      </c>
      <c r="E943">
        <v>248.44999694824219</v>
      </c>
      <c r="F943">
        <v>248.69999694824219</v>
      </c>
      <c r="G943">
        <v>2975300</v>
      </c>
      <c r="U943" s="17">
        <v>45513</v>
      </c>
      <c r="V943">
        <v>5344.16015625</v>
      </c>
      <c r="W943">
        <v>5344.16015625</v>
      </c>
      <c r="X943">
        <v>5358.669921875</v>
      </c>
      <c r="Y943">
        <v>5300.83984375</v>
      </c>
      <c r="Z943">
        <v>5314.66015625</v>
      </c>
      <c r="AA943">
        <v>3516400000</v>
      </c>
      <c r="AN943" s="22">
        <v>45462</v>
      </c>
    </row>
    <row r="944" spans="1:41" x14ac:dyDescent="0.2">
      <c r="A944" s="17">
        <v>45516</v>
      </c>
      <c r="B944">
        <v>249.40643310546881</v>
      </c>
      <c r="C944">
        <v>251.30999755859381</v>
      </c>
      <c r="D944">
        <v>254.0899963378906</v>
      </c>
      <c r="E944">
        <v>249.02000427246091</v>
      </c>
      <c r="F944">
        <v>252.6000061035156</v>
      </c>
      <c r="G944">
        <v>3679700</v>
      </c>
      <c r="U944" s="17">
        <v>45516</v>
      </c>
      <c r="V944">
        <v>5344.39013671875</v>
      </c>
      <c r="W944">
        <v>5344.39013671875</v>
      </c>
      <c r="X944">
        <v>5371.2001953125</v>
      </c>
      <c r="Y944">
        <v>5324.3701171875</v>
      </c>
      <c r="Z944">
        <v>5351.8798828125</v>
      </c>
      <c r="AA944">
        <v>3360160000</v>
      </c>
      <c r="AN944" s="22">
        <v>45463</v>
      </c>
      <c r="AO944" s="20">
        <v>4.25</v>
      </c>
    </row>
    <row r="945" spans="1:41" x14ac:dyDescent="0.2">
      <c r="A945" s="17">
        <v>45517</v>
      </c>
      <c r="B945">
        <v>252.67152404785159</v>
      </c>
      <c r="C945">
        <v>254.6000061035156</v>
      </c>
      <c r="D945">
        <v>255.7799987792969</v>
      </c>
      <c r="E945">
        <v>253</v>
      </c>
      <c r="F945">
        <v>253</v>
      </c>
      <c r="G945">
        <v>4031600</v>
      </c>
      <c r="U945" s="17">
        <v>45517</v>
      </c>
      <c r="V945">
        <v>5434.43017578125</v>
      </c>
      <c r="W945">
        <v>5434.43017578125</v>
      </c>
      <c r="X945">
        <v>5436.5</v>
      </c>
      <c r="Y945">
        <v>5376.97998046875</v>
      </c>
      <c r="Z945">
        <v>5376.97998046875</v>
      </c>
      <c r="AA945">
        <v>3648980000</v>
      </c>
      <c r="AN945" s="22">
        <v>45464</v>
      </c>
      <c r="AO945" s="20">
        <v>4.25</v>
      </c>
    </row>
    <row r="946" spans="1:41" x14ac:dyDescent="0.2">
      <c r="A946" s="17">
        <v>45518</v>
      </c>
      <c r="B946">
        <v>253.3860778808594</v>
      </c>
      <c r="C946">
        <v>255.32000732421881</v>
      </c>
      <c r="D946">
        <v>257.70999145507812</v>
      </c>
      <c r="E946">
        <v>253.86000061035159</v>
      </c>
      <c r="F946">
        <v>255.38999938964841</v>
      </c>
      <c r="G946">
        <v>4145200</v>
      </c>
      <c r="U946" s="17">
        <v>45518</v>
      </c>
      <c r="V946">
        <v>5455.2099609375</v>
      </c>
      <c r="W946">
        <v>5455.2099609375</v>
      </c>
      <c r="X946">
        <v>5463.22021484375</v>
      </c>
      <c r="Y946">
        <v>5415.91015625</v>
      </c>
      <c r="Z946">
        <v>5442.35986328125</v>
      </c>
      <c r="AA946">
        <v>3380050000</v>
      </c>
      <c r="AN946" s="22">
        <v>45467</v>
      </c>
      <c r="AO946" s="20">
        <v>4.25</v>
      </c>
    </row>
    <row r="947" spans="1:41" x14ac:dyDescent="0.2">
      <c r="A947" s="17">
        <v>45519</v>
      </c>
      <c r="B947">
        <v>260.79946899414062</v>
      </c>
      <c r="C947">
        <v>262.79000854492188</v>
      </c>
      <c r="D947">
        <v>262.8900146484375</v>
      </c>
      <c r="E947">
        <v>256.239990234375</v>
      </c>
      <c r="F947">
        <v>257.89999389648438</v>
      </c>
      <c r="G947">
        <v>5167900</v>
      </c>
      <c r="U947" s="17">
        <v>45519</v>
      </c>
      <c r="V947">
        <v>5543.22021484375</v>
      </c>
      <c r="W947">
        <v>5543.22021484375</v>
      </c>
      <c r="X947">
        <v>5546.22998046875</v>
      </c>
      <c r="Y947">
        <v>5501.1298828125</v>
      </c>
      <c r="Z947">
        <v>5501.1298828125</v>
      </c>
      <c r="AA947">
        <v>3723310000</v>
      </c>
      <c r="AN947" s="22">
        <v>45468</v>
      </c>
      <c r="AO947" s="20">
        <v>4.2300000000000004</v>
      </c>
    </row>
    <row r="948" spans="1:41" x14ac:dyDescent="0.2">
      <c r="A948" s="17">
        <v>45520</v>
      </c>
      <c r="B948">
        <v>260.9185791015625</v>
      </c>
      <c r="C948">
        <v>262.91000366210938</v>
      </c>
      <c r="D948">
        <v>263.60000610351562</v>
      </c>
      <c r="E948">
        <v>259.67999267578119</v>
      </c>
      <c r="F948">
        <v>261.75</v>
      </c>
      <c r="G948">
        <v>3494900</v>
      </c>
      <c r="U948" s="17">
        <v>45520</v>
      </c>
      <c r="V948">
        <v>5554.25</v>
      </c>
      <c r="W948">
        <v>5554.25</v>
      </c>
      <c r="X948">
        <v>5561.97998046875</v>
      </c>
      <c r="Y948">
        <v>5525.169921875</v>
      </c>
      <c r="Z948">
        <v>5530.5</v>
      </c>
      <c r="AA948">
        <v>3357690000</v>
      </c>
      <c r="AN948" s="22">
        <v>45469</v>
      </c>
      <c r="AO948" s="20">
        <v>4.32</v>
      </c>
    </row>
    <row r="949" spans="1:41" x14ac:dyDescent="0.2">
      <c r="A949" s="17">
        <v>45523</v>
      </c>
      <c r="B949">
        <v>263.369873046875</v>
      </c>
      <c r="C949">
        <v>265.3800048828125</v>
      </c>
      <c r="D949">
        <v>265.3900146484375</v>
      </c>
      <c r="E949">
        <v>261.6300048828125</v>
      </c>
      <c r="F949">
        <v>263.10000610351562</v>
      </c>
      <c r="G949">
        <v>4501300</v>
      </c>
      <c r="U949" s="17">
        <v>45523</v>
      </c>
      <c r="V949">
        <v>5608.25</v>
      </c>
      <c r="W949">
        <v>5608.25</v>
      </c>
      <c r="X949">
        <v>5608.2998046875</v>
      </c>
      <c r="Y949">
        <v>5550.740234375</v>
      </c>
      <c r="Z949">
        <v>5557.22998046875</v>
      </c>
      <c r="AA949">
        <v>3222050000</v>
      </c>
      <c r="AN949" s="22">
        <v>45470</v>
      </c>
      <c r="AO949" s="20">
        <v>4.29</v>
      </c>
    </row>
    <row r="950" spans="1:41" x14ac:dyDescent="0.2">
      <c r="A950" s="17">
        <v>45524</v>
      </c>
      <c r="B950">
        <v>259.856689453125</v>
      </c>
      <c r="C950">
        <v>261.83999633789062</v>
      </c>
      <c r="D950">
        <v>265.5</v>
      </c>
      <c r="E950">
        <v>261.02999877929688</v>
      </c>
      <c r="F950">
        <v>264.95001220703119</v>
      </c>
      <c r="G950">
        <v>5731300</v>
      </c>
      <c r="U950" s="17">
        <v>45524</v>
      </c>
      <c r="V950">
        <v>5597.1201171875</v>
      </c>
      <c r="W950">
        <v>5597.1201171875</v>
      </c>
      <c r="X950">
        <v>5620.509765625</v>
      </c>
      <c r="Y950">
        <v>5585.5</v>
      </c>
      <c r="Z950">
        <v>5602.8798828125</v>
      </c>
      <c r="AA950">
        <v>2994420000</v>
      </c>
      <c r="AN950" s="22">
        <v>45471</v>
      </c>
      <c r="AO950" s="20">
        <v>4.3600000000000003</v>
      </c>
    </row>
    <row r="951" spans="1:41" x14ac:dyDescent="0.2">
      <c r="A951" s="17">
        <v>45525</v>
      </c>
      <c r="B951">
        <v>259.11236572265619</v>
      </c>
      <c r="C951">
        <v>261.08999633789062</v>
      </c>
      <c r="D951">
        <v>262.1400146484375</v>
      </c>
      <c r="E951">
        <v>259.17999267578119</v>
      </c>
      <c r="F951">
        <v>261.10000610351562</v>
      </c>
      <c r="G951">
        <v>4648200</v>
      </c>
      <c r="U951" s="17">
        <v>45525</v>
      </c>
      <c r="V951">
        <v>5620.85009765625</v>
      </c>
      <c r="W951">
        <v>5620.85009765625</v>
      </c>
      <c r="X951">
        <v>5632.68017578125</v>
      </c>
      <c r="Y951">
        <v>5591.56982421875</v>
      </c>
      <c r="Z951">
        <v>5603.08984375</v>
      </c>
      <c r="AA951">
        <v>3119670000</v>
      </c>
      <c r="AN951" s="22">
        <v>45474</v>
      </c>
      <c r="AO951" s="20">
        <v>4.4800000000000004</v>
      </c>
    </row>
    <row r="952" spans="1:41" x14ac:dyDescent="0.2">
      <c r="A952" s="17">
        <v>45526</v>
      </c>
      <c r="B952">
        <v>256.63131713867188</v>
      </c>
      <c r="C952">
        <v>258.58999633789062</v>
      </c>
      <c r="D952">
        <v>263.260009765625</v>
      </c>
      <c r="E952">
        <v>257.26998901367188</v>
      </c>
      <c r="F952">
        <v>261.5</v>
      </c>
      <c r="G952">
        <v>5111400</v>
      </c>
      <c r="U952" s="17">
        <v>45526</v>
      </c>
      <c r="V952">
        <v>5570.64013671875</v>
      </c>
      <c r="W952">
        <v>5570.64013671875</v>
      </c>
      <c r="X952">
        <v>5643.22021484375</v>
      </c>
      <c r="Y952">
        <v>5560.9501953125</v>
      </c>
      <c r="Z952">
        <v>5637.77001953125</v>
      </c>
      <c r="AA952">
        <v>2981530000</v>
      </c>
      <c r="AN952" s="22">
        <v>45475</v>
      </c>
      <c r="AO952" s="20">
        <v>4.43</v>
      </c>
    </row>
    <row r="953" spans="1:41" x14ac:dyDescent="0.2">
      <c r="A953" s="17">
        <v>45527</v>
      </c>
      <c r="B953">
        <v>262.00033569335938</v>
      </c>
      <c r="C953">
        <v>264</v>
      </c>
      <c r="D953">
        <v>265.60000610351562</v>
      </c>
      <c r="E953">
        <v>260.70001220703119</v>
      </c>
      <c r="F953">
        <v>261.989990234375</v>
      </c>
      <c r="G953">
        <v>4711300</v>
      </c>
      <c r="U953" s="17">
        <v>45527</v>
      </c>
      <c r="V953">
        <v>5634.60986328125</v>
      </c>
      <c r="W953">
        <v>5634.60986328125</v>
      </c>
      <c r="X953">
        <v>5641.81982421875</v>
      </c>
      <c r="Y953">
        <v>5585.16015625</v>
      </c>
      <c r="Z953">
        <v>5602.490234375</v>
      </c>
      <c r="AA953">
        <v>3291940000</v>
      </c>
      <c r="AN953" s="22">
        <v>45476</v>
      </c>
      <c r="AO953" s="20">
        <v>4.3600000000000003</v>
      </c>
    </row>
    <row r="954" spans="1:41" x14ac:dyDescent="0.2">
      <c r="A954" s="17">
        <v>45530</v>
      </c>
      <c r="B954">
        <v>263.27059936523438</v>
      </c>
      <c r="C954">
        <v>265.27999877929688</v>
      </c>
      <c r="D954">
        <v>267.29998779296881</v>
      </c>
      <c r="E954">
        <v>263.239990234375</v>
      </c>
      <c r="F954">
        <v>263.94000244140619</v>
      </c>
      <c r="G954">
        <v>3818300</v>
      </c>
      <c r="U954" s="17">
        <v>45530</v>
      </c>
      <c r="V954">
        <v>5616.83984375</v>
      </c>
      <c r="W954">
        <v>5616.83984375</v>
      </c>
      <c r="X954">
        <v>5651.6201171875</v>
      </c>
      <c r="Y954">
        <v>5602.33984375</v>
      </c>
      <c r="Z954">
        <v>5639.66015625</v>
      </c>
      <c r="AA954">
        <v>2938570000</v>
      </c>
      <c r="AN954" s="22">
        <v>45477</v>
      </c>
    </row>
    <row r="955" spans="1:41" x14ac:dyDescent="0.2">
      <c r="A955" s="17">
        <v>45531</v>
      </c>
      <c r="B955">
        <v>262.19879150390619</v>
      </c>
      <c r="C955">
        <v>264.20001220703119</v>
      </c>
      <c r="D955">
        <v>264.45999145507812</v>
      </c>
      <c r="E955">
        <v>259.39999389648438</v>
      </c>
      <c r="F955">
        <v>259.64999389648438</v>
      </c>
      <c r="G955">
        <v>5276400</v>
      </c>
      <c r="U955" s="17">
        <v>45531</v>
      </c>
      <c r="V955">
        <v>5625.7998046875</v>
      </c>
      <c r="W955">
        <v>5625.7998046875</v>
      </c>
      <c r="X955">
        <v>5631.18017578125</v>
      </c>
      <c r="Y955">
        <v>5593.47998046875</v>
      </c>
      <c r="Z955">
        <v>5602.89013671875</v>
      </c>
      <c r="AA955">
        <v>2798990000</v>
      </c>
      <c r="AN955" s="22">
        <v>45478</v>
      </c>
      <c r="AO955" s="20">
        <v>4.28</v>
      </c>
    </row>
    <row r="956" spans="1:41" x14ac:dyDescent="0.2">
      <c r="A956" s="17">
        <v>45532</v>
      </c>
      <c r="B956">
        <v>256.93893432617188</v>
      </c>
      <c r="C956">
        <v>258.89999389648438</v>
      </c>
      <c r="D956">
        <v>265.17999267578119</v>
      </c>
      <c r="E956">
        <v>257.3599853515625</v>
      </c>
      <c r="F956">
        <v>261.82998657226562</v>
      </c>
      <c r="G956">
        <v>10981900</v>
      </c>
      <c r="U956" s="17">
        <v>45532</v>
      </c>
      <c r="V956">
        <v>5592.18017578125</v>
      </c>
      <c r="W956">
        <v>5592.18017578125</v>
      </c>
      <c r="X956">
        <v>5627.02978515625</v>
      </c>
      <c r="Y956">
        <v>5560.9501953125</v>
      </c>
      <c r="Z956">
        <v>5624.509765625</v>
      </c>
      <c r="AA956">
        <v>3053450000</v>
      </c>
      <c r="AN956" s="22">
        <v>45481</v>
      </c>
      <c r="AO956" s="20">
        <v>4.28</v>
      </c>
    </row>
    <row r="957" spans="1:41" x14ac:dyDescent="0.2">
      <c r="A957" s="17">
        <v>45533</v>
      </c>
      <c r="B957">
        <v>255.0632629394531</v>
      </c>
      <c r="C957">
        <v>257.010009765625</v>
      </c>
      <c r="D957">
        <v>271.95001220703119</v>
      </c>
      <c r="E957">
        <v>256.27999877929688</v>
      </c>
      <c r="F957">
        <v>271.010009765625</v>
      </c>
      <c r="G957">
        <v>14301700</v>
      </c>
      <c r="U957" s="17">
        <v>45533</v>
      </c>
      <c r="V957">
        <v>5591.9599609375</v>
      </c>
      <c r="W957">
        <v>5591.9599609375</v>
      </c>
      <c r="X957">
        <v>5646.9501953125</v>
      </c>
      <c r="Y957">
        <v>5583.7099609375</v>
      </c>
      <c r="Z957">
        <v>5607.2998046875</v>
      </c>
      <c r="AA957">
        <v>3065640000</v>
      </c>
      <c r="AN957" s="22">
        <v>45482</v>
      </c>
      <c r="AO957" s="20">
        <v>4.3</v>
      </c>
    </row>
    <row r="958" spans="1:41" x14ac:dyDescent="0.2">
      <c r="A958" s="17">
        <v>45534</v>
      </c>
      <c r="B958">
        <v>250.9844055175781</v>
      </c>
      <c r="C958">
        <v>252.8999938964844</v>
      </c>
      <c r="D958">
        <v>259.1300048828125</v>
      </c>
      <c r="E958">
        <v>251</v>
      </c>
      <c r="F958">
        <v>257.44000244140619</v>
      </c>
      <c r="G958">
        <v>10507700</v>
      </c>
      <c r="U958" s="17">
        <v>45534</v>
      </c>
      <c r="V958">
        <v>5648.39990234375</v>
      </c>
      <c r="W958">
        <v>5648.39990234375</v>
      </c>
      <c r="X958">
        <v>5651.3701171875</v>
      </c>
      <c r="Y958">
        <v>5581.7900390625</v>
      </c>
      <c r="Z958">
        <v>5612.740234375</v>
      </c>
      <c r="AA958">
        <v>4185850000</v>
      </c>
      <c r="AN958" s="22">
        <v>45483</v>
      </c>
      <c r="AO958" s="20">
        <v>4.28</v>
      </c>
    </row>
    <row r="959" spans="1:41" x14ac:dyDescent="0.2">
      <c r="A959" s="17">
        <v>45538</v>
      </c>
      <c r="B959">
        <v>246.1810607910156</v>
      </c>
      <c r="C959">
        <v>248.05999755859381</v>
      </c>
      <c r="D959">
        <v>253.69000244140619</v>
      </c>
      <c r="E959">
        <v>246.63999938964841</v>
      </c>
      <c r="F959">
        <v>252.6199951171875</v>
      </c>
      <c r="G959">
        <v>6190400</v>
      </c>
      <c r="U959" s="17">
        <v>45538</v>
      </c>
      <c r="V959">
        <v>5528.93017578125</v>
      </c>
      <c r="W959">
        <v>5528.93017578125</v>
      </c>
      <c r="X959">
        <v>5623.89013671875</v>
      </c>
      <c r="Y959">
        <v>5504.330078125</v>
      </c>
      <c r="Z959">
        <v>5623.89013671875</v>
      </c>
      <c r="AA959">
        <v>3866350000</v>
      </c>
      <c r="AN959" s="22">
        <v>45484</v>
      </c>
      <c r="AO959" s="20">
        <v>4.2</v>
      </c>
    </row>
    <row r="960" spans="1:41" x14ac:dyDescent="0.2">
      <c r="A960" s="17">
        <v>45539</v>
      </c>
      <c r="B960">
        <v>245.8039245605469</v>
      </c>
      <c r="C960">
        <v>247.67999267578119</v>
      </c>
      <c r="D960">
        <v>249.47999572753909</v>
      </c>
      <c r="E960">
        <v>245.1600036621094</v>
      </c>
      <c r="F960">
        <v>246.4700012207031</v>
      </c>
      <c r="G960">
        <v>4706500</v>
      </c>
      <c r="U960" s="17">
        <v>45539</v>
      </c>
      <c r="V960">
        <v>5520.06982421875</v>
      </c>
      <c r="W960">
        <v>5520.06982421875</v>
      </c>
      <c r="X960">
        <v>5552.990234375</v>
      </c>
      <c r="Y960">
        <v>5503.66015625</v>
      </c>
      <c r="Z960">
        <v>5506.68017578125</v>
      </c>
      <c r="AA960">
        <v>3478140000</v>
      </c>
      <c r="AN960" s="22">
        <v>45485</v>
      </c>
      <c r="AO960" s="20">
        <v>4.18</v>
      </c>
    </row>
    <row r="961" spans="1:41" x14ac:dyDescent="0.2">
      <c r="A961" s="17">
        <v>45540</v>
      </c>
      <c r="B961">
        <v>244.25575256347659</v>
      </c>
      <c r="C961">
        <v>246.1199951171875</v>
      </c>
      <c r="D961">
        <v>248.5</v>
      </c>
      <c r="E961">
        <v>245</v>
      </c>
      <c r="F961">
        <v>245.97999572753909</v>
      </c>
      <c r="G961">
        <v>4083600</v>
      </c>
      <c r="U961" s="17">
        <v>45540</v>
      </c>
      <c r="V961">
        <v>5503.41015625</v>
      </c>
      <c r="W961">
        <v>5503.41015625</v>
      </c>
      <c r="X961">
        <v>5546.2998046875</v>
      </c>
      <c r="Y961">
        <v>5480.5400390625</v>
      </c>
      <c r="Z961">
        <v>5520.080078125</v>
      </c>
      <c r="AA961">
        <v>3521650000</v>
      </c>
      <c r="AN961" s="22">
        <v>45488</v>
      </c>
      <c r="AO961" s="20">
        <v>4.2300000000000004</v>
      </c>
    </row>
    <row r="962" spans="1:41" x14ac:dyDescent="0.2">
      <c r="A962" s="17">
        <v>45541</v>
      </c>
      <c r="B962">
        <v>242.12205505371091</v>
      </c>
      <c r="C962">
        <v>243.9700012207031</v>
      </c>
      <c r="D962">
        <v>250</v>
      </c>
      <c r="E962">
        <v>241.44000244140619</v>
      </c>
      <c r="F962">
        <v>247.74000549316409</v>
      </c>
      <c r="G962">
        <v>6259400</v>
      </c>
      <c r="U962" s="17">
        <v>45541</v>
      </c>
      <c r="V962">
        <v>5408.419921875</v>
      </c>
      <c r="W962">
        <v>5408.419921875</v>
      </c>
      <c r="X962">
        <v>5522.47021484375</v>
      </c>
      <c r="Y962">
        <v>5402.6201171875</v>
      </c>
      <c r="Z962">
        <v>5507.330078125</v>
      </c>
      <c r="AA962">
        <v>3822800000</v>
      </c>
      <c r="AN962" s="22">
        <v>45489</v>
      </c>
      <c r="AO962" s="20">
        <v>4.17</v>
      </c>
    </row>
    <row r="963" spans="1:41" x14ac:dyDescent="0.2">
      <c r="A963" s="17">
        <v>45544</v>
      </c>
      <c r="B963">
        <v>243.89848327636719</v>
      </c>
      <c r="C963">
        <v>245.75999450683591</v>
      </c>
      <c r="D963">
        <v>249.36000061035159</v>
      </c>
      <c r="E963">
        <v>244.77000427246091</v>
      </c>
      <c r="F963">
        <v>246.5</v>
      </c>
      <c r="G963">
        <v>4588800</v>
      </c>
      <c r="U963" s="17">
        <v>45544</v>
      </c>
      <c r="V963">
        <v>5471.0498046875</v>
      </c>
      <c r="W963">
        <v>5471.0498046875</v>
      </c>
      <c r="X963">
        <v>5484.2001953125</v>
      </c>
      <c r="Y963">
        <v>5434.490234375</v>
      </c>
      <c r="Z963">
        <v>5442.06982421875</v>
      </c>
      <c r="AA963">
        <v>3825940000</v>
      </c>
      <c r="AN963" s="22">
        <v>45490</v>
      </c>
      <c r="AO963" s="20">
        <v>4.16</v>
      </c>
    </row>
    <row r="964" spans="1:41" x14ac:dyDescent="0.2">
      <c r="A964" s="17">
        <v>45545</v>
      </c>
      <c r="B964">
        <v>244.29545593261719</v>
      </c>
      <c r="C964">
        <v>246.1600036621094</v>
      </c>
      <c r="D964">
        <v>247.3399963378906</v>
      </c>
      <c r="E964">
        <v>243.30999755859381</v>
      </c>
      <c r="F964">
        <v>247.1300048828125</v>
      </c>
      <c r="G964">
        <v>3544800</v>
      </c>
      <c r="U964" s="17">
        <v>45545</v>
      </c>
      <c r="V964">
        <v>5495.52001953125</v>
      </c>
      <c r="W964">
        <v>5495.52001953125</v>
      </c>
      <c r="X964">
        <v>5497.91015625</v>
      </c>
      <c r="Y964">
        <v>5441.72021484375</v>
      </c>
      <c r="Z964">
        <v>5490.509765625</v>
      </c>
      <c r="AA964">
        <v>3848180000</v>
      </c>
      <c r="AN964" s="22">
        <v>45491</v>
      </c>
      <c r="AO964" s="20">
        <v>4.2</v>
      </c>
    </row>
    <row r="965" spans="1:41" x14ac:dyDescent="0.2">
      <c r="A965" s="17">
        <v>45546</v>
      </c>
      <c r="B965">
        <v>247.67962646484381</v>
      </c>
      <c r="C965">
        <v>249.57000732421881</v>
      </c>
      <c r="D965">
        <v>250.02000427246091</v>
      </c>
      <c r="E965">
        <v>242.00999450683591</v>
      </c>
      <c r="F965">
        <v>244.80999755859381</v>
      </c>
      <c r="G965">
        <v>4822200</v>
      </c>
      <c r="U965" s="17">
        <v>45546</v>
      </c>
      <c r="V965">
        <v>5554.1298828125</v>
      </c>
      <c r="W965">
        <v>5554.1298828125</v>
      </c>
      <c r="X965">
        <v>5560.41015625</v>
      </c>
      <c r="Y965">
        <v>5406.9599609375</v>
      </c>
      <c r="Z965">
        <v>5496.419921875</v>
      </c>
      <c r="AA965">
        <v>3839450000</v>
      </c>
      <c r="AN965" s="22">
        <v>45492</v>
      </c>
      <c r="AO965" s="20">
        <v>4.25</v>
      </c>
    </row>
    <row r="966" spans="1:41" x14ac:dyDescent="0.2">
      <c r="A966" s="17">
        <v>45547</v>
      </c>
      <c r="B966">
        <v>251.45082092285159</v>
      </c>
      <c r="C966">
        <v>253.3699951171875</v>
      </c>
      <c r="D966">
        <v>254.13999938964841</v>
      </c>
      <c r="E966">
        <v>249.57000732421881</v>
      </c>
      <c r="F966">
        <v>251.38999938964841</v>
      </c>
      <c r="G966">
        <v>5219700</v>
      </c>
      <c r="U966" s="17">
        <v>45547</v>
      </c>
      <c r="V966">
        <v>5595.759765625</v>
      </c>
      <c r="W966">
        <v>5595.759765625</v>
      </c>
      <c r="X966">
        <v>5600.7099609375</v>
      </c>
      <c r="Y966">
        <v>5535.5</v>
      </c>
      <c r="Z966">
        <v>5557.47998046875</v>
      </c>
      <c r="AA966">
        <v>3655070000</v>
      </c>
      <c r="AN966" s="22">
        <v>45495</v>
      </c>
      <c r="AO966" s="20">
        <v>4.26</v>
      </c>
    </row>
    <row r="967" spans="1:41" x14ac:dyDescent="0.2">
      <c r="A967" s="17">
        <v>45548</v>
      </c>
      <c r="B967">
        <v>252.6417541503906</v>
      </c>
      <c r="C967">
        <v>254.57000732421881</v>
      </c>
      <c r="D967">
        <v>256.82998657226562</v>
      </c>
      <c r="E967">
        <v>252.44999694824219</v>
      </c>
      <c r="F967">
        <v>252.53999328613281</v>
      </c>
      <c r="G967">
        <v>4998900</v>
      </c>
      <c r="U967" s="17">
        <v>45548</v>
      </c>
      <c r="V967">
        <v>5626.02001953125</v>
      </c>
      <c r="W967">
        <v>5626.02001953125</v>
      </c>
      <c r="X967">
        <v>5636.27001953125</v>
      </c>
      <c r="Y967">
        <v>5601.64990234375</v>
      </c>
      <c r="Z967">
        <v>5603.33984375</v>
      </c>
      <c r="AA967">
        <v>3500790000</v>
      </c>
      <c r="AN967" s="22">
        <v>45496</v>
      </c>
      <c r="AO967" s="20">
        <v>4.25</v>
      </c>
    </row>
    <row r="968" spans="1:41" x14ac:dyDescent="0.2">
      <c r="A968" s="17">
        <v>45551</v>
      </c>
      <c r="B968">
        <v>254.96403503417969</v>
      </c>
      <c r="C968">
        <v>256.91000366210938</v>
      </c>
      <c r="D968">
        <v>257.80999755859381</v>
      </c>
      <c r="E968">
        <v>254.57000732421881</v>
      </c>
      <c r="F968">
        <v>254.57000732421881</v>
      </c>
      <c r="G968">
        <v>5367000</v>
      </c>
      <c r="U968" s="17">
        <v>45551</v>
      </c>
      <c r="V968">
        <v>5633.08984375</v>
      </c>
      <c r="W968">
        <v>5633.08984375</v>
      </c>
      <c r="X968">
        <v>5636.0498046875</v>
      </c>
      <c r="Y968">
        <v>5604.52978515625</v>
      </c>
      <c r="Z968">
        <v>5615.2099609375</v>
      </c>
      <c r="AA968">
        <v>3437070000</v>
      </c>
      <c r="AN968" s="22">
        <v>45497</v>
      </c>
      <c r="AO968" s="20">
        <v>4.28</v>
      </c>
    </row>
    <row r="969" spans="1:41" x14ac:dyDescent="0.2">
      <c r="A969" s="17">
        <v>45552</v>
      </c>
      <c r="B969">
        <v>253.2570495605469</v>
      </c>
      <c r="C969">
        <v>255.19000244140619</v>
      </c>
      <c r="D969">
        <v>259.3699951171875</v>
      </c>
      <c r="E969">
        <v>254.75999450683591</v>
      </c>
      <c r="F969">
        <v>258.72000122070312</v>
      </c>
      <c r="G969">
        <v>5423400</v>
      </c>
      <c r="U969" s="17">
        <v>45552</v>
      </c>
      <c r="V969">
        <v>5634.580078125</v>
      </c>
      <c r="W969">
        <v>5634.580078125</v>
      </c>
      <c r="X969">
        <v>5670.81005859375</v>
      </c>
      <c r="Y969">
        <v>5614.0498046875</v>
      </c>
      <c r="Z969">
        <v>5655.509765625</v>
      </c>
      <c r="AA969">
        <v>3443600000</v>
      </c>
      <c r="AN969" s="22">
        <v>45498</v>
      </c>
      <c r="AO969" s="20">
        <v>4.2699999999999996</v>
      </c>
    </row>
    <row r="970" spans="1:41" x14ac:dyDescent="0.2">
      <c r="A970" s="17">
        <v>45553</v>
      </c>
      <c r="B970">
        <v>250.91123962402341</v>
      </c>
      <c r="C970">
        <v>252.42999267578119</v>
      </c>
      <c r="D970">
        <v>256.1199951171875</v>
      </c>
      <c r="E970">
        <v>250.96000671386719</v>
      </c>
      <c r="F970">
        <v>256</v>
      </c>
      <c r="G970">
        <v>4436700</v>
      </c>
      <c r="U970" s="17">
        <v>45553</v>
      </c>
      <c r="V970">
        <v>5618.259765625</v>
      </c>
      <c r="W970">
        <v>5618.259765625</v>
      </c>
      <c r="X970">
        <v>5689.75</v>
      </c>
      <c r="Y970">
        <v>5615.080078125</v>
      </c>
      <c r="Z970">
        <v>5641.68017578125</v>
      </c>
      <c r="AA970">
        <v>3691390000</v>
      </c>
      <c r="AN970" s="22">
        <v>45499</v>
      </c>
      <c r="AO970" s="20">
        <v>4.2</v>
      </c>
    </row>
    <row r="971" spans="1:41" x14ac:dyDescent="0.2">
      <c r="A971" s="17">
        <v>45554</v>
      </c>
      <c r="B971">
        <v>264.3896484375</v>
      </c>
      <c r="C971">
        <v>265.989990234375</v>
      </c>
      <c r="D971">
        <v>269.54000854492188</v>
      </c>
      <c r="E971">
        <v>258.04998779296881</v>
      </c>
      <c r="F971">
        <v>260.72000122070312</v>
      </c>
      <c r="G971">
        <v>11022800</v>
      </c>
      <c r="U971" s="17">
        <v>45554</v>
      </c>
      <c r="V971">
        <v>5713.64013671875</v>
      </c>
      <c r="W971">
        <v>5713.64013671875</v>
      </c>
      <c r="X971">
        <v>5733.56982421875</v>
      </c>
      <c r="Y971">
        <v>5686.419921875</v>
      </c>
      <c r="Z971">
        <v>5702.6298828125</v>
      </c>
      <c r="AA971">
        <v>4024530000</v>
      </c>
      <c r="AN971" s="22">
        <v>45502</v>
      </c>
      <c r="AO971" s="20">
        <v>4.17</v>
      </c>
    </row>
    <row r="972" spans="1:41" x14ac:dyDescent="0.2">
      <c r="A972" s="17">
        <v>45555</v>
      </c>
      <c r="B972">
        <v>265.19479370117188</v>
      </c>
      <c r="C972">
        <v>266.79998779296881</v>
      </c>
      <c r="D972">
        <v>270.32000732421881</v>
      </c>
      <c r="E972">
        <v>261.32000732421881</v>
      </c>
      <c r="F972">
        <v>266.010009765625</v>
      </c>
      <c r="G972">
        <v>11463200</v>
      </c>
      <c r="U972" s="17">
        <v>45555</v>
      </c>
      <c r="V972">
        <v>5702.5498046875</v>
      </c>
      <c r="W972">
        <v>5702.5498046875</v>
      </c>
      <c r="X972">
        <v>5715.14013671875</v>
      </c>
      <c r="Y972">
        <v>5674.490234375</v>
      </c>
      <c r="Z972">
        <v>5709.64013671875</v>
      </c>
      <c r="AA972">
        <v>7867260000</v>
      </c>
      <c r="AN972" s="22">
        <v>45503</v>
      </c>
      <c r="AO972" s="20">
        <v>4.1500000000000004</v>
      </c>
    </row>
    <row r="973" spans="1:41" x14ac:dyDescent="0.2">
      <c r="A973" s="17">
        <v>45558</v>
      </c>
      <c r="B973">
        <v>262.620361328125</v>
      </c>
      <c r="C973">
        <v>264.20999145507812</v>
      </c>
      <c r="D973">
        <v>268.05999755859381</v>
      </c>
      <c r="E973">
        <v>262.239990234375</v>
      </c>
      <c r="F973">
        <v>267.25</v>
      </c>
      <c r="G973">
        <v>6034000</v>
      </c>
      <c r="U973" s="17">
        <v>45558</v>
      </c>
      <c r="V973">
        <v>5718.56982421875</v>
      </c>
      <c r="W973">
        <v>5718.56982421875</v>
      </c>
      <c r="X973">
        <v>5725.35986328125</v>
      </c>
      <c r="Y973">
        <v>5704.22021484375</v>
      </c>
      <c r="Z973">
        <v>5711.89990234375</v>
      </c>
      <c r="AA973">
        <v>3529550000</v>
      </c>
      <c r="AN973" s="22">
        <v>45504</v>
      </c>
      <c r="AO973" s="20">
        <v>4.09</v>
      </c>
    </row>
    <row r="974" spans="1:41" x14ac:dyDescent="0.2">
      <c r="A974" s="17">
        <v>45559</v>
      </c>
      <c r="B974">
        <v>268.81292724609381</v>
      </c>
      <c r="C974">
        <v>270.44000244140619</v>
      </c>
      <c r="D974">
        <v>272.45999145507812</v>
      </c>
      <c r="E974">
        <v>266.29000854492188</v>
      </c>
      <c r="F974">
        <v>269.82998657226562</v>
      </c>
      <c r="G974">
        <v>7154500</v>
      </c>
      <c r="U974" s="17">
        <v>45559</v>
      </c>
      <c r="V974">
        <v>5732.93017578125</v>
      </c>
      <c r="W974">
        <v>5732.93017578125</v>
      </c>
      <c r="X974">
        <v>5735.31982421875</v>
      </c>
      <c r="Y974">
        <v>5698.990234375</v>
      </c>
      <c r="Z974">
        <v>5727.66015625</v>
      </c>
      <c r="AA974">
        <v>3872710000</v>
      </c>
      <c r="AN974" s="22">
        <v>45505</v>
      </c>
      <c r="AO974" s="20">
        <v>3.99</v>
      </c>
    </row>
    <row r="975" spans="1:41" x14ac:dyDescent="0.2">
      <c r="A975" s="17">
        <v>45560</v>
      </c>
      <c r="B975">
        <v>272.44091796875</v>
      </c>
      <c r="C975">
        <v>274.08999633789062</v>
      </c>
      <c r="D975">
        <v>277.04998779296881</v>
      </c>
      <c r="E975">
        <v>269.3800048828125</v>
      </c>
      <c r="F975">
        <v>270.45001220703119</v>
      </c>
      <c r="G975">
        <v>7920000</v>
      </c>
      <c r="U975" s="17">
        <v>45560</v>
      </c>
      <c r="V975">
        <v>5722.259765625</v>
      </c>
      <c r="W975">
        <v>5722.259765625</v>
      </c>
      <c r="X975">
        <v>5741.02978515625</v>
      </c>
      <c r="Y975">
        <v>5712.06005859375</v>
      </c>
      <c r="Z975">
        <v>5733.64990234375</v>
      </c>
      <c r="AA975">
        <v>3624910000</v>
      </c>
      <c r="AN975" s="22">
        <v>45506</v>
      </c>
      <c r="AO975" s="20">
        <v>3.8</v>
      </c>
    </row>
    <row r="976" spans="1:41" x14ac:dyDescent="0.2">
      <c r="A976" s="17">
        <v>45561</v>
      </c>
      <c r="B976">
        <v>274.10092163085938</v>
      </c>
      <c r="C976">
        <v>275.760009765625</v>
      </c>
      <c r="D976">
        <v>278.6400146484375</v>
      </c>
      <c r="E976">
        <v>272.70999145507812</v>
      </c>
      <c r="F976">
        <v>276.1300048828125</v>
      </c>
      <c r="G976">
        <v>5253400</v>
      </c>
      <c r="U976" s="17">
        <v>45561</v>
      </c>
      <c r="V976">
        <v>5745.3701171875</v>
      </c>
      <c r="W976">
        <v>5745.3701171875</v>
      </c>
      <c r="X976">
        <v>5767.3701171875</v>
      </c>
      <c r="Y976">
        <v>5721.009765625</v>
      </c>
      <c r="Z976">
        <v>5762.22021484375</v>
      </c>
      <c r="AA976">
        <v>4391180000</v>
      </c>
      <c r="AN976" s="22">
        <v>45509</v>
      </c>
      <c r="AO976" s="20">
        <v>3.78</v>
      </c>
    </row>
    <row r="977" spans="1:41" x14ac:dyDescent="0.2">
      <c r="A977" s="17">
        <v>45562</v>
      </c>
      <c r="B977">
        <v>274.97561645507812</v>
      </c>
      <c r="C977">
        <v>276.6400146484375</v>
      </c>
      <c r="D977">
        <v>277.83999633789062</v>
      </c>
      <c r="E977">
        <v>275.05999755859381</v>
      </c>
      <c r="F977">
        <v>276.260009765625</v>
      </c>
      <c r="G977">
        <v>5220100</v>
      </c>
      <c r="U977" s="17">
        <v>45562</v>
      </c>
      <c r="V977">
        <v>5738.169921875</v>
      </c>
      <c r="W977">
        <v>5738.169921875</v>
      </c>
      <c r="X977">
        <v>5763.77978515625</v>
      </c>
      <c r="Y977">
        <v>5727.33984375</v>
      </c>
      <c r="Z977">
        <v>5755.35986328125</v>
      </c>
      <c r="AA977">
        <v>3898530000</v>
      </c>
      <c r="AN977" s="22">
        <v>45510</v>
      </c>
      <c r="AO977" s="20">
        <v>3.9</v>
      </c>
    </row>
    <row r="978" spans="1:41" x14ac:dyDescent="0.2">
      <c r="A978" s="17">
        <v>45565</v>
      </c>
      <c r="B978">
        <v>272.063232421875</v>
      </c>
      <c r="C978">
        <v>273.70999145507812</v>
      </c>
      <c r="D978">
        <v>275.739990234375</v>
      </c>
      <c r="E978">
        <v>269.1400146484375</v>
      </c>
      <c r="F978">
        <v>273.95001220703119</v>
      </c>
      <c r="G978">
        <v>5059700</v>
      </c>
      <c r="U978" s="17">
        <v>45565</v>
      </c>
      <c r="V978">
        <v>5762.47998046875</v>
      </c>
      <c r="W978">
        <v>5762.47998046875</v>
      </c>
      <c r="X978">
        <v>5765.14013671875</v>
      </c>
      <c r="Y978">
        <v>5703.52978515625</v>
      </c>
      <c r="Z978">
        <v>5726.52001953125</v>
      </c>
      <c r="AA978">
        <v>4425730000</v>
      </c>
      <c r="AN978" s="22">
        <v>45511</v>
      </c>
      <c r="AO978" s="20">
        <v>3.96</v>
      </c>
    </row>
    <row r="979" spans="1:41" x14ac:dyDescent="0.2">
      <c r="A979" s="17">
        <v>45566</v>
      </c>
      <c r="B979">
        <v>269.24032592773438</v>
      </c>
      <c r="C979">
        <v>270.8699951171875</v>
      </c>
      <c r="D979">
        <v>274.70001220703119</v>
      </c>
      <c r="E979">
        <v>269.69000244140619</v>
      </c>
      <c r="F979">
        <v>274.1400146484375</v>
      </c>
      <c r="G979">
        <v>4369900</v>
      </c>
      <c r="U979" s="17">
        <v>45566</v>
      </c>
      <c r="V979">
        <v>5708.75</v>
      </c>
      <c r="W979">
        <v>5708.75</v>
      </c>
      <c r="X979">
        <v>5757.72998046875</v>
      </c>
      <c r="Y979">
        <v>5681.27978515625</v>
      </c>
      <c r="Z979">
        <v>5757.72998046875</v>
      </c>
      <c r="AA979">
        <v>4025180000</v>
      </c>
      <c r="AN979" s="22">
        <v>45512</v>
      </c>
      <c r="AO979" s="20">
        <v>3.99</v>
      </c>
    </row>
    <row r="980" spans="1:41" x14ac:dyDescent="0.2">
      <c r="A980" s="17">
        <v>45567</v>
      </c>
      <c r="B980">
        <v>277.79852294921881</v>
      </c>
      <c r="C980">
        <v>279.48001098632812</v>
      </c>
      <c r="D980">
        <v>282</v>
      </c>
      <c r="E980">
        <v>270.85000610351562</v>
      </c>
      <c r="F980">
        <v>273.72000122070312</v>
      </c>
      <c r="G980">
        <v>8512300</v>
      </c>
      <c r="U980" s="17">
        <v>45567</v>
      </c>
      <c r="V980">
        <v>5709.5400390625</v>
      </c>
      <c r="W980">
        <v>5709.5400390625</v>
      </c>
      <c r="X980">
        <v>5719.6298828125</v>
      </c>
      <c r="Y980">
        <v>5674</v>
      </c>
      <c r="Z980">
        <v>5698.14013671875</v>
      </c>
      <c r="AA980">
        <v>3829050000</v>
      </c>
      <c r="AN980" s="22">
        <v>45513</v>
      </c>
      <c r="AO980" s="20">
        <v>3.94</v>
      </c>
    </row>
    <row r="981" spans="1:41" x14ac:dyDescent="0.2">
      <c r="A981" s="17">
        <v>45568</v>
      </c>
      <c r="B981">
        <v>279.21990966796881</v>
      </c>
      <c r="C981">
        <v>280.91000366210938</v>
      </c>
      <c r="D981">
        <v>281.1199951171875</v>
      </c>
      <c r="E981">
        <v>277.73001098632812</v>
      </c>
      <c r="F981">
        <v>278.989990234375</v>
      </c>
      <c r="G981">
        <v>3868400</v>
      </c>
      <c r="U981" s="17">
        <v>45568</v>
      </c>
      <c r="V981">
        <v>5699.93994140625</v>
      </c>
      <c r="W981">
        <v>5699.93994140625</v>
      </c>
      <c r="X981">
        <v>5718.77978515625</v>
      </c>
      <c r="Y981">
        <v>5677.3701171875</v>
      </c>
      <c r="Z981">
        <v>5698.18994140625</v>
      </c>
      <c r="AA981">
        <v>3597450000</v>
      </c>
      <c r="AN981" s="22">
        <v>45516</v>
      </c>
      <c r="AO981" s="20">
        <v>3.9</v>
      </c>
    </row>
    <row r="982" spans="1:41" x14ac:dyDescent="0.2">
      <c r="A982" s="17">
        <v>45569</v>
      </c>
      <c r="B982">
        <v>286.01876831054688</v>
      </c>
      <c r="C982">
        <v>287.75</v>
      </c>
      <c r="D982">
        <v>287.8900146484375</v>
      </c>
      <c r="E982">
        <v>281.47000122070312</v>
      </c>
      <c r="F982">
        <v>283.8599853515625</v>
      </c>
      <c r="G982">
        <v>6129900</v>
      </c>
      <c r="U982" s="17">
        <v>45569</v>
      </c>
      <c r="V982">
        <v>5751.06982421875</v>
      </c>
      <c r="W982">
        <v>5751.06982421875</v>
      </c>
      <c r="X982">
        <v>5753.2099609375</v>
      </c>
      <c r="Y982">
        <v>5702.830078125</v>
      </c>
      <c r="Z982">
        <v>5737.47998046875</v>
      </c>
      <c r="AA982">
        <v>3479400000</v>
      </c>
      <c r="AN982" s="22">
        <v>45517</v>
      </c>
      <c r="AO982" s="20">
        <v>3.85</v>
      </c>
    </row>
    <row r="983" spans="1:41" x14ac:dyDescent="0.2">
      <c r="A983" s="17">
        <v>45572</v>
      </c>
      <c r="B983">
        <v>282.85787963867188</v>
      </c>
      <c r="C983">
        <v>284.57000732421881</v>
      </c>
      <c r="D983">
        <v>288.17001342773438</v>
      </c>
      <c r="E983">
        <v>283.3800048828125</v>
      </c>
      <c r="F983">
        <v>286.57998657226562</v>
      </c>
      <c r="G983">
        <v>4794700</v>
      </c>
      <c r="U983" s="17">
        <v>45572</v>
      </c>
      <c r="V983">
        <v>5695.93994140625</v>
      </c>
      <c r="W983">
        <v>5695.93994140625</v>
      </c>
      <c r="X983">
        <v>5739.33984375</v>
      </c>
      <c r="Y983">
        <v>5686.85009765625</v>
      </c>
      <c r="Z983">
        <v>5737.7998046875</v>
      </c>
      <c r="AA983">
        <v>3637790000</v>
      </c>
      <c r="AN983" s="22">
        <v>45518</v>
      </c>
      <c r="AO983" s="20">
        <v>3.83</v>
      </c>
    </row>
    <row r="984" spans="1:41" x14ac:dyDescent="0.2">
      <c r="A984" s="17">
        <v>45573</v>
      </c>
      <c r="B984">
        <v>289.81576538085938</v>
      </c>
      <c r="C984">
        <v>291.57000732421881</v>
      </c>
      <c r="D984">
        <v>292.6300048828125</v>
      </c>
      <c r="E984">
        <v>284.10000610351562</v>
      </c>
      <c r="F984">
        <v>286</v>
      </c>
      <c r="G984">
        <v>5211200</v>
      </c>
      <c r="U984" s="17">
        <v>45573</v>
      </c>
      <c r="V984">
        <v>5751.1298828125</v>
      </c>
      <c r="W984">
        <v>5751.1298828125</v>
      </c>
      <c r="X984">
        <v>5757.60009765625</v>
      </c>
      <c r="Y984">
        <v>5714.56005859375</v>
      </c>
      <c r="Z984">
        <v>5719.14013671875</v>
      </c>
      <c r="AA984">
        <v>3393400000</v>
      </c>
      <c r="AN984" s="22">
        <v>45519</v>
      </c>
      <c r="AO984" s="20">
        <v>3.92</v>
      </c>
    </row>
    <row r="985" spans="1:41" x14ac:dyDescent="0.2">
      <c r="A985" s="17">
        <v>45574</v>
      </c>
      <c r="B985">
        <v>286.18771362304688</v>
      </c>
      <c r="C985">
        <v>287.92001342773438</v>
      </c>
      <c r="D985">
        <v>291.57000732421881</v>
      </c>
      <c r="E985">
        <v>287.07998657226562</v>
      </c>
      <c r="F985">
        <v>290.82000732421881</v>
      </c>
      <c r="G985">
        <v>4851000</v>
      </c>
      <c r="U985" s="17">
        <v>45574</v>
      </c>
      <c r="V985">
        <v>5792.0400390625</v>
      </c>
      <c r="W985">
        <v>5792.0400390625</v>
      </c>
      <c r="X985">
        <v>5796.7998046875</v>
      </c>
      <c r="Y985">
        <v>5745.02001953125</v>
      </c>
      <c r="Z985">
        <v>5751.7998046875</v>
      </c>
      <c r="AA985">
        <v>3650340000</v>
      </c>
      <c r="AN985" s="22">
        <v>45520</v>
      </c>
      <c r="AO985" s="20">
        <v>3.89</v>
      </c>
    </row>
    <row r="986" spans="1:41" x14ac:dyDescent="0.2">
      <c r="A986" s="17">
        <v>45575</v>
      </c>
      <c r="B986">
        <v>288.42416381835938</v>
      </c>
      <c r="C986">
        <v>290.17001342773438</v>
      </c>
      <c r="D986">
        <v>290.23001098632812</v>
      </c>
      <c r="E986">
        <v>284.6199951171875</v>
      </c>
      <c r="F986">
        <v>287.92001342773438</v>
      </c>
      <c r="G986">
        <v>3965500</v>
      </c>
      <c r="U986" s="17">
        <v>45575</v>
      </c>
      <c r="V986">
        <v>5780.0498046875</v>
      </c>
      <c r="W986">
        <v>5780.0498046875</v>
      </c>
      <c r="X986">
        <v>5795.02978515625</v>
      </c>
      <c r="Y986">
        <v>5764.759765625</v>
      </c>
      <c r="Z986">
        <v>5778.35986328125</v>
      </c>
      <c r="AA986">
        <v>3208790000</v>
      </c>
      <c r="AN986" s="22">
        <v>45523</v>
      </c>
      <c r="AO986" s="20">
        <v>3.86</v>
      </c>
    </row>
    <row r="987" spans="1:41" x14ac:dyDescent="0.2">
      <c r="A987" s="17">
        <v>45576</v>
      </c>
      <c r="B987">
        <v>286.36666870117188</v>
      </c>
      <c r="C987">
        <v>288.10000610351562</v>
      </c>
      <c r="D987">
        <v>290.239990234375</v>
      </c>
      <c r="E987">
        <v>286.29998779296881</v>
      </c>
      <c r="F987">
        <v>289.20999145507812</v>
      </c>
      <c r="G987">
        <v>3597000</v>
      </c>
      <c r="U987" s="17">
        <v>45576</v>
      </c>
      <c r="V987">
        <v>5815.02978515625</v>
      </c>
      <c r="W987">
        <v>5815.02978515625</v>
      </c>
      <c r="X987">
        <v>5822.1298828125</v>
      </c>
      <c r="Y987">
        <v>5775.08984375</v>
      </c>
      <c r="Z987">
        <v>5775.08984375</v>
      </c>
      <c r="AA987">
        <v>3208720000</v>
      </c>
      <c r="AN987" s="22">
        <v>45524</v>
      </c>
      <c r="AO987" s="20">
        <v>3.82</v>
      </c>
    </row>
    <row r="988" spans="1:41" x14ac:dyDescent="0.2">
      <c r="A988" s="17">
        <v>45579</v>
      </c>
      <c r="B988">
        <v>289.8853759765625</v>
      </c>
      <c r="C988">
        <v>291.6400146484375</v>
      </c>
      <c r="D988">
        <v>292.45001220703119</v>
      </c>
      <c r="E988">
        <v>288.25</v>
      </c>
      <c r="F988">
        <v>289.92001342773438</v>
      </c>
      <c r="G988">
        <v>3642500</v>
      </c>
      <c r="U988" s="17">
        <v>45579</v>
      </c>
      <c r="V988">
        <v>5859.85009765625</v>
      </c>
      <c r="W988">
        <v>5859.85009765625</v>
      </c>
      <c r="X988">
        <v>5871.41015625</v>
      </c>
      <c r="Y988">
        <v>5829.56982421875</v>
      </c>
      <c r="Z988">
        <v>5829.81005859375</v>
      </c>
      <c r="AA988">
        <v>3005250000</v>
      </c>
      <c r="AN988" s="22">
        <v>45525</v>
      </c>
      <c r="AO988" s="20">
        <v>3.79</v>
      </c>
    </row>
    <row r="989" spans="1:41" x14ac:dyDescent="0.2">
      <c r="A989" s="17">
        <v>45580</v>
      </c>
      <c r="B989">
        <v>286.61514282226562</v>
      </c>
      <c r="C989">
        <v>288.35000610351562</v>
      </c>
      <c r="D989">
        <v>293.57998657226562</v>
      </c>
      <c r="E989">
        <v>288</v>
      </c>
      <c r="F989">
        <v>293.45999145507812</v>
      </c>
      <c r="G989">
        <v>3850800</v>
      </c>
      <c r="U989" s="17">
        <v>45580</v>
      </c>
      <c r="V989">
        <v>5815.259765625</v>
      </c>
      <c r="W989">
        <v>5815.259765625</v>
      </c>
      <c r="X989">
        <v>5870.35986328125</v>
      </c>
      <c r="Y989">
        <v>5804.47998046875</v>
      </c>
      <c r="Z989">
        <v>5866.740234375</v>
      </c>
      <c r="AA989">
        <v>3882120000</v>
      </c>
      <c r="AN989" s="22">
        <v>45526</v>
      </c>
      <c r="AO989" s="20">
        <v>3.86</v>
      </c>
    </row>
    <row r="990" spans="1:41" x14ac:dyDescent="0.2">
      <c r="A990" s="17">
        <v>45581</v>
      </c>
      <c r="B990">
        <v>289.11001586914062</v>
      </c>
      <c r="C990">
        <v>290.8599853515625</v>
      </c>
      <c r="D990">
        <v>290.92001342773438</v>
      </c>
      <c r="E990">
        <v>284.23001098632812</v>
      </c>
      <c r="F990">
        <v>287.54998779296881</v>
      </c>
      <c r="G990">
        <v>3497000</v>
      </c>
      <c r="U990" s="17">
        <v>45581</v>
      </c>
      <c r="V990">
        <v>5842.47021484375</v>
      </c>
      <c r="W990">
        <v>5842.47021484375</v>
      </c>
      <c r="X990">
        <v>5846.52001953125</v>
      </c>
      <c r="Y990">
        <v>5808.33984375</v>
      </c>
      <c r="Z990">
        <v>5816.580078125</v>
      </c>
      <c r="AA990">
        <v>3467230000</v>
      </c>
      <c r="AN990" s="22">
        <v>45527</v>
      </c>
      <c r="AO990" s="20">
        <v>3.81</v>
      </c>
    </row>
    <row r="991" spans="1:41" x14ac:dyDescent="0.2">
      <c r="A991" s="17">
        <v>45582</v>
      </c>
      <c r="B991">
        <v>289.35848999023438</v>
      </c>
      <c r="C991">
        <v>291.1099853515625</v>
      </c>
      <c r="D991">
        <v>293.33999633789062</v>
      </c>
      <c r="E991">
        <v>290.10000610351562</v>
      </c>
      <c r="F991">
        <v>291.95999145507812</v>
      </c>
      <c r="G991">
        <v>2830000</v>
      </c>
      <c r="U991" s="17">
        <v>45582</v>
      </c>
      <c r="V991">
        <v>5841.47021484375</v>
      </c>
      <c r="W991">
        <v>5841.47021484375</v>
      </c>
      <c r="X991">
        <v>5878.4599609375</v>
      </c>
      <c r="Y991">
        <v>5840.25</v>
      </c>
      <c r="Z991">
        <v>5875.6201171875</v>
      </c>
      <c r="AA991">
        <v>3480010000</v>
      </c>
      <c r="AN991" s="22">
        <v>45530</v>
      </c>
      <c r="AO991" s="20">
        <v>3.82</v>
      </c>
    </row>
    <row r="992" spans="1:41" x14ac:dyDescent="0.2">
      <c r="A992" s="17">
        <v>45583</v>
      </c>
      <c r="B992">
        <v>291.17752075195312</v>
      </c>
      <c r="C992">
        <v>292.94000244140619</v>
      </c>
      <c r="D992">
        <v>294.70999145507812</v>
      </c>
      <c r="E992">
        <v>290.14999389648438</v>
      </c>
      <c r="F992">
        <v>292.04000854492188</v>
      </c>
      <c r="G992">
        <v>3087900</v>
      </c>
      <c r="U992" s="17">
        <v>45583</v>
      </c>
      <c r="V992">
        <v>5864.669921875</v>
      </c>
      <c r="W992">
        <v>5864.669921875</v>
      </c>
      <c r="X992">
        <v>5872.169921875</v>
      </c>
      <c r="Y992">
        <v>5846.10986328125</v>
      </c>
      <c r="Z992">
        <v>5859.43017578125</v>
      </c>
      <c r="AA992">
        <v>3374490000</v>
      </c>
      <c r="AN992" s="22">
        <v>45531</v>
      </c>
      <c r="AO992" s="20">
        <v>3.83</v>
      </c>
    </row>
    <row r="993" spans="1:41" x14ac:dyDescent="0.2">
      <c r="A993" s="17">
        <v>45586</v>
      </c>
      <c r="B993">
        <v>289.5374755859375</v>
      </c>
      <c r="C993">
        <v>291.29000854492188</v>
      </c>
      <c r="D993">
        <v>292.92001342773438</v>
      </c>
      <c r="E993">
        <v>288.04000854492188</v>
      </c>
      <c r="F993">
        <v>289</v>
      </c>
      <c r="G993">
        <v>2712600</v>
      </c>
      <c r="U993" s="17">
        <v>45586</v>
      </c>
      <c r="V993">
        <v>5853.97998046875</v>
      </c>
      <c r="W993">
        <v>5853.97998046875</v>
      </c>
      <c r="X993">
        <v>5866.919921875</v>
      </c>
      <c r="Y993">
        <v>5824.7900390625</v>
      </c>
      <c r="Z993">
        <v>5857.81982421875</v>
      </c>
      <c r="AA993">
        <v>3407010000</v>
      </c>
      <c r="AN993" s="22">
        <v>45532</v>
      </c>
      <c r="AO993" s="20">
        <v>3.84</v>
      </c>
    </row>
    <row r="994" spans="1:41" x14ac:dyDescent="0.2">
      <c r="A994" s="17">
        <v>45587</v>
      </c>
      <c r="B994">
        <v>286.59524536132812</v>
      </c>
      <c r="C994">
        <v>288.32998657226562</v>
      </c>
      <c r="D994">
        <v>291.94000244140619</v>
      </c>
      <c r="E994">
        <v>287.64999389648438</v>
      </c>
      <c r="F994">
        <v>289.75</v>
      </c>
      <c r="G994">
        <v>3100100</v>
      </c>
      <c r="U994" s="17">
        <v>45587</v>
      </c>
      <c r="V994">
        <v>5851.2001953125</v>
      </c>
      <c r="W994">
        <v>5851.2001953125</v>
      </c>
      <c r="X994">
        <v>5863.0400390625</v>
      </c>
      <c r="Y994">
        <v>5821.169921875</v>
      </c>
      <c r="Z994">
        <v>5832.7001953125</v>
      </c>
      <c r="AA994">
        <v>3342080000</v>
      </c>
      <c r="AN994" s="22">
        <v>45533</v>
      </c>
      <c r="AO994" s="20">
        <v>3.87</v>
      </c>
    </row>
    <row r="995" spans="1:41" x14ac:dyDescent="0.2">
      <c r="A995" s="17">
        <v>45588</v>
      </c>
      <c r="B995">
        <v>282.71871948242188</v>
      </c>
      <c r="C995">
        <v>284.42999267578119</v>
      </c>
      <c r="D995">
        <v>288.29998779296881</v>
      </c>
      <c r="E995">
        <v>282.6199951171875</v>
      </c>
      <c r="F995">
        <v>287.73001098632812</v>
      </c>
      <c r="G995">
        <v>3227100</v>
      </c>
      <c r="U995" s="17">
        <v>45588</v>
      </c>
      <c r="V995">
        <v>5797.419921875</v>
      </c>
      <c r="W995">
        <v>5797.419921875</v>
      </c>
      <c r="X995">
        <v>5834.85009765625</v>
      </c>
      <c r="Y995">
        <v>5762.41015625</v>
      </c>
      <c r="Z995">
        <v>5834.5</v>
      </c>
      <c r="AA995">
        <v>3532650000</v>
      </c>
      <c r="AN995" s="22">
        <v>45534</v>
      </c>
      <c r="AO995" s="20">
        <v>3.91</v>
      </c>
    </row>
    <row r="996" spans="1:41" x14ac:dyDescent="0.2">
      <c r="A996" s="17">
        <v>45589</v>
      </c>
      <c r="B996">
        <v>285.03472900390619</v>
      </c>
      <c r="C996">
        <v>286.760009765625</v>
      </c>
      <c r="D996">
        <v>288.91000366210938</v>
      </c>
      <c r="E996">
        <v>285.17999267578119</v>
      </c>
      <c r="F996">
        <v>286.55999755859381</v>
      </c>
      <c r="G996">
        <v>3210700</v>
      </c>
      <c r="U996" s="17">
        <v>45589</v>
      </c>
      <c r="V996">
        <v>5809.85986328125</v>
      </c>
      <c r="W996">
        <v>5809.85986328125</v>
      </c>
      <c r="X996">
        <v>5817.7998046875</v>
      </c>
      <c r="Y996">
        <v>5784.919921875</v>
      </c>
      <c r="Z996">
        <v>5817.7998046875</v>
      </c>
      <c r="AA996">
        <v>3543030000</v>
      </c>
      <c r="AN996" s="22">
        <v>45537</v>
      </c>
    </row>
    <row r="997" spans="1:41" x14ac:dyDescent="0.2">
      <c r="A997" s="17">
        <v>45590</v>
      </c>
      <c r="B997">
        <v>288.71246337890619</v>
      </c>
      <c r="C997">
        <v>290.45999145507812</v>
      </c>
      <c r="D997">
        <v>294.3800048828125</v>
      </c>
      <c r="E997">
        <v>288.82998657226562</v>
      </c>
      <c r="F997">
        <v>290</v>
      </c>
      <c r="G997">
        <v>3351200</v>
      </c>
      <c r="U997" s="17">
        <v>45590</v>
      </c>
      <c r="V997">
        <v>5808.1201171875</v>
      </c>
      <c r="W997">
        <v>5808.1201171875</v>
      </c>
      <c r="X997">
        <v>5862.81982421875</v>
      </c>
      <c r="Y997">
        <v>5799.97998046875</v>
      </c>
      <c r="Z997">
        <v>5826.75</v>
      </c>
      <c r="AA997">
        <v>3501280000</v>
      </c>
      <c r="AN997" s="22">
        <v>45538</v>
      </c>
      <c r="AO997" s="20">
        <v>3.84</v>
      </c>
    </row>
    <row r="998" spans="1:41" x14ac:dyDescent="0.2">
      <c r="A998" s="17">
        <v>45593</v>
      </c>
      <c r="B998">
        <v>292.00250244140619</v>
      </c>
      <c r="C998">
        <v>293.76998901367188</v>
      </c>
      <c r="D998">
        <v>296.07000732421881</v>
      </c>
      <c r="E998">
        <v>292.489990234375</v>
      </c>
      <c r="F998">
        <v>293.60000610351562</v>
      </c>
      <c r="G998">
        <v>3867800</v>
      </c>
      <c r="U998" s="17">
        <v>45593</v>
      </c>
      <c r="V998">
        <v>5823.52001953125</v>
      </c>
      <c r="W998">
        <v>5823.52001953125</v>
      </c>
      <c r="X998">
        <v>5842.919921875</v>
      </c>
      <c r="Y998">
        <v>5823.080078125</v>
      </c>
      <c r="Z998">
        <v>5833.93017578125</v>
      </c>
      <c r="AA998">
        <v>3691280000</v>
      </c>
      <c r="AN998" s="22">
        <v>45539</v>
      </c>
      <c r="AO998" s="20">
        <v>3.77</v>
      </c>
    </row>
    <row r="999" spans="1:41" x14ac:dyDescent="0.2">
      <c r="A999" s="17">
        <v>45594</v>
      </c>
      <c r="B999">
        <v>297.09173583984381</v>
      </c>
      <c r="C999">
        <v>298.8900146484375</v>
      </c>
      <c r="D999">
        <v>300.60000610351562</v>
      </c>
      <c r="E999">
        <v>292.80999755859381</v>
      </c>
      <c r="F999">
        <v>294</v>
      </c>
      <c r="G999">
        <v>4280700</v>
      </c>
      <c r="U999" s="17">
        <v>45594</v>
      </c>
      <c r="V999">
        <v>5832.919921875</v>
      </c>
      <c r="W999">
        <v>5832.919921875</v>
      </c>
      <c r="X999">
        <v>5847.18994140625</v>
      </c>
      <c r="Y999">
        <v>5802.169921875</v>
      </c>
      <c r="Z999">
        <v>5819.68017578125</v>
      </c>
      <c r="AA999">
        <v>3879100000</v>
      </c>
      <c r="AN999" s="22">
        <v>45540</v>
      </c>
      <c r="AO999" s="20">
        <v>3.73</v>
      </c>
    </row>
    <row r="1000" spans="1:41" x14ac:dyDescent="0.2">
      <c r="A1000" s="17">
        <v>45595</v>
      </c>
      <c r="B1000">
        <v>294.61669921875</v>
      </c>
      <c r="C1000">
        <v>296.39999389648438</v>
      </c>
      <c r="D1000">
        <v>299.54000854492188</v>
      </c>
      <c r="E1000">
        <v>296.35000610351562</v>
      </c>
      <c r="F1000">
        <v>297.07000732421881</v>
      </c>
      <c r="G1000">
        <v>2826500</v>
      </c>
      <c r="U1000" s="17">
        <v>45595</v>
      </c>
      <c r="V1000">
        <v>5813.669921875</v>
      </c>
      <c r="W1000">
        <v>5813.669921875</v>
      </c>
      <c r="X1000">
        <v>5850.93994140625</v>
      </c>
      <c r="Y1000">
        <v>5811.27978515625</v>
      </c>
      <c r="Z1000">
        <v>5832.64990234375</v>
      </c>
      <c r="AA1000">
        <v>3851120000</v>
      </c>
      <c r="AN1000" s="22">
        <v>45541</v>
      </c>
      <c r="AO1000" s="20">
        <v>3.72</v>
      </c>
    </row>
    <row r="1001" spans="1:41" x14ac:dyDescent="0.2">
      <c r="A1001" s="17">
        <v>45596</v>
      </c>
      <c r="B1001">
        <v>289.61697387695312</v>
      </c>
      <c r="C1001">
        <v>291.3699951171875</v>
      </c>
      <c r="D1001">
        <v>296.08999633789062</v>
      </c>
      <c r="E1001">
        <v>289.54998779296881</v>
      </c>
      <c r="F1001">
        <v>292.60000610351562</v>
      </c>
      <c r="G1001">
        <v>4301800</v>
      </c>
      <c r="U1001" s="17">
        <v>45596</v>
      </c>
      <c r="V1001">
        <v>5705.4501953125</v>
      </c>
      <c r="W1001">
        <v>5705.4501953125</v>
      </c>
      <c r="X1001">
        <v>5775.33984375</v>
      </c>
      <c r="Y1001">
        <v>5702.85986328125</v>
      </c>
      <c r="Z1001">
        <v>5775.33984375</v>
      </c>
      <c r="AA1001">
        <v>4425660000</v>
      </c>
      <c r="AN1001" s="22">
        <v>45544</v>
      </c>
      <c r="AO1001" s="20">
        <v>3.7</v>
      </c>
    </row>
    <row r="1002" spans="1:41" x14ac:dyDescent="0.2">
      <c r="A1002" s="17">
        <v>45597</v>
      </c>
      <c r="B1002">
        <v>292.94683837890619</v>
      </c>
      <c r="C1002">
        <v>294.72000122070312</v>
      </c>
      <c r="D1002">
        <v>296.989990234375</v>
      </c>
      <c r="E1002">
        <v>290</v>
      </c>
      <c r="F1002">
        <v>290.23001098632812</v>
      </c>
      <c r="G1002">
        <v>3527500</v>
      </c>
      <c r="U1002" s="17">
        <v>45597</v>
      </c>
      <c r="V1002">
        <v>5728.7998046875</v>
      </c>
      <c r="W1002">
        <v>5728.7998046875</v>
      </c>
      <c r="X1002">
        <v>5772.52001953125</v>
      </c>
      <c r="Y1002">
        <v>5723.22021484375</v>
      </c>
      <c r="Z1002">
        <v>5723.22021484375</v>
      </c>
      <c r="AA1002">
        <v>3796450000</v>
      </c>
      <c r="AN1002" s="22">
        <v>45545</v>
      </c>
      <c r="AO1002" s="20">
        <v>3.65</v>
      </c>
    </row>
    <row r="1003" spans="1:41" x14ac:dyDescent="0.2">
      <c r="A1003" s="17">
        <v>45600</v>
      </c>
      <c r="B1003">
        <v>296.21701049804688</v>
      </c>
      <c r="C1003">
        <v>298.010009765625</v>
      </c>
      <c r="D1003">
        <v>300.17999267578119</v>
      </c>
      <c r="E1003">
        <v>292.92001342773438</v>
      </c>
      <c r="F1003">
        <v>297.989990234375</v>
      </c>
      <c r="G1003">
        <v>5107900</v>
      </c>
      <c r="U1003" s="17">
        <v>45600</v>
      </c>
      <c r="V1003">
        <v>5712.68994140625</v>
      </c>
      <c r="W1003">
        <v>5712.68994140625</v>
      </c>
      <c r="X1003">
        <v>5741.43017578125</v>
      </c>
      <c r="Y1003">
        <v>5696.509765625</v>
      </c>
      <c r="Z1003">
        <v>5725.14990234375</v>
      </c>
      <c r="AA1003">
        <v>3602060000</v>
      </c>
      <c r="AN1003" s="22">
        <v>45546</v>
      </c>
      <c r="AO1003" s="20">
        <v>3.65</v>
      </c>
    </row>
    <row r="1004" spans="1:41" x14ac:dyDescent="0.2">
      <c r="A1004" s="17">
        <v>45601</v>
      </c>
      <c r="B1004">
        <v>295.70010375976562</v>
      </c>
      <c r="C1004">
        <v>297.489990234375</v>
      </c>
      <c r="D1004">
        <v>298.80999755859381</v>
      </c>
      <c r="E1004">
        <v>294.739990234375</v>
      </c>
      <c r="F1004">
        <v>297.44000244140619</v>
      </c>
      <c r="G1004">
        <v>4456100</v>
      </c>
      <c r="U1004" s="17">
        <v>45601</v>
      </c>
      <c r="V1004">
        <v>5782.759765625</v>
      </c>
      <c r="W1004">
        <v>5782.759765625</v>
      </c>
      <c r="X1004">
        <v>5783.43994140625</v>
      </c>
      <c r="Y1004">
        <v>5722.10009765625</v>
      </c>
      <c r="Z1004">
        <v>5722.43017578125</v>
      </c>
      <c r="AA1004">
        <v>3768310000</v>
      </c>
      <c r="AN1004" s="22">
        <v>45547</v>
      </c>
      <c r="AO1004" s="20">
        <v>3.68</v>
      </c>
    </row>
    <row r="1005" spans="1:41" x14ac:dyDescent="0.2">
      <c r="A1005" s="17">
        <v>45602</v>
      </c>
      <c r="B1005">
        <v>305.05352783203119</v>
      </c>
      <c r="C1005">
        <v>306.89999389648438</v>
      </c>
      <c r="D1005">
        <v>308.55999755859381</v>
      </c>
      <c r="E1005">
        <v>303.07000732421881</v>
      </c>
      <c r="F1005">
        <v>305</v>
      </c>
      <c r="G1005">
        <v>5874900</v>
      </c>
      <c r="U1005" s="17">
        <v>45602</v>
      </c>
      <c r="V1005">
        <v>5929.0400390625</v>
      </c>
      <c r="W1005">
        <v>5929.0400390625</v>
      </c>
      <c r="X1005">
        <v>5936.14013671875</v>
      </c>
      <c r="Y1005">
        <v>5864.89013671875</v>
      </c>
      <c r="Z1005">
        <v>5864.89013671875</v>
      </c>
      <c r="AA1005">
        <v>6329530000</v>
      </c>
      <c r="AN1005" s="22">
        <v>45548</v>
      </c>
      <c r="AO1005" s="20">
        <v>3.66</v>
      </c>
    </row>
    <row r="1006" spans="1:41" x14ac:dyDescent="0.2">
      <c r="A1006" s="17">
        <v>45603</v>
      </c>
      <c r="B1006">
        <v>308.91021728515619</v>
      </c>
      <c r="C1006">
        <v>310.77999877929688</v>
      </c>
      <c r="D1006">
        <v>312.19000244140619</v>
      </c>
      <c r="E1006">
        <v>306</v>
      </c>
      <c r="F1006">
        <v>307.5</v>
      </c>
      <c r="G1006">
        <v>5722600</v>
      </c>
      <c r="U1006" s="17">
        <v>45603</v>
      </c>
      <c r="V1006">
        <v>5973.10009765625</v>
      </c>
      <c r="W1006">
        <v>5973.10009765625</v>
      </c>
      <c r="X1006">
        <v>5983.83984375</v>
      </c>
      <c r="Y1006">
        <v>5947.2099609375</v>
      </c>
      <c r="Z1006">
        <v>5947.2099609375</v>
      </c>
      <c r="AA1006">
        <v>4925740000</v>
      </c>
      <c r="AN1006" s="22">
        <v>45551</v>
      </c>
      <c r="AO1006" s="20">
        <v>3.63</v>
      </c>
    </row>
    <row r="1007" spans="1:41" x14ac:dyDescent="0.2">
      <c r="A1007" s="17">
        <v>45604</v>
      </c>
      <c r="B1007">
        <v>320.01300048828119</v>
      </c>
      <c r="C1007">
        <v>321.95001220703119</v>
      </c>
      <c r="D1007">
        <v>322.80999755859381</v>
      </c>
      <c r="E1007">
        <v>309.44000244140619</v>
      </c>
      <c r="F1007">
        <v>310.02999877929688</v>
      </c>
      <c r="G1007">
        <v>8485000</v>
      </c>
      <c r="U1007" s="17">
        <v>45604</v>
      </c>
      <c r="V1007">
        <v>5995.5400390625</v>
      </c>
      <c r="W1007">
        <v>5995.5400390625</v>
      </c>
      <c r="X1007">
        <v>6012.4501953125</v>
      </c>
      <c r="Y1007">
        <v>5976.759765625</v>
      </c>
      <c r="Z1007">
        <v>5976.759765625</v>
      </c>
      <c r="AA1007">
        <v>4666740000</v>
      </c>
      <c r="AN1007" s="22">
        <v>45552</v>
      </c>
      <c r="AO1007" s="20">
        <v>3.65</v>
      </c>
    </row>
    <row r="1008" spans="1:41" x14ac:dyDescent="0.2">
      <c r="A1008" s="17">
        <v>45607</v>
      </c>
      <c r="B1008">
        <v>339.67398071289062</v>
      </c>
      <c r="C1008">
        <v>341.73001098632812</v>
      </c>
      <c r="D1008">
        <v>344.8800048828125</v>
      </c>
      <c r="E1008">
        <v>325.25</v>
      </c>
      <c r="F1008">
        <v>325.25</v>
      </c>
      <c r="G1008">
        <v>13954200</v>
      </c>
      <c r="U1008" s="17">
        <v>45607</v>
      </c>
      <c r="V1008">
        <v>6001.35009765625</v>
      </c>
      <c r="W1008">
        <v>6001.35009765625</v>
      </c>
      <c r="X1008">
        <v>6017.31005859375</v>
      </c>
      <c r="Y1008">
        <v>5986.68994140625</v>
      </c>
      <c r="Z1008">
        <v>6008.85986328125</v>
      </c>
      <c r="AA1008">
        <v>4333000000</v>
      </c>
      <c r="AN1008" s="22">
        <v>45553</v>
      </c>
      <c r="AO1008" s="20">
        <v>3.7</v>
      </c>
    </row>
    <row r="1009" spans="1:41" x14ac:dyDescent="0.2">
      <c r="A1009" s="17">
        <v>45608</v>
      </c>
      <c r="B1009">
        <v>339.09747314453119</v>
      </c>
      <c r="C1009">
        <v>341.14999389648438</v>
      </c>
      <c r="D1009">
        <v>348.8599853515625</v>
      </c>
      <c r="E1009">
        <v>338.510009765625</v>
      </c>
      <c r="F1009">
        <v>339.29000854492188</v>
      </c>
      <c r="G1009">
        <v>7659700</v>
      </c>
      <c r="U1009" s="17">
        <v>45608</v>
      </c>
      <c r="V1009">
        <v>5983.990234375</v>
      </c>
      <c r="W1009">
        <v>5983.990234375</v>
      </c>
      <c r="X1009">
        <v>6009.919921875</v>
      </c>
      <c r="Y1009">
        <v>5960.080078125</v>
      </c>
      <c r="Z1009">
        <v>6003.60009765625</v>
      </c>
      <c r="AA1009">
        <v>4243400000</v>
      </c>
      <c r="AN1009" s="22">
        <v>45554</v>
      </c>
      <c r="AO1009" s="20">
        <v>3.73</v>
      </c>
    </row>
    <row r="1010" spans="1:41" x14ac:dyDescent="0.2">
      <c r="A1010" s="17">
        <v>45609</v>
      </c>
      <c r="B1010">
        <v>339.66403198242188</v>
      </c>
      <c r="C1010">
        <v>341.72000122070312</v>
      </c>
      <c r="D1010">
        <v>348.19000244140619</v>
      </c>
      <c r="E1010">
        <v>338.76998901367188</v>
      </c>
      <c r="F1010">
        <v>345.5</v>
      </c>
      <c r="G1010">
        <v>6902900</v>
      </c>
      <c r="U1010" s="17">
        <v>45609</v>
      </c>
      <c r="V1010">
        <v>5985.3798828125</v>
      </c>
      <c r="W1010">
        <v>5985.3798828125</v>
      </c>
      <c r="X1010">
        <v>6008.18994140625</v>
      </c>
      <c r="Y1010">
        <v>5965.91015625</v>
      </c>
      <c r="Z1010">
        <v>5985.75</v>
      </c>
      <c r="AA1010">
        <v>4220180000</v>
      </c>
      <c r="AN1010" s="22">
        <v>45555</v>
      </c>
      <c r="AO1010" s="20">
        <v>3.73</v>
      </c>
    </row>
    <row r="1011" spans="1:41" x14ac:dyDescent="0.2">
      <c r="A1011" s="17">
        <v>45610</v>
      </c>
      <c r="B1011">
        <v>329.65463256835938</v>
      </c>
      <c r="C1011">
        <v>331.64999389648438</v>
      </c>
      <c r="D1011">
        <v>346</v>
      </c>
      <c r="E1011">
        <v>330.82000732421881</v>
      </c>
      <c r="F1011">
        <v>342.44000244140619</v>
      </c>
      <c r="G1011">
        <v>7630600</v>
      </c>
      <c r="U1011" s="17">
        <v>45610</v>
      </c>
      <c r="V1011">
        <v>5949.169921875</v>
      </c>
      <c r="W1011">
        <v>5949.169921875</v>
      </c>
      <c r="X1011">
        <v>5993.8798828125</v>
      </c>
      <c r="Y1011">
        <v>5942.27978515625</v>
      </c>
      <c r="Z1011">
        <v>5989.68017578125</v>
      </c>
      <c r="AA1011">
        <v>4184570000</v>
      </c>
      <c r="AN1011" s="22">
        <v>45558</v>
      </c>
      <c r="AO1011" s="20">
        <v>3.75</v>
      </c>
    </row>
    <row r="1012" spans="1:41" x14ac:dyDescent="0.2">
      <c r="A1012" s="17">
        <v>45611</v>
      </c>
      <c r="B1012">
        <v>323.3031005859375</v>
      </c>
      <c r="C1012">
        <v>325.260009765625</v>
      </c>
      <c r="D1012">
        <v>330.260009765625</v>
      </c>
      <c r="E1012">
        <v>324.17999267578119</v>
      </c>
      <c r="F1012">
        <v>326.92999267578119</v>
      </c>
      <c r="G1012">
        <v>7093000</v>
      </c>
      <c r="U1012" s="17">
        <v>45611</v>
      </c>
      <c r="V1012">
        <v>5870.6201171875</v>
      </c>
      <c r="W1012">
        <v>5870.6201171875</v>
      </c>
      <c r="X1012">
        <v>5915.31982421875</v>
      </c>
      <c r="Y1012">
        <v>5853.009765625</v>
      </c>
      <c r="Z1012">
        <v>5912.7900390625</v>
      </c>
      <c r="AA1012">
        <v>4590960000</v>
      </c>
      <c r="AN1012" s="22">
        <v>45559</v>
      </c>
      <c r="AO1012" s="20">
        <v>3.74</v>
      </c>
    </row>
    <row r="1013" spans="1:41" x14ac:dyDescent="0.2">
      <c r="A1013" s="17">
        <v>45614</v>
      </c>
      <c r="B1013">
        <v>320.3111572265625</v>
      </c>
      <c r="C1013">
        <v>322.25</v>
      </c>
      <c r="D1013">
        <v>327</v>
      </c>
      <c r="E1013">
        <v>320.20999145507812</v>
      </c>
      <c r="F1013">
        <v>327</v>
      </c>
      <c r="G1013">
        <v>4250400</v>
      </c>
      <c r="U1013" s="17">
        <v>45614</v>
      </c>
      <c r="V1013">
        <v>5893.6201171875</v>
      </c>
      <c r="W1013">
        <v>5893.6201171875</v>
      </c>
      <c r="X1013">
        <v>5908.1201171875</v>
      </c>
      <c r="Y1013">
        <v>5865.9501953125</v>
      </c>
      <c r="Z1013">
        <v>5874.169921875</v>
      </c>
      <c r="AA1013">
        <v>3983860000</v>
      </c>
      <c r="AN1013" s="22">
        <v>45560</v>
      </c>
      <c r="AO1013" s="20">
        <v>3.79</v>
      </c>
    </row>
    <row r="1014" spans="1:41" x14ac:dyDescent="0.2">
      <c r="A1014" s="17">
        <v>45615</v>
      </c>
      <c r="B1014">
        <v>321.48406982421881</v>
      </c>
      <c r="C1014">
        <v>323.42999267578119</v>
      </c>
      <c r="D1014">
        <v>324.70001220703119</v>
      </c>
      <c r="E1014">
        <v>316</v>
      </c>
      <c r="F1014">
        <v>319</v>
      </c>
      <c r="G1014">
        <v>5469900</v>
      </c>
      <c r="U1014" s="17">
        <v>45615</v>
      </c>
      <c r="V1014">
        <v>5916.97998046875</v>
      </c>
      <c r="W1014">
        <v>5916.97998046875</v>
      </c>
      <c r="X1014">
        <v>5923.509765625</v>
      </c>
      <c r="Y1014">
        <v>5855.2900390625</v>
      </c>
      <c r="Z1014">
        <v>5870.0498046875</v>
      </c>
      <c r="AA1014">
        <v>4036940000</v>
      </c>
      <c r="AN1014" s="22">
        <v>45561</v>
      </c>
      <c r="AO1014" s="20">
        <v>3.79</v>
      </c>
    </row>
    <row r="1015" spans="1:41" x14ac:dyDescent="0.2">
      <c r="A1015" s="17">
        <v>45616</v>
      </c>
      <c r="B1015">
        <v>323.74044799804688</v>
      </c>
      <c r="C1015">
        <v>325.70001220703119</v>
      </c>
      <c r="D1015">
        <v>327.260009765625</v>
      </c>
      <c r="E1015">
        <v>322.010009765625</v>
      </c>
      <c r="F1015">
        <v>325.29000854492188</v>
      </c>
      <c r="G1015">
        <v>3763500</v>
      </c>
      <c r="U1015" s="17">
        <v>45616</v>
      </c>
      <c r="V1015">
        <v>5917.10986328125</v>
      </c>
      <c r="W1015">
        <v>5917.10986328125</v>
      </c>
      <c r="X1015">
        <v>5920.669921875</v>
      </c>
      <c r="Y1015">
        <v>5860.56005859375</v>
      </c>
      <c r="Z1015">
        <v>5914.33984375</v>
      </c>
      <c r="AA1015">
        <v>3772620000</v>
      </c>
      <c r="AN1015" s="22">
        <v>45562</v>
      </c>
      <c r="AO1015" s="20">
        <v>3.75</v>
      </c>
    </row>
    <row r="1016" spans="1:41" x14ac:dyDescent="0.2">
      <c r="A1016" s="17">
        <v>45617</v>
      </c>
      <c r="B1016">
        <v>333.75979614257812</v>
      </c>
      <c r="C1016">
        <v>335.77999877929688</v>
      </c>
      <c r="D1016">
        <v>342.94000244140619</v>
      </c>
      <c r="E1016">
        <v>328.60000610351562</v>
      </c>
      <c r="F1016">
        <v>331.35000610351562</v>
      </c>
      <c r="G1016">
        <v>8364200</v>
      </c>
      <c r="U1016" s="17">
        <v>45617</v>
      </c>
      <c r="V1016">
        <v>5948.7099609375</v>
      </c>
      <c r="W1016">
        <v>5948.7099609375</v>
      </c>
      <c r="X1016">
        <v>5963.31982421875</v>
      </c>
      <c r="Y1016">
        <v>5887.259765625</v>
      </c>
      <c r="Z1016">
        <v>5940.580078125</v>
      </c>
      <c r="AA1016">
        <v>4230120000</v>
      </c>
      <c r="AN1016" s="22">
        <v>45565</v>
      </c>
      <c r="AO1016" s="20">
        <v>3.81</v>
      </c>
    </row>
    <row r="1017" spans="1:41" x14ac:dyDescent="0.2">
      <c r="A1017" s="17">
        <v>45618</v>
      </c>
      <c r="B1017">
        <v>339.96221923828119</v>
      </c>
      <c r="C1017">
        <v>342.01998901367188</v>
      </c>
      <c r="D1017">
        <v>342.80999755859381</v>
      </c>
      <c r="E1017">
        <v>335.77999877929688</v>
      </c>
      <c r="F1017">
        <v>338.95001220703119</v>
      </c>
      <c r="G1017">
        <v>5649400</v>
      </c>
      <c r="U1017" s="17">
        <v>45618</v>
      </c>
      <c r="V1017">
        <v>5969.33984375</v>
      </c>
      <c r="W1017">
        <v>5969.33984375</v>
      </c>
      <c r="X1017">
        <v>5972.89990234375</v>
      </c>
      <c r="Y1017">
        <v>5944.35986328125</v>
      </c>
      <c r="Z1017">
        <v>5944.35986328125</v>
      </c>
      <c r="AA1017">
        <v>4141420000</v>
      </c>
      <c r="AN1017" s="22">
        <v>45566</v>
      </c>
      <c r="AO1017" s="20">
        <v>3.74</v>
      </c>
    </row>
    <row r="1018" spans="1:41" x14ac:dyDescent="0.2">
      <c r="A1018" s="17">
        <v>45621</v>
      </c>
      <c r="B1018">
        <v>337.06976318359381</v>
      </c>
      <c r="C1018">
        <v>339.1099853515625</v>
      </c>
      <c r="D1018">
        <v>347.85000610351562</v>
      </c>
      <c r="E1018">
        <v>338.29000854492188</v>
      </c>
      <c r="F1018">
        <v>345</v>
      </c>
      <c r="G1018">
        <v>7117200</v>
      </c>
      <c r="U1018" s="17">
        <v>45621</v>
      </c>
      <c r="V1018">
        <v>5987.3701171875</v>
      </c>
      <c r="W1018">
        <v>5987.3701171875</v>
      </c>
      <c r="X1018">
        <v>6020.75</v>
      </c>
      <c r="Y1018">
        <v>5963.91015625</v>
      </c>
      <c r="Z1018">
        <v>5992.27978515625</v>
      </c>
      <c r="AA1018">
        <v>5633150000</v>
      </c>
      <c r="AN1018" s="22">
        <v>45567</v>
      </c>
      <c r="AO1018" s="20">
        <v>3.79</v>
      </c>
    </row>
    <row r="1019" spans="1:41" x14ac:dyDescent="0.2">
      <c r="A1019" s="17">
        <v>45622</v>
      </c>
      <c r="B1019">
        <v>341.115234375</v>
      </c>
      <c r="C1019">
        <v>343.17999267578119</v>
      </c>
      <c r="D1019">
        <v>343.80999755859381</v>
      </c>
      <c r="E1019">
        <v>339.1400146484375</v>
      </c>
      <c r="F1019">
        <v>341.98001098632812</v>
      </c>
      <c r="G1019">
        <v>4492800</v>
      </c>
      <c r="U1019" s="17">
        <v>45622</v>
      </c>
      <c r="V1019">
        <v>6021.6298828125</v>
      </c>
      <c r="W1019">
        <v>6021.6298828125</v>
      </c>
      <c r="X1019">
        <v>6025.419921875</v>
      </c>
      <c r="Y1019">
        <v>5992.27001953125</v>
      </c>
      <c r="Z1019">
        <v>6000.02978515625</v>
      </c>
      <c r="AA1019">
        <v>3835170000</v>
      </c>
      <c r="AN1019" s="22">
        <v>45568</v>
      </c>
      <c r="AO1019" s="20">
        <v>3.85</v>
      </c>
    </row>
    <row r="1020" spans="1:41" x14ac:dyDescent="0.2">
      <c r="A1020" s="17">
        <v>45623</v>
      </c>
      <c r="B1020">
        <v>328.02450561523438</v>
      </c>
      <c r="C1020">
        <v>330.010009765625</v>
      </c>
      <c r="D1020">
        <v>337.3800048828125</v>
      </c>
      <c r="E1020">
        <v>328.8800048828125</v>
      </c>
      <c r="F1020">
        <v>336.45999145507812</v>
      </c>
      <c r="G1020">
        <v>7471500</v>
      </c>
      <c r="U1020" s="17">
        <v>45623</v>
      </c>
      <c r="V1020">
        <v>5998.740234375</v>
      </c>
      <c r="W1020">
        <v>5998.740234375</v>
      </c>
      <c r="X1020">
        <v>6020.16015625</v>
      </c>
      <c r="Y1020">
        <v>5984.8701171875</v>
      </c>
      <c r="Z1020">
        <v>6014.10986328125</v>
      </c>
      <c r="AA1020">
        <v>3363340000</v>
      </c>
      <c r="AN1020" s="22">
        <v>45569</v>
      </c>
      <c r="AO1020" s="20">
        <v>3.98</v>
      </c>
    </row>
    <row r="1021" spans="1:41" x14ac:dyDescent="0.2">
      <c r="A1021" s="17">
        <v>45625</v>
      </c>
      <c r="B1021">
        <v>328.00460815429688</v>
      </c>
      <c r="C1021">
        <v>329.989990234375</v>
      </c>
      <c r="D1021">
        <v>331.989990234375</v>
      </c>
      <c r="E1021">
        <v>327.25</v>
      </c>
      <c r="F1021">
        <v>329.33999633789062</v>
      </c>
      <c r="G1021">
        <v>3517600</v>
      </c>
      <c r="U1021" s="17">
        <v>45625</v>
      </c>
      <c r="V1021">
        <v>6032.3798828125</v>
      </c>
      <c r="W1021">
        <v>6032.3798828125</v>
      </c>
      <c r="X1021">
        <v>6044.169921875</v>
      </c>
      <c r="Y1021">
        <v>6003.97998046875</v>
      </c>
      <c r="Z1021">
        <v>6003.97998046875</v>
      </c>
      <c r="AA1021">
        <v>2444420000</v>
      </c>
      <c r="AN1021" s="22">
        <v>45572</v>
      </c>
      <c r="AO1021" s="20">
        <v>4.03</v>
      </c>
    </row>
    <row r="1022" spans="1:41" x14ac:dyDescent="0.2">
      <c r="A1022" s="17">
        <v>45628</v>
      </c>
      <c r="B1022">
        <v>329.01849365234381</v>
      </c>
      <c r="C1022">
        <v>331.010009765625</v>
      </c>
      <c r="D1022">
        <v>334.5</v>
      </c>
      <c r="E1022">
        <v>330.1099853515625</v>
      </c>
      <c r="F1022">
        <v>332</v>
      </c>
      <c r="G1022">
        <v>6063400</v>
      </c>
      <c r="U1022" s="17">
        <v>45628</v>
      </c>
      <c r="V1022">
        <v>6047.14990234375</v>
      </c>
      <c r="W1022">
        <v>6047.14990234375</v>
      </c>
      <c r="X1022">
        <v>6053.580078125</v>
      </c>
      <c r="Y1022">
        <v>6035.330078125</v>
      </c>
      <c r="Z1022">
        <v>6040.10986328125</v>
      </c>
      <c r="AA1022">
        <v>4412470000</v>
      </c>
      <c r="AN1022" s="22">
        <v>45573</v>
      </c>
      <c r="AO1022" s="20">
        <v>4.04</v>
      </c>
    </row>
    <row r="1023" spans="1:41" x14ac:dyDescent="0.2">
      <c r="A1023" s="17">
        <v>45629</v>
      </c>
      <c r="B1023">
        <v>329.4359130859375</v>
      </c>
      <c r="C1023">
        <v>331.42999267578119</v>
      </c>
      <c r="D1023">
        <v>332.79998779296881</v>
      </c>
      <c r="E1023">
        <v>323.64999389648438</v>
      </c>
      <c r="F1023">
        <v>327.39999389648438</v>
      </c>
      <c r="G1023">
        <v>12632400</v>
      </c>
      <c r="U1023" s="17">
        <v>45629</v>
      </c>
      <c r="V1023">
        <v>6049.8798828125</v>
      </c>
      <c r="W1023">
        <v>6049.8798828125</v>
      </c>
      <c r="X1023">
        <v>6052.06982421875</v>
      </c>
      <c r="Y1023">
        <v>6033.39013671875</v>
      </c>
      <c r="Z1023">
        <v>6042.97021484375</v>
      </c>
      <c r="AA1023">
        <v>4095000000</v>
      </c>
      <c r="AN1023" s="22">
        <v>45574</v>
      </c>
      <c r="AO1023" s="20">
        <v>4.0599999999999996</v>
      </c>
    </row>
    <row r="1024" spans="1:41" x14ac:dyDescent="0.2">
      <c r="A1024" s="17">
        <v>45630</v>
      </c>
      <c r="B1024">
        <v>365.65670776367188</v>
      </c>
      <c r="C1024">
        <v>367.8699951171875</v>
      </c>
      <c r="D1024">
        <v>369</v>
      </c>
      <c r="E1024">
        <v>356.64999389648438</v>
      </c>
      <c r="F1024">
        <v>366.80999755859381</v>
      </c>
      <c r="G1024">
        <v>24733100</v>
      </c>
      <c r="U1024" s="17">
        <v>45630</v>
      </c>
      <c r="V1024">
        <v>6086.490234375</v>
      </c>
      <c r="W1024">
        <v>6086.490234375</v>
      </c>
      <c r="X1024">
        <v>6089.83984375</v>
      </c>
      <c r="Y1024">
        <v>6061.06005859375</v>
      </c>
      <c r="Z1024">
        <v>6069.39013671875</v>
      </c>
      <c r="AA1024">
        <v>4003390000</v>
      </c>
      <c r="AN1024" s="22">
        <v>45575</v>
      </c>
      <c r="AO1024" s="20">
        <v>4.09</v>
      </c>
    </row>
    <row r="1025" spans="1:41" x14ac:dyDescent="0.2">
      <c r="A1025" s="17">
        <v>45631</v>
      </c>
      <c r="B1025">
        <v>359.20578002929688</v>
      </c>
      <c r="C1025">
        <v>361.3800048828125</v>
      </c>
      <c r="D1025">
        <v>365.45001220703119</v>
      </c>
      <c r="E1025">
        <v>356.67001342773438</v>
      </c>
      <c r="F1025">
        <v>360.77999877929688</v>
      </c>
      <c r="G1025">
        <v>10942100</v>
      </c>
      <c r="U1025" s="17">
        <v>45631</v>
      </c>
      <c r="V1025">
        <v>6075.10986328125</v>
      </c>
      <c r="W1025">
        <v>6075.10986328125</v>
      </c>
      <c r="X1025">
        <v>6094.5498046875</v>
      </c>
      <c r="Y1025">
        <v>6072.89990234375</v>
      </c>
      <c r="Z1025">
        <v>6089.02978515625</v>
      </c>
      <c r="AA1025">
        <v>4212020000</v>
      </c>
      <c r="AN1025" s="22">
        <v>45576</v>
      </c>
      <c r="AO1025" s="20">
        <v>4.08</v>
      </c>
    </row>
    <row r="1026" spans="1:41" x14ac:dyDescent="0.2">
      <c r="A1026" s="17">
        <v>45632</v>
      </c>
      <c r="B1026">
        <v>359.81204223632812</v>
      </c>
      <c r="C1026">
        <v>361.989990234375</v>
      </c>
      <c r="D1026">
        <v>367.14999389648438</v>
      </c>
      <c r="E1026">
        <v>361.08999633789062</v>
      </c>
      <c r="F1026">
        <v>364.989990234375</v>
      </c>
      <c r="G1026">
        <v>5738900</v>
      </c>
      <c r="U1026" s="17">
        <v>45632</v>
      </c>
      <c r="V1026">
        <v>6090.27001953125</v>
      </c>
      <c r="W1026">
        <v>6090.27001953125</v>
      </c>
      <c r="X1026">
        <v>6099.97021484375</v>
      </c>
      <c r="Y1026">
        <v>6079.97998046875</v>
      </c>
      <c r="Z1026">
        <v>6081.3798828125</v>
      </c>
      <c r="AA1026">
        <v>3924830000</v>
      </c>
      <c r="AN1026" s="22">
        <v>45579</v>
      </c>
    </row>
    <row r="1027" spans="1:41" x14ac:dyDescent="0.2">
      <c r="A1027" s="17">
        <v>45635</v>
      </c>
      <c r="B1027">
        <v>349.45477294921881</v>
      </c>
      <c r="C1027">
        <v>351.57000732421881</v>
      </c>
      <c r="D1027">
        <v>361.70001220703119</v>
      </c>
      <c r="E1027">
        <v>350.79000854492188</v>
      </c>
      <c r="F1027">
        <v>361.70001220703119</v>
      </c>
      <c r="G1027">
        <v>6475000</v>
      </c>
      <c r="U1027" s="17">
        <v>45635</v>
      </c>
      <c r="V1027">
        <v>6052.85009765625</v>
      </c>
      <c r="W1027">
        <v>6052.85009765625</v>
      </c>
      <c r="X1027">
        <v>6088.509765625</v>
      </c>
      <c r="Y1027">
        <v>6048.6298828125</v>
      </c>
      <c r="Z1027">
        <v>6083.009765625</v>
      </c>
      <c r="AA1027">
        <v>4556460000</v>
      </c>
      <c r="AN1027" s="22">
        <v>45580</v>
      </c>
      <c r="AO1027" s="20">
        <v>4.03</v>
      </c>
    </row>
    <row r="1028" spans="1:41" x14ac:dyDescent="0.2">
      <c r="A1028" s="17">
        <v>45636</v>
      </c>
      <c r="B1028">
        <v>346.72134399414062</v>
      </c>
      <c r="C1028">
        <v>348.82000732421881</v>
      </c>
      <c r="D1028">
        <v>355.489990234375</v>
      </c>
      <c r="E1028">
        <v>347.42999267578119</v>
      </c>
      <c r="F1028">
        <v>351.35000610351562</v>
      </c>
      <c r="G1028">
        <v>6033000</v>
      </c>
      <c r="U1028" s="17">
        <v>45636</v>
      </c>
      <c r="V1028">
        <v>6034.91015625</v>
      </c>
      <c r="W1028">
        <v>6034.91015625</v>
      </c>
      <c r="X1028">
        <v>6065.39990234375</v>
      </c>
      <c r="Y1028">
        <v>6029.89013671875</v>
      </c>
      <c r="Z1028">
        <v>6057.58984375</v>
      </c>
      <c r="AA1028">
        <v>4048410000</v>
      </c>
      <c r="AN1028" s="22">
        <v>45581</v>
      </c>
      <c r="AO1028" s="20">
        <v>4.0199999999999996</v>
      </c>
    </row>
    <row r="1029" spans="1:41" x14ac:dyDescent="0.2">
      <c r="A1029" s="17">
        <v>45637</v>
      </c>
      <c r="B1029">
        <v>352.71505737304688</v>
      </c>
      <c r="C1029">
        <v>354.85000610351562</v>
      </c>
      <c r="D1029">
        <v>360.20001220703119</v>
      </c>
      <c r="E1029">
        <v>351.8800048828125</v>
      </c>
      <c r="F1029">
        <v>353.489990234375</v>
      </c>
      <c r="G1029">
        <v>7546600</v>
      </c>
      <c r="U1029" s="17">
        <v>45637</v>
      </c>
      <c r="V1029">
        <v>6084.18994140625</v>
      </c>
      <c r="W1029">
        <v>6084.18994140625</v>
      </c>
      <c r="X1029">
        <v>6092.58984375</v>
      </c>
      <c r="Y1029">
        <v>6060.14990234375</v>
      </c>
      <c r="Z1029">
        <v>6060.14990234375</v>
      </c>
      <c r="AA1029">
        <v>4269950000</v>
      </c>
      <c r="AN1029" s="22">
        <v>45582</v>
      </c>
      <c r="AO1029" s="20">
        <v>4.09</v>
      </c>
    </row>
    <row r="1030" spans="1:41" x14ac:dyDescent="0.2">
      <c r="A1030" s="17">
        <v>45638</v>
      </c>
      <c r="B1030">
        <v>355.87591552734381</v>
      </c>
      <c r="C1030">
        <v>358.02999877929688</v>
      </c>
      <c r="D1030">
        <v>360</v>
      </c>
      <c r="E1030">
        <v>352.92001342773438</v>
      </c>
      <c r="F1030">
        <v>355</v>
      </c>
      <c r="G1030">
        <v>5422000</v>
      </c>
      <c r="U1030" s="17">
        <v>45638</v>
      </c>
      <c r="V1030">
        <v>6051.25</v>
      </c>
      <c r="W1030">
        <v>6051.25</v>
      </c>
      <c r="X1030">
        <v>6079.68017578125</v>
      </c>
      <c r="Y1030">
        <v>6051.25</v>
      </c>
      <c r="Z1030">
        <v>6074.2900390625</v>
      </c>
      <c r="AA1030">
        <v>3678010000</v>
      </c>
      <c r="AN1030" s="22">
        <v>45583</v>
      </c>
      <c r="AO1030" s="20">
        <v>4.08</v>
      </c>
    </row>
    <row r="1031" spans="1:41" x14ac:dyDescent="0.2">
      <c r="A1031" s="17">
        <v>45639</v>
      </c>
      <c r="B1031">
        <v>352.17831420898438</v>
      </c>
      <c r="C1031">
        <v>354.30999755859381</v>
      </c>
      <c r="D1031">
        <v>364.79998779296881</v>
      </c>
      <c r="E1031">
        <v>352.5</v>
      </c>
      <c r="F1031">
        <v>364</v>
      </c>
      <c r="G1031">
        <v>5538000</v>
      </c>
      <c r="U1031" s="17">
        <v>45639</v>
      </c>
      <c r="V1031">
        <v>6051.08984375</v>
      </c>
      <c r="W1031">
        <v>6051.08984375</v>
      </c>
      <c r="X1031">
        <v>6078.580078125</v>
      </c>
      <c r="Y1031">
        <v>6035.77001953125</v>
      </c>
      <c r="Z1031">
        <v>6068.169921875</v>
      </c>
      <c r="AA1031">
        <v>3584960000</v>
      </c>
      <c r="AN1031" s="22">
        <v>45586</v>
      </c>
      <c r="AO1031" s="20">
        <v>4.1900000000000004</v>
      </c>
    </row>
    <row r="1032" spans="1:41" x14ac:dyDescent="0.2">
      <c r="A1032" s="17">
        <v>45642</v>
      </c>
      <c r="B1032">
        <v>355.08071899414062</v>
      </c>
      <c r="C1032">
        <v>357.23001098632812</v>
      </c>
      <c r="D1032">
        <v>358.07000732421881</v>
      </c>
      <c r="E1032">
        <v>350.55999755859381</v>
      </c>
      <c r="F1032">
        <v>350.77999877929688</v>
      </c>
      <c r="G1032">
        <v>5482300</v>
      </c>
      <c r="U1032" s="17">
        <v>45642</v>
      </c>
      <c r="V1032">
        <v>6074.080078125</v>
      </c>
      <c r="W1032">
        <v>6074.080078125</v>
      </c>
      <c r="X1032">
        <v>6085.18994140625</v>
      </c>
      <c r="Y1032">
        <v>6059.14013671875</v>
      </c>
      <c r="Z1032">
        <v>6063.7900390625</v>
      </c>
      <c r="AA1032">
        <v>4391100000</v>
      </c>
      <c r="AN1032" s="22">
        <v>45587</v>
      </c>
      <c r="AO1032" s="20">
        <v>4.2</v>
      </c>
    </row>
    <row r="1033" spans="1:41" x14ac:dyDescent="0.2">
      <c r="A1033" s="17">
        <v>45643</v>
      </c>
      <c r="B1033">
        <v>348.85836791992188</v>
      </c>
      <c r="C1033">
        <v>350.97000122070312</v>
      </c>
      <c r="D1033">
        <v>357.23001098632812</v>
      </c>
      <c r="E1033">
        <v>349.1099853515625</v>
      </c>
      <c r="F1033">
        <v>356.89999389648438</v>
      </c>
      <c r="G1033">
        <v>6911000</v>
      </c>
      <c r="U1033" s="17">
        <v>45643</v>
      </c>
      <c r="V1033">
        <v>6050.60986328125</v>
      </c>
      <c r="W1033">
        <v>6050.60986328125</v>
      </c>
      <c r="X1033">
        <v>6057.68017578125</v>
      </c>
      <c r="Y1033">
        <v>6035.18994140625</v>
      </c>
      <c r="Z1033">
        <v>6052.5498046875</v>
      </c>
      <c r="AA1033">
        <v>4544500000</v>
      </c>
      <c r="AN1033" s="22">
        <v>45588</v>
      </c>
      <c r="AO1033" s="20">
        <v>4.24</v>
      </c>
    </row>
    <row r="1034" spans="1:41" x14ac:dyDescent="0.2">
      <c r="A1034" s="17">
        <v>45644</v>
      </c>
      <c r="B1034">
        <v>335.58352661132812</v>
      </c>
      <c r="C1034">
        <v>337.23001098632812</v>
      </c>
      <c r="D1034">
        <v>354.76998901367188</v>
      </c>
      <c r="E1034">
        <v>335.239990234375</v>
      </c>
      <c r="F1034">
        <v>354.5</v>
      </c>
      <c r="G1034">
        <v>8400000</v>
      </c>
      <c r="U1034" s="17">
        <v>45644</v>
      </c>
      <c r="V1034">
        <v>5872.16015625</v>
      </c>
      <c r="W1034">
        <v>5872.16015625</v>
      </c>
      <c r="X1034">
        <v>6070.669921875</v>
      </c>
      <c r="Y1034">
        <v>5867.7900390625</v>
      </c>
      <c r="Z1034">
        <v>6047.64990234375</v>
      </c>
      <c r="AA1034">
        <v>5246960000</v>
      </c>
      <c r="AN1034" s="22">
        <v>45589</v>
      </c>
      <c r="AO1034" s="20">
        <v>4.21</v>
      </c>
    </row>
    <row r="1035" spans="1:41" x14ac:dyDescent="0.2">
      <c r="A1035" s="17">
        <v>45645</v>
      </c>
      <c r="B1035">
        <v>334.58840942382812</v>
      </c>
      <c r="C1035">
        <v>336.23001098632812</v>
      </c>
      <c r="D1035">
        <v>343.52999877929688</v>
      </c>
      <c r="E1035">
        <v>335.42999267578119</v>
      </c>
      <c r="F1035">
        <v>341.70001220703119</v>
      </c>
      <c r="G1035">
        <v>7423400</v>
      </c>
      <c r="U1035" s="17">
        <v>45645</v>
      </c>
      <c r="V1035">
        <v>5867.080078125</v>
      </c>
      <c r="W1035">
        <v>5867.080078125</v>
      </c>
      <c r="X1035">
        <v>5935.52001953125</v>
      </c>
      <c r="Y1035">
        <v>5866.06982421875</v>
      </c>
      <c r="Z1035">
        <v>5912.7099609375</v>
      </c>
      <c r="AA1035">
        <v>4896880000</v>
      </c>
      <c r="AN1035" s="22">
        <v>45590</v>
      </c>
      <c r="AO1035" s="20">
        <v>4.25</v>
      </c>
    </row>
    <row r="1036" spans="1:41" x14ac:dyDescent="0.2">
      <c r="A1036" s="17">
        <v>45646</v>
      </c>
      <c r="B1036">
        <v>341.97216796875</v>
      </c>
      <c r="C1036">
        <v>343.64999389648438</v>
      </c>
      <c r="D1036">
        <v>346.45001220703119</v>
      </c>
      <c r="E1036">
        <v>331.1400146484375</v>
      </c>
      <c r="F1036">
        <v>332.739990234375</v>
      </c>
      <c r="G1036">
        <v>14932300</v>
      </c>
      <c r="U1036" s="17">
        <v>45646</v>
      </c>
      <c r="V1036">
        <v>5930.85009765625</v>
      </c>
      <c r="W1036">
        <v>5930.85009765625</v>
      </c>
      <c r="X1036">
        <v>5982.06005859375</v>
      </c>
      <c r="Y1036">
        <v>5832.2998046875</v>
      </c>
      <c r="Z1036">
        <v>5842</v>
      </c>
      <c r="AA1036">
        <v>8223220000</v>
      </c>
      <c r="AN1036" s="22">
        <v>45593</v>
      </c>
      <c r="AO1036" s="20">
        <v>4.28</v>
      </c>
    </row>
    <row r="1037" spans="1:41" x14ac:dyDescent="0.2">
      <c r="A1037" s="17">
        <v>45649</v>
      </c>
      <c r="B1037">
        <v>341.22586059570312</v>
      </c>
      <c r="C1037">
        <v>342.89999389648438</v>
      </c>
      <c r="D1037">
        <v>343.85000610351562</v>
      </c>
      <c r="E1037">
        <v>336.67999267578119</v>
      </c>
      <c r="F1037">
        <v>342.25</v>
      </c>
      <c r="G1037">
        <v>5330300</v>
      </c>
      <c r="U1037" s="17">
        <v>45649</v>
      </c>
      <c r="V1037">
        <v>5974.06982421875</v>
      </c>
      <c r="W1037">
        <v>5974.06982421875</v>
      </c>
      <c r="X1037">
        <v>5978.25</v>
      </c>
      <c r="Y1037">
        <v>5902.56982421875</v>
      </c>
      <c r="Z1037">
        <v>5940.25</v>
      </c>
      <c r="AA1037">
        <v>3593280000</v>
      </c>
      <c r="AN1037" s="22">
        <v>45594</v>
      </c>
      <c r="AO1037" s="20">
        <v>4.28</v>
      </c>
    </row>
    <row r="1038" spans="1:41" x14ac:dyDescent="0.2">
      <c r="A1038" s="17">
        <v>45650</v>
      </c>
      <c r="B1038">
        <v>342.74835205078119</v>
      </c>
      <c r="C1038">
        <v>344.42999267578119</v>
      </c>
      <c r="D1038">
        <v>344.95001220703119</v>
      </c>
      <c r="E1038">
        <v>340.82998657226562</v>
      </c>
      <c r="F1038">
        <v>343</v>
      </c>
      <c r="G1038">
        <v>1811000</v>
      </c>
      <c r="U1038" s="17">
        <v>45650</v>
      </c>
      <c r="V1038">
        <v>6040.0400390625</v>
      </c>
      <c r="W1038">
        <v>6040.0400390625</v>
      </c>
      <c r="X1038">
        <v>6040.10009765625</v>
      </c>
      <c r="Y1038">
        <v>5981.43994140625</v>
      </c>
      <c r="Z1038">
        <v>5984.6298828125</v>
      </c>
      <c r="AA1038">
        <v>1757720000</v>
      </c>
      <c r="AN1038" s="22">
        <v>45595</v>
      </c>
      <c r="AO1038" s="20">
        <v>4.29</v>
      </c>
    </row>
    <row r="1039" spans="1:41" x14ac:dyDescent="0.2">
      <c r="A1039" s="17">
        <v>45652</v>
      </c>
      <c r="B1039">
        <v>340.05160522460938</v>
      </c>
      <c r="C1039">
        <v>341.72000122070312</v>
      </c>
      <c r="D1039">
        <v>344.8800048828125</v>
      </c>
      <c r="E1039">
        <v>341.02999877929688</v>
      </c>
      <c r="F1039">
        <v>344.8800048828125</v>
      </c>
      <c r="G1039">
        <v>3483300</v>
      </c>
      <c r="U1039" s="17">
        <v>45652</v>
      </c>
      <c r="V1039">
        <v>6037.58984375</v>
      </c>
      <c r="W1039">
        <v>6037.58984375</v>
      </c>
      <c r="X1039">
        <v>6049.75</v>
      </c>
      <c r="Y1039">
        <v>6007.3701171875</v>
      </c>
      <c r="Z1039">
        <v>6024.97021484375</v>
      </c>
      <c r="AA1039">
        <v>2904530000</v>
      </c>
      <c r="AN1039" s="22">
        <v>45596</v>
      </c>
      <c r="AO1039" s="20">
        <v>4.28</v>
      </c>
    </row>
    <row r="1040" spans="1:41" x14ac:dyDescent="0.2">
      <c r="A1040" s="17">
        <v>45653</v>
      </c>
      <c r="B1040">
        <v>336.79757690429688</v>
      </c>
      <c r="C1040">
        <v>338.45001220703119</v>
      </c>
      <c r="D1040">
        <v>342.26998901367188</v>
      </c>
      <c r="E1040">
        <v>335.26998901367188</v>
      </c>
      <c r="F1040">
        <v>340.35000610351562</v>
      </c>
      <c r="G1040">
        <v>3220400</v>
      </c>
      <c r="U1040" s="17">
        <v>45653</v>
      </c>
      <c r="V1040">
        <v>5970.83984375</v>
      </c>
      <c r="W1040">
        <v>5970.83984375</v>
      </c>
      <c r="X1040">
        <v>6006.169921875</v>
      </c>
      <c r="Y1040">
        <v>5932.9501953125</v>
      </c>
      <c r="Z1040">
        <v>6006.169921875</v>
      </c>
      <c r="AA1040">
        <v>3159610000</v>
      </c>
      <c r="AN1040" s="22">
        <v>45597</v>
      </c>
      <c r="AO1040" s="20">
        <v>4.37</v>
      </c>
    </row>
    <row r="1041" spans="1:41" x14ac:dyDescent="0.2">
      <c r="A1041" s="17">
        <v>45656</v>
      </c>
      <c r="B1041">
        <v>334.10079956054688</v>
      </c>
      <c r="C1041">
        <v>335.739990234375</v>
      </c>
      <c r="D1041">
        <v>338.1099853515625</v>
      </c>
      <c r="E1041">
        <v>331.6099853515625</v>
      </c>
      <c r="F1041">
        <v>333.47000122070312</v>
      </c>
      <c r="G1041">
        <v>3411100</v>
      </c>
      <c r="U1041" s="17">
        <v>45656</v>
      </c>
      <c r="V1041">
        <v>5906.93994140625</v>
      </c>
      <c r="W1041">
        <v>5906.93994140625</v>
      </c>
      <c r="X1041">
        <v>5940.7900390625</v>
      </c>
      <c r="Y1041">
        <v>5869.16015625</v>
      </c>
      <c r="Z1041">
        <v>5920.669921875</v>
      </c>
      <c r="AA1041">
        <v>3433250000</v>
      </c>
      <c r="AN1041" s="22">
        <v>45600</v>
      </c>
      <c r="AO1041" s="20">
        <v>4.3099999999999996</v>
      </c>
    </row>
    <row r="1042" spans="1:41" x14ac:dyDescent="0.2">
      <c r="A1042" s="17">
        <v>45657</v>
      </c>
      <c r="B1042">
        <v>332.69766235351562</v>
      </c>
      <c r="C1042">
        <v>334.32998657226562</v>
      </c>
      <c r="D1042">
        <v>337.14999389648438</v>
      </c>
      <c r="E1042">
        <v>332.41000366210938</v>
      </c>
      <c r="F1042">
        <v>336.26998901367188</v>
      </c>
      <c r="G1042">
        <v>3026000</v>
      </c>
      <c r="U1042" s="17">
        <v>45657</v>
      </c>
      <c r="V1042">
        <v>5881.6298828125</v>
      </c>
      <c r="W1042">
        <v>5881.6298828125</v>
      </c>
      <c r="X1042">
        <v>5929.740234375</v>
      </c>
      <c r="Y1042">
        <v>5868.85986328125</v>
      </c>
      <c r="Z1042">
        <v>5919.740234375</v>
      </c>
      <c r="AA1042">
        <v>3128350000</v>
      </c>
      <c r="AN1042" s="22">
        <v>45601</v>
      </c>
      <c r="AO1042" s="20">
        <v>4.26</v>
      </c>
    </row>
    <row r="1043" spans="1:41" x14ac:dyDescent="0.2">
      <c r="A1043" s="17">
        <v>45659</v>
      </c>
      <c r="B1043">
        <v>329.04562377929688</v>
      </c>
      <c r="C1043">
        <v>330.66000366210938</v>
      </c>
      <c r="D1043">
        <v>338.92001342773438</v>
      </c>
      <c r="E1043">
        <v>327.80999755859381</v>
      </c>
      <c r="F1043">
        <v>336.30999755859381</v>
      </c>
      <c r="G1043">
        <v>4807100</v>
      </c>
      <c r="U1043" s="17">
        <v>45659</v>
      </c>
      <c r="V1043">
        <v>5868.5498046875</v>
      </c>
      <c r="W1043">
        <v>5868.5498046875</v>
      </c>
      <c r="X1043">
        <v>5935.08984375</v>
      </c>
      <c r="Y1043">
        <v>5829.52978515625</v>
      </c>
      <c r="Z1043">
        <v>5903.259765625</v>
      </c>
      <c r="AA1043">
        <v>3621680000</v>
      </c>
      <c r="AN1043" s="22">
        <v>45602</v>
      </c>
      <c r="AO1043" s="20">
        <v>4.42</v>
      </c>
    </row>
    <row r="1044" spans="1:41" x14ac:dyDescent="0.2">
      <c r="A1044" s="17">
        <v>45660</v>
      </c>
      <c r="B1044">
        <v>331.274658203125</v>
      </c>
      <c r="C1044">
        <v>332.89999389648438</v>
      </c>
      <c r="D1044">
        <v>333.44000244140619</v>
      </c>
      <c r="E1044">
        <v>329.26998901367188</v>
      </c>
      <c r="F1044">
        <v>332.10000610351562</v>
      </c>
      <c r="G1044">
        <v>4101200</v>
      </c>
      <c r="U1044" s="17">
        <v>45660</v>
      </c>
      <c r="V1044">
        <v>5942.47021484375</v>
      </c>
      <c r="W1044">
        <v>5942.47021484375</v>
      </c>
      <c r="X1044">
        <v>5949.33984375</v>
      </c>
      <c r="Y1044">
        <v>5888.66015625</v>
      </c>
      <c r="Z1044">
        <v>5891.06982421875</v>
      </c>
      <c r="AA1044">
        <v>3667340000</v>
      </c>
      <c r="AN1044" s="22">
        <v>45603</v>
      </c>
      <c r="AO1044" s="20">
        <v>4.3099999999999996</v>
      </c>
    </row>
    <row r="1045" spans="1:41" x14ac:dyDescent="0.2">
      <c r="A1045" s="17">
        <v>45663</v>
      </c>
      <c r="B1045">
        <v>328.91622924804688</v>
      </c>
      <c r="C1045">
        <v>330.52999877929688</v>
      </c>
      <c r="D1045">
        <v>336.60000610351562</v>
      </c>
      <c r="E1045">
        <v>327.27999877929688</v>
      </c>
      <c r="F1045">
        <v>334.01998901367188</v>
      </c>
      <c r="G1045">
        <v>5785300</v>
      </c>
      <c r="U1045" s="17">
        <v>45663</v>
      </c>
      <c r="V1045">
        <v>5975.3798828125</v>
      </c>
      <c r="W1045">
        <v>5975.3798828125</v>
      </c>
      <c r="X1045">
        <v>6021.0400390625</v>
      </c>
      <c r="Y1045">
        <v>5960.009765625</v>
      </c>
      <c r="Z1045">
        <v>5982.81005859375</v>
      </c>
      <c r="AA1045">
        <v>4940120000</v>
      </c>
      <c r="AN1045" s="22">
        <v>45604</v>
      </c>
      <c r="AO1045" s="20">
        <v>4.3</v>
      </c>
    </row>
    <row r="1046" spans="1:41" x14ac:dyDescent="0.2">
      <c r="A1046" s="17">
        <v>45664</v>
      </c>
      <c r="B1046">
        <v>323.34356689453119</v>
      </c>
      <c r="C1046">
        <v>324.92999267578119</v>
      </c>
      <c r="D1046">
        <v>331.5</v>
      </c>
      <c r="E1046">
        <v>322.91000366210938</v>
      </c>
      <c r="F1046">
        <v>330.5</v>
      </c>
      <c r="G1046">
        <v>4643100</v>
      </c>
      <c r="U1046" s="17">
        <v>45664</v>
      </c>
      <c r="V1046">
        <v>5909.02978515625</v>
      </c>
      <c r="W1046">
        <v>5909.02978515625</v>
      </c>
      <c r="X1046">
        <v>6000.68017578125</v>
      </c>
      <c r="Y1046">
        <v>5890.68017578125</v>
      </c>
      <c r="Z1046">
        <v>5993.259765625</v>
      </c>
      <c r="AA1046">
        <v>4517330000</v>
      </c>
      <c r="AN1046" s="22">
        <v>45607</v>
      </c>
    </row>
    <row r="1047" spans="1:41" x14ac:dyDescent="0.2">
      <c r="A1047" s="17">
        <v>45665</v>
      </c>
      <c r="B1047">
        <v>325.30392456054688</v>
      </c>
      <c r="C1047">
        <v>326.89999389648438</v>
      </c>
      <c r="D1047">
        <v>328.79998779296881</v>
      </c>
      <c r="E1047">
        <v>323.1099853515625</v>
      </c>
      <c r="F1047">
        <v>327.739990234375</v>
      </c>
      <c r="G1047">
        <v>3788200</v>
      </c>
      <c r="U1047" s="17">
        <v>45665</v>
      </c>
      <c r="V1047">
        <v>5918.25</v>
      </c>
      <c r="W1047">
        <v>5918.25</v>
      </c>
      <c r="X1047">
        <v>5927.89013671875</v>
      </c>
      <c r="Y1047">
        <v>5874.77978515625</v>
      </c>
      <c r="Z1047">
        <v>5910.66015625</v>
      </c>
      <c r="AA1047">
        <v>4441740000</v>
      </c>
      <c r="AN1047" s="22">
        <v>45608</v>
      </c>
      <c r="AO1047" s="20">
        <v>4.43</v>
      </c>
    </row>
    <row r="1048" spans="1:41" x14ac:dyDescent="0.2">
      <c r="A1048" s="17">
        <v>45667</v>
      </c>
      <c r="B1048">
        <v>316.29815673828119</v>
      </c>
      <c r="C1048">
        <v>317.85000610351562</v>
      </c>
      <c r="D1048">
        <v>322.76998901367188</v>
      </c>
      <c r="E1048">
        <v>316.01998901367188</v>
      </c>
      <c r="F1048">
        <v>322.76998901367188</v>
      </c>
      <c r="G1048">
        <v>6540000</v>
      </c>
      <c r="U1048" s="17">
        <v>45667</v>
      </c>
      <c r="V1048">
        <v>5827.0400390625</v>
      </c>
      <c r="W1048">
        <v>5827.0400390625</v>
      </c>
      <c r="X1048">
        <v>5890.35009765625</v>
      </c>
      <c r="Y1048">
        <v>5807.77978515625</v>
      </c>
      <c r="Z1048">
        <v>5890.35009765625</v>
      </c>
      <c r="AA1048">
        <v>4751930000</v>
      </c>
      <c r="AN1048" s="22">
        <v>45609</v>
      </c>
      <c r="AO1048" s="20">
        <v>4.4400000000000004</v>
      </c>
    </row>
    <row r="1049" spans="1:41" x14ac:dyDescent="0.2">
      <c r="A1049" s="17">
        <v>45670</v>
      </c>
      <c r="B1049">
        <v>317.51220703125</v>
      </c>
      <c r="C1049">
        <v>319.07000732421881</v>
      </c>
      <c r="D1049">
        <v>320.54998779296881</v>
      </c>
      <c r="E1049">
        <v>313.79998779296881</v>
      </c>
      <c r="F1049">
        <v>314.60000610351562</v>
      </c>
      <c r="G1049">
        <v>4583000</v>
      </c>
      <c r="U1049" s="17">
        <v>45670</v>
      </c>
      <c r="V1049">
        <v>5836.22021484375</v>
      </c>
      <c r="W1049">
        <v>5836.22021484375</v>
      </c>
      <c r="X1049">
        <v>5838.60986328125</v>
      </c>
      <c r="Y1049">
        <v>5773.31005859375</v>
      </c>
      <c r="Z1049">
        <v>5782.02001953125</v>
      </c>
      <c r="AA1049">
        <v>4421200000</v>
      </c>
      <c r="AN1049" s="22">
        <v>45610</v>
      </c>
      <c r="AO1049" s="20">
        <v>4.43</v>
      </c>
    </row>
    <row r="1050" spans="1:41" x14ac:dyDescent="0.2">
      <c r="A1050" s="17">
        <v>45671</v>
      </c>
      <c r="B1050">
        <v>321.96035766601562</v>
      </c>
      <c r="C1050">
        <v>323.54000854492188</v>
      </c>
      <c r="D1050">
        <v>329.94000244140619</v>
      </c>
      <c r="E1050">
        <v>321.5</v>
      </c>
      <c r="F1050">
        <v>325</v>
      </c>
      <c r="G1050">
        <v>5935200</v>
      </c>
      <c r="U1050" s="17">
        <v>45671</v>
      </c>
      <c r="V1050">
        <v>5842.91015625</v>
      </c>
      <c r="W1050">
        <v>5842.91015625</v>
      </c>
      <c r="X1050">
        <v>5871.919921875</v>
      </c>
      <c r="Y1050">
        <v>5805.419921875</v>
      </c>
      <c r="Z1050">
        <v>5859.27001953125</v>
      </c>
      <c r="AA1050">
        <v>4142280000</v>
      </c>
      <c r="AN1050" s="22">
        <v>45611</v>
      </c>
      <c r="AO1050" s="20">
        <v>4.43</v>
      </c>
    </row>
    <row r="1051" spans="1:41" x14ac:dyDescent="0.2">
      <c r="A1051" s="17">
        <v>45672</v>
      </c>
      <c r="B1051">
        <v>319.59197998046881</v>
      </c>
      <c r="C1051">
        <v>321.16000366210938</v>
      </c>
      <c r="D1051">
        <v>331.52999877929688</v>
      </c>
      <c r="E1051">
        <v>320.77999877929688</v>
      </c>
      <c r="F1051">
        <v>329.8800048828125</v>
      </c>
      <c r="G1051">
        <v>6042700</v>
      </c>
      <c r="U1051" s="17">
        <v>45672</v>
      </c>
      <c r="V1051">
        <v>5949.91015625</v>
      </c>
      <c r="W1051">
        <v>5949.91015625</v>
      </c>
      <c r="X1051">
        <v>5960.60986328125</v>
      </c>
      <c r="Y1051">
        <v>5905.2099609375</v>
      </c>
      <c r="Z1051">
        <v>5905.2099609375</v>
      </c>
      <c r="AA1051">
        <v>4544570000</v>
      </c>
      <c r="AN1051" s="22">
        <v>45614</v>
      </c>
      <c r="AO1051" s="20">
        <v>4.42</v>
      </c>
    </row>
    <row r="1052" spans="1:41" x14ac:dyDescent="0.2">
      <c r="A1052" s="17">
        <v>45673</v>
      </c>
      <c r="B1052">
        <v>318.43765258789062</v>
      </c>
      <c r="C1052">
        <v>320</v>
      </c>
      <c r="D1052">
        <v>327.72000122070312</v>
      </c>
      <c r="E1052">
        <v>319.54998779296881</v>
      </c>
      <c r="F1052">
        <v>322.94000244140619</v>
      </c>
      <c r="G1052">
        <v>5047700</v>
      </c>
      <c r="U1052" s="17">
        <v>45673</v>
      </c>
      <c r="V1052">
        <v>5937.33984375</v>
      </c>
      <c r="W1052">
        <v>5937.33984375</v>
      </c>
      <c r="X1052">
        <v>5964.68994140625</v>
      </c>
      <c r="Y1052">
        <v>5930.72021484375</v>
      </c>
      <c r="Z1052">
        <v>5963.60986328125</v>
      </c>
      <c r="AA1052">
        <v>4285810000</v>
      </c>
      <c r="AN1052" s="22">
        <v>45615</v>
      </c>
      <c r="AO1052" s="20">
        <v>4.3899999999999997</v>
      </c>
    </row>
    <row r="1053" spans="1:41" x14ac:dyDescent="0.2">
      <c r="A1053" s="17">
        <v>45674</v>
      </c>
      <c r="B1053">
        <v>322.97540283203119</v>
      </c>
      <c r="C1053">
        <v>324.55999755859381</v>
      </c>
      <c r="D1053">
        <v>329.57000732421881</v>
      </c>
      <c r="E1053">
        <v>323.07000732421881</v>
      </c>
      <c r="F1053">
        <v>328.72000122070312</v>
      </c>
      <c r="G1053">
        <v>6303600</v>
      </c>
      <c r="U1053" s="17">
        <v>45674</v>
      </c>
      <c r="V1053">
        <v>5996.66015625</v>
      </c>
      <c r="W1053">
        <v>5996.66015625</v>
      </c>
      <c r="X1053">
        <v>6014.9599609375</v>
      </c>
      <c r="Y1053">
        <v>5978.43994140625</v>
      </c>
      <c r="Z1053">
        <v>5995.39990234375</v>
      </c>
      <c r="AA1053">
        <v>4366830000</v>
      </c>
      <c r="AN1053" s="22">
        <v>45616</v>
      </c>
      <c r="AO1053" s="20">
        <v>4.41</v>
      </c>
    </row>
    <row r="1054" spans="1:41" x14ac:dyDescent="0.2">
      <c r="A1054" s="17">
        <v>45678</v>
      </c>
      <c r="B1054">
        <v>325.24423217773438</v>
      </c>
      <c r="C1054">
        <v>326.83999633789062</v>
      </c>
      <c r="D1054">
        <v>329.51998901367188</v>
      </c>
      <c r="E1054">
        <v>322.45001220703119</v>
      </c>
      <c r="F1054">
        <v>329.39999389648438</v>
      </c>
      <c r="G1054">
        <v>6397200</v>
      </c>
      <c r="U1054" s="17">
        <v>45678</v>
      </c>
      <c r="V1054">
        <v>6049.240234375</v>
      </c>
      <c r="W1054">
        <v>6049.240234375</v>
      </c>
      <c r="X1054">
        <v>6051.509765625</v>
      </c>
      <c r="Y1054">
        <v>6006.8798828125</v>
      </c>
      <c r="Z1054">
        <v>6014.1201171875</v>
      </c>
      <c r="AA1054">
        <v>4702920000</v>
      </c>
      <c r="AN1054" s="22">
        <v>45617</v>
      </c>
      <c r="AO1054" s="20">
        <v>4.43</v>
      </c>
    </row>
    <row r="1055" spans="1:41" x14ac:dyDescent="0.2">
      <c r="A1055" s="17">
        <v>45679</v>
      </c>
      <c r="B1055">
        <v>330.99600219726562</v>
      </c>
      <c r="C1055">
        <v>332.6199951171875</v>
      </c>
      <c r="D1055">
        <v>335.23001098632812</v>
      </c>
      <c r="E1055">
        <v>327.27999877929688</v>
      </c>
      <c r="F1055">
        <v>331.25</v>
      </c>
      <c r="G1055">
        <v>7259300</v>
      </c>
      <c r="U1055" s="17">
        <v>45679</v>
      </c>
      <c r="V1055">
        <v>6086.3701171875</v>
      </c>
      <c r="W1055">
        <v>6086.3701171875</v>
      </c>
      <c r="X1055">
        <v>6100.81005859375</v>
      </c>
      <c r="Y1055">
        <v>6076.1298828125</v>
      </c>
      <c r="Z1055">
        <v>6081.39013671875</v>
      </c>
      <c r="AA1055">
        <v>4323040000</v>
      </c>
      <c r="AN1055" s="22">
        <v>45618</v>
      </c>
      <c r="AO1055" s="20">
        <v>4.41</v>
      </c>
    </row>
    <row r="1056" spans="1:41" x14ac:dyDescent="0.2">
      <c r="A1056" s="17">
        <v>45680</v>
      </c>
      <c r="B1056">
        <v>333.02603149414062</v>
      </c>
      <c r="C1056">
        <v>334.66000366210938</v>
      </c>
      <c r="D1056">
        <v>335.45999145507812</v>
      </c>
      <c r="E1056">
        <v>329.60000610351562</v>
      </c>
      <c r="F1056">
        <v>332.32998657226562</v>
      </c>
      <c r="G1056">
        <v>4355900</v>
      </c>
      <c r="U1056" s="17">
        <v>45680</v>
      </c>
      <c r="V1056">
        <v>6118.7099609375</v>
      </c>
      <c r="W1056">
        <v>6118.7099609375</v>
      </c>
      <c r="X1056">
        <v>6118.72998046875</v>
      </c>
      <c r="Y1056">
        <v>6074.669921875</v>
      </c>
      <c r="Z1056">
        <v>6076.31982421875</v>
      </c>
      <c r="AA1056">
        <v>4432250000</v>
      </c>
      <c r="AN1056" s="22">
        <v>45621</v>
      </c>
      <c r="AO1056" s="20">
        <v>4.2699999999999996</v>
      </c>
    </row>
    <row r="1057" spans="1:41" x14ac:dyDescent="0.2">
      <c r="A1057" s="17">
        <v>45681</v>
      </c>
      <c r="B1057">
        <v>332.2498779296875</v>
      </c>
      <c r="C1057">
        <v>333.8800048828125</v>
      </c>
      <c r="D1057">
        <v>338.64999389648438</v>
      </c>
      <c r="E1057">
        <v>331.79000854492188</v>
      </c>
      <c r="F1057">
        <v>336.29998779296881</v>
      </c>
      <c r="G1057">
        <v>3299100</v>
      </c>
      <c r="U1057" s="17">
        <v>45681</v>
      </c>
      <c r="V1057">
        <v>6101.240234375</v>
      </c>
      <c r="W1057">
        <v>6101.240234375</v>
      </c>
      <c r="X1057">
        <v>6128.18017578125</v>
      </c>
      <c r="Y1057">
        <v>6088.740234375</v>
      </c>
      <c r="Z1057">
        <v>6121.43017578125</v>
      </c>
      <c r="AA1057">
        <v>4214250000</v>
      </c>
      <c r="AN1057" s="22">
        <v>45622</v>
      </c>
      <c r="AO1057" s="20">
        <v>4.3</v>
      </c>
    </row>
    <row r="1058" spans="1:41" x14ac:dyDescent="0.2">
      <c r="A1058" s="17">
        <v>45684</v>
      </c>
      <c r="B1058">
        <v>345.40533447265619</v>
      </c>
      <c r="C1058">
        <v>347.10000610351562</v>
      </c>
      <c r="D1058">
        <v>353.14999389648438</v>
      </c>
      <c r="E1058">
        <v>330.5</v>
      </c>
      <c r="F1058">
        <v>332.3599853515625</v>
      </c>
      <c r="G1058">
        <v>15661100</v>
      </c>
      <c r="U1058" s="17">
        <v>45684</v>
      </c>
      <c r="V1058">
        <v>6012.27978515625</v>
      </c>
      <c r="W1058">
        <v>6012.27978515625</v>
      </c>
      <c r="X1058">
        <v>6017.169921875</v>
      </c>
      <c r="Y1058">
        <v>5962.919921875</v>
      </c>
      <c r="Z1058">
        <v>5969.0400390625</v>
      </c>
      <c r="AA1058">
        <v>5198750000</v>
      </c>
      <c r="AN1058" s="22">
        <v>45623</v>
      </c>
      <c r="AO1058" s="20">
        <v>4.25</v>
      </c>
    </row>
    <row r="1059" spans="1:41" x14ac:dyDescent="0.2">
      <c r="A1059" s="17">
        <v>45685</v>
      </c>
      <c r="B1059">
        <v>358.19256591796881</v>
      </c>
      <c r="C1059">
        <v>359.95001220703119</v>
      </c>
      <c r="D1059">
        <v>367.08999633789062</v>
      </c>
      <c r="E1059">
        <v>350.45999145507812</v>
      </c>
      <c r="F1059">
        <v>354.76998901367188</v>
      </c>
      <c r="G1059">
        <v>12099300</v>
      </c>
      <c r="U1059" s="17">
        <v>45685</v>
      </c>
      <c r="V1059">
        <v>6067.7001953125</v>
      </c>
      <c r="W1059">
        <v>6067.7001953125</v>
      </c>
      <c r="X1059">
        <v>6074.5400390625</v>
      </c>
      <c r="Y1059">
        <v>5994.6298828125</v>
      </c>
      <c r="Z1059">
        <v>6026.97021484375</v>
      </c>
      <c r="AA1059">
        <v>4473640000</v>
      </c>
      <c r="AN1059" s="22">
        <v>45624</v>
      </c>
    </row>
    <row r="1060" spans="1:41" x14ac:dyDescent="0.2">
      <c r="A1060" s="17">
        <v>45686</v>
      </c>
      <c r="B1060">
        <v>352.27163696289062</v>
      </c>
      <c r="C1060">
        <v>354</v>
      </c>
      <c r="D1060">
        <v>360.17999267578119</v>
      </c>
      <c r="E1060">
        <v>351.5</v>
      </c>
      <c r="F1060">
        <v>358.760009765625</v>
      </c>
      <c r="G1060">
        <v>6266700</v>
      </c>
      <c r="U1060" s="17">
        <v>45686</v>
      </c>
      <c r="V1060">
        <v>6039.31005859375</v>
      </c>
      <c r="W1060">
        <v>6039.31005859375</v>
      </c>
      <c r="X1060">
        <v>6062.830078125</v>
      </c>
      <c r="Y1060">
        <v>6012.9599609375</v>
      </c>
      <c r="Z1060">
        <v>6057.7001953125</v>
      </c>
      <c r="AA1060">
        <v>4115310000</v>
      </c>
      <c r="AN1060" s="22">
        <v>45625</v>
      </c>
      <c r="AO1060" s="20">
        <v>4.18</v>
      </c>
    </row>
    <row r="1061" spans="1:41" x14ac:dyDescent="0.2">
      <c r="A1061" s="17">
        <v>45687</v>
      </c>
      <c r="B1061">
        <v>341.892578125</v>
      </c>
      <c r="C1061">
        <v>343.57000732421881</v>
      </c>
      <c r="D1061">
        <v>348</v>
      </c>
      <c r="E1061">
        <v>340</v>
      </c>
      <c r="F1061">
        <v>340.89999389648438</v>
      </c>
      <c r="G1061">
        <v>7591100</v>
      </c>
      <c r="U1061" s="17">
        <v>45687</v>
      </c>
      <c r="V1061">
        <v>6071.169921875</v>
      </c>
      <c r="W1061">
        <v>6071.169921875</v>
      </c>
      <c r="X1061">
        <v>6086.64013671875</v>
      </c>
      <c r="Y1061">
        <v>6027.4599609375</v>
      </c>
      <c r="Z1061">
        <v>6050.75</v>
      </c>
      <c r="AA1061">
        <v>4634620000</v>
      </c>
      <c r="AN1061" s="22">
        <v>45628</v>
      </c>
      <c r="AO1061" s="20">
        <v>4.1900000000000004</v>
      </c>
    </row>
    <row r="1062" spans="1:41" x14ac:dyDescent="0.2">
      <c r="A1062" s="17">
        <v>45688</v>
      </c>
      <c r="B1062">
        <v>340.03170776367188</v>
      </c>
      <c r="C1062">
        <v>341.70001220703119</v>
      </c>
      <c r="D1062">
        <v>349.5</v>
      </c>
      <c r="E1062">
        <v>340.10000610351562</v>
      </c>
      <c r="F1062">
        <v>348</v>
      </c>
      <c r="G1062">
        <v>5778000</v>
      </c>
      <c r="U1062" s="17">
        <v>45688</v>
      </c>
      <c r="V1062">
        <v>6040.52978515625</v>
      </c>
      <c r="W1062">
        <v>6040.52978515625</v>
      </c>
      <c r="X1062">
        <v>6120.91015625</v>
      </c>
      <c r="Y1062">
        <v>6030.93017578125</v>
      </c>
      <c r="Z1062">
        <v>6096.7900390625</v>
      </c>
      <c r="AA1062">
        <v>4843770000</v>
      </c>
      <c r="AN1062" s="22">
        <v>45629</v>
      </c>
      <c r="AO1062" s="20">
        <v>4.2300000000000004</v>
      </c>
    </row>
    <row r="1063" spans="1:41" x14ac:dyDescent="0.2">
      <c r="A1063" s="17">
        <v>45691</v>
      </c>
      <c r="B1063">
        <v>337.58367919921881</v>
      </c>
      <c r="C1063">
        <v>339.239990234375</v>
      </c>
      <c r="D1063">
        <v>341.45999145507812</v>
      </c>
      <c r="E1063">
        <v>331.260009765625</v>
      </c>
      <c r="F1063">
        <v>335.97000122070312</v>
      </c>
      <c r="G1063">
        <v>4549400</v>
      </c>
      <c r="U1063" s="17">
        <v>45691</v>
      </c>
      <c r="V1063">
        <v>5994.56982421875</v>
      </c>
      <c r="W1063">
        <v>5994.56982421875</v>
      </c>
      <c r="X1063">
        <v>6022.1298828125</v>
      </c>
      <c r="Y1063">
        <v>5923.93017578125</v>
      </c>
      <c r="Z1063">
        <v>5969.64990234375</v>
      </c>
      <c r="AA1063">
        <v>4797210000</v>
      </c>
      <c r="AN1063" s="22">
        <v>45630</v>
      </c>
      <c r="AO1063" s="20">
        <v>4.1900000000000004</v>
      </c>
    </row>
    <row r="1064" spans="1:41" x14ac:dyDescent="0.2">
      <c r="A1064" s="17">
        <v>45692</v>
      </c>
      <c r="B1064">
        <v>342.45977783203119</v>
      </c>
      <c r="C1064">
        <v>344.1400146484375</v>
      </c>
      <c r="D1064">
        <v>346.92999267578119</v>
      </c>
      <c r="E1064">
        <v>338.67001342773438</v>
      </c>
      <c r="F1064">
        <v>345.6199951171875</v>
      </c>
      <c r="G1064">
        <v>4965600</v>
      </c>
      <c r="U1064" s="17">
        <v>45692</v>
      </c>
      <c r="V1064">
        <v>6037.8798828125</v>
      </c>
      <c r="W1064">
        <v>6037.8798828125</v>
      </c>
      <c r="X1064">
        <v>6042.47998046875</v>
      </c>
      <c r="Y1064">
        <v>5990.8701171875</v>
      </c>
      <c r="Z1064">
        <v>5998.14013671875</v>
      </c>
      <c r="AA1064">
        <v>4410160000</v>
      </c>
      <c r="AN1064" s="22">
        <v>45631</v>
      </c>
      <c r="AO1064" s="20">
        <v>4.17</v>
      </c>
    </row>
    <row r="1065" spans="1:41" x14ac:dyDescent="0.2">
      <c r="A1065" s="17">
        <v>45693</v>
      </c>
      <c r="B1065">
        <v>346.23126220703119</v>
      </c>
      <c r="C1065">
        <v>347.92999267578119</v>
      </c>
      <c r="D1065">
        <v>348.04000854492188</v>
      </c>
      <c r="E1065">
        <v>338.8699951171875</v>
      </c>
      <c r="F1065">
        <v>345.72000122070312</v>
      </c>
      <c r="G1065">
        <v>4521000</v>
      </c>
      <c r="U1065" s="17">
        <v>45693</v>
      </c>
      <c r="V1065">
        <v>6061.47998046875</v>
      </c>
      <c r="W1065">
        <v>6061.47998046875</v>
      </c>
      <c r="X1065">
        <v>6062.85986328125</v>
      </c>
      <c r="Y1065">
        <v>6007.06005859375</v>
      </c>
      <c r="Z1065">
        <v>6020.4501953125</v>
      </c>
      <c r="AA1065">
        <v>4756250000</v>
      </c>
      <c r="AN1065" s="22">
        <v>45632</v>
      </c>
      <c r="AO1065" s="20">
        <v>4.1500000000000004</v>
      </c>
    </row>
    <row r="1066" spans="1:41" x14ac:dyDescent="0.2">
      <c r="A1066" s="17">
        <v>45694</v>
      </c>
      <c r="B1066">
        <v>329.19485473632812</v>
      </c>
      <c r="C1066">
        <v>330.80999755859381</v>
      </c>
      <c r="D1066">
        <v>337.48001098632812</v>
      </c>
      <c r="E1066">
        <v>329.10000610351562</v>
      </c>
      <c r="F1066">
        <v>337.48001098632812</v>
      </c>
      <c r="G1066">
        <v>13240600</v>
      </c>
      <c r="U1066" s="17">
        <v>45694</v>
      </c>
      <c r="V1066">
        <v>6083.56982421875</v>
      </c>
      <c r="W1066">
        <v>6083.56982421875</v>
      </c>
      <c r="X1066">
        <v>6084.02978515625</v>
      </c>
      <c r="Y1066">
        <v>6046.830078125</v>
      </c>
      <c r="Z1066">
        <v>6072.22021484375</v>
      </c>
      <c r="AA1066">
        <v>4847120000</v>
      </c>
      <c r="AN1066" s="22">
        <v>45635</v>
      </c>
      <c r="AO1066" s="20">
        <v>4.2</v>
      </c>
    </row>
    <row r="1067" spans="1:41" x14ac:dyDescent="0.2">
      <c r="A1067" s="17">
        <v>45695</v>
      </c>
      <c r="B1067">
        <v>324.23916625976562</v>
      </c>
      <c r="C1067">
        <v>325.82998657226562</v>
      </c>
      <c r="D1067">
        <v>333.82000732421881</v>
      </c>
      <c r="E1067">
        <v>323.72000122070312</v>
      </c>
      <c r="F1067">
        <v>332</v>
      </c>
      <c r="G1067">
        <v>7626100</v>
      </c>
      <c r="U1067" s="17">
        <v>45695</v>
      </c>
      <c r="V1067">
        <v>6025.990234375</v>
      </c>
      <c r="W1067">
        <v>6025.990234375</v>
      </c>
      <c r="X1067">
        <v>6101.27978515625</v>
      </c>
      <c r="Y1067">
        <v>6019.9599609375</v>
      </c>
      <c r="Z1067">
        <v>6083.1298828125</v>
      </c>
      <c r="AA1067">
        <v>4766900000</v>
      </c>
      <c r="AN1067" s="22">
        <v>45636</v>
      </c>
      <c r="AO1067" s="20">
        <v>4.22</v>
      </c>
    </row>
    <row r="1068" spans="1:41" x14ac:dyDescent="0.2">
      <c r="A1068" s="17">
        <v>45698</v>
      </c>
      <c r="B1068">
        <v>325.60250854492188</v>
      </c>
      <c r="C1068">
        <v>327.20001220703119</v>
      </c>
      <c r="D1068">
        <v>331.75</v>
      </c>
      <c r="E1068">
        <v>326.64999389648438</v>
      </c>
      <c r="F1068">
        <v>327.92001342773438</v>
      </c>
      <c r="G1068">
        <v>5981900</v>
      </c>
      <c r="U1068" s="17">
        <v>45698</v>
      </c>
      <c r="V1068">
        <v>6066.43994140625</v>
      </c>
      <c r="W1068">
        <v>6066.43994140625</v>
      </c>
      <c r="X1068">
        <v>6073.3798828125</v>
      </c>
      <c r="Y1068">
        <v>6044.83984375</v>
      </c>
      <c r="Z1068">
        <v>6046.39990234375</v>
      </c>
      <c r="AA1068">
        <v>4458760000</v>
      </c>
      <c r="AN1068" s="22">
        <v>45637</v>
      </c>
      <c r="AO1068" s="20">
        <v>4.26</v>
      </c>
    </row>
    <row r="1069" spans="1:41" x14ac:dyDescent="0.2">
      <c r="A1069" s="17">
        <v>45699</v>
      </c>
      <c r="B1069">
        <v>322.816162109375</v>
      </c>
      <c r="C1069">
        <v>324.39999389648438</v>
      </c>
      <c r="D1069">
        <v>326.44000244140619</v>
      </c>
      <c r="E1069">
        <v>321.260009765625</v>
      </c>
      <c r="F1069">
        <v>324.01998901367188</v>
      </c>
      <c r="G1069">
        <v>5455900</v>
      </c>
      <c r="U1069" s="17">
        <v>45699</v>
      </c>
      <c r="V1069">
        <v>6068.5</v>
      </c>
      <c r="W1069">
        <v>6068.5</v>
      </c>
      <c r="X1069">
        <v>6076.27978515625</v>
      </c>
      <c r="Y1069">
        <v>6042.33984375</v>
      </c>
      <c r="Z1069">
        <v>6049.31982421875</v>
      </c>
      <c r="AA1069">
        <v>4324880000</v>
      </c>
      <c r="AN1069" s="22">
        <v>45638</v>
      </c>
      <c r="AO1069" s="20">
        <v>4.32</v>
      </c>
    </row>
    <row r="1070" spans="1:41" x14ac:dyDescent="0.2">
      <c r="A1070" s="17">
        <v>45700</v>
      </c>
      <c r="B1070">
        <v>324.52774047851562</v>
      </c>
      <c r="C1070">
        <v>326.1199951171875</v>
      </c>
      <c r="D1070">
        <v>327</v>
      </c>
      <c r="E1070">
        <v>316.97000122070312</v>
      </c>
      <c r="F1070">
        <v>319.54998779296881</v>
      </c>
      <c r="G1070">
        <v>5643400</v>
      </c>
      <c r="U1070" s="17">
        <v>45700</v>
      </c>
      <c r="V1070">
        <v>6051.97021484375</v>
      </c>
      <c r="W1070">
        <v>6051.97021484375</v>
      </c>
      <c r="X1070">
        <v>6063</v>
      </c>
      <c r="Y1070">
        <v>6003</v>
      </c>
      <c r="Z1070">
        <v>6025.080078125</v>
      </c>
      <c r="AA1070">
        <v>4627960000</v>
      </c>
      <c r="AN1070" s="22">
        <v>45639</v>
      </c>
      <c r="AO1070" s="20">
        <v>4.4000000000000004</v>
      </c>
    </row>
    <row r="1071" spans="1:41" x14ac:dyDescent="0.2">
      <c r="A1071" s="17">
        <v>45701</v>
      </c>
      <c r="B1071">
        <v>328.23959350585938</v>
      </c>
      <c r="C1071">
        <v>329.85000610351562</v>
      </c>
      <c r="D1071">
        <v>330.35000610351562</v>
      </c>
      <c r="E1071">
        <v>323.22000122070312</v>
      </c>
      <c r="F1071">
        <v>326.20001220703119</v>
      </c>
      <c r="G1071">
        <v>4312100</v>
      </c>
      <c r="U1071" s="17">
        <v>45701</v>
      </c>
      <c r="V1071">
        <v>6115.06982421875</v>
      </c>
      <c r="W1071">
        <v>6115.06982421875</v>
      </c>
      <c r="X1071">
        <v>6116.91015625</v>
      </c>
      <c r="Y1071">
        <v>6050.9501953125</v>
      </c>
      <c r="Z1071">
        <v>6060.58984375</v>
      </c>
      <c r="AA1071">
        <v>4763800000</v>
      </c>
      <c r="AN1071" s="22">
        <v>45642</v>
      </c>
      <c r="AO1071" s="20">
        <v>4.3899999999999997</v>
      </c>
    </row>
    <row r="1072" spans="1:41" x14ac:dyDescent="0.2">
      <c r="A1072" s="17">
        <v>45702</v>
      </c>
      <c r="B1072">
        <v>324.94573974609381</v>
      </c>
      <c r="C1072">
        <v>326.54000854492188</v>
      </c>
      <c r="D1072">
        <v>328.5</v>
      </c>
      <c r="E1072">
        <v>322.6199951171875</v>
      </c>
      <c r="F1072">
        <v>328.02999877929688</v>
      </c>
      <c r="G1072">
        <v>5879700</v>
      </c>
      <c r="U1072" s="17">
        <v>45702</v>
      </c>
      <c r="V1072">
        <v>6114.6298828125</v>
      </c>
      <c r="W1072">
        <v>6114.6298828125</v>
      </c>
      <c r="X1072">
        <v>6127.47021484375</v>
      </c>
      <c r="Y1072">
        <v>6107.6201171875</v>
      </c>
      <c r="Z1072">
        <v>6115.52001953125</v>
      </c>
      <c r="AA1072">
        <v>4335190000</v>
      </c>
      <c r="AN1072" s="22">
        <v>45643</v>
      </c>
      <c r="AO1072" s="20">
        <v>4.4000000000000004</v>
      </c>
    </row>
    <row r="1073" spans="1:41" x14ac:dyDescent="0.2">
      <c r="A1073" s="17">
        <v>45706</v>
      </c>
      <c r="B1073">
        <v>327.3538818359375</v>
      </c>
      <c r="C1073">
        <v>328.95999145507812</v>
      </c>
      <c r="D1073">
        <v>329.16000366210938</v>
      </c>
      <c r="E1073">
        <v>323</v>
      </c>
      <c r="F1073">
        <v>328.58999633789062</v>
      </c>
      <c r="G1073">
        <v>5262100</v>
      </c>
      <c r="U1073" s="17">
        <v>45706</v>
      </c>
      <c r="V1073">
        <v>6129.580078125</v>
      </c>
      <c r="W1073">
        <v>6129.580078125</v>
      </c>
      <c r="X1073">
        <v>6129.6298828125</v>
      </c>
      <c r="Y1073">
        <v>6099.509765625</v>
      </c>
      <c r="Z1073">
        <v>6121.60009765625</v>
      </c>
      <c r="AA1073">
        <v>4684980000</v>
      </c>
      <c r="AN1073" s="22">
        <v>45644</v>
      </c>
      <c r="AO1073" s="20">
        <v>4.5</v>
      </c>
    </row>
    <row r="1074" spans="1:41" x14ac:dyDescent="0.2">
      <c r="A1074" s="17">
        <v>45707</v>
      </c>
      <c r="B1074">
        <v>322.94552612304688</v>
      </c>
      <c r="C1074">
        <v>324.52999877929688</v>
      </c>
      <c r="D1074">
        <v>329.739990234375</v>
      </c>
      <c r="E1074">
        <v>322.8699951171875</v>
      </c>
      <c r="F1074">
        <v>329.739990234375</v>
      </c>
      <c r="G1074">
        <v>5012000</v>
      </c>
      <c r="U1074" s="17">
        <v>45707</v>
      </c>
      <c r="V1074">
        <v>6144.14990234375</v>
      </c>
      <c r="W1074">
        <v>6144.14990234375</v>
      </c>
      <c r="X1074">
        <v>6147.43017578125</v>
      </c>
      <c r="Y1074">
        <v>6111.14990234375</v>
      </c>
      <c r="Z1074">
        <v>6117.759765625</v>
      </c>
      <c r="AA1074">
        <v>4562330000</v>
      </c>
      <c r="AN1074" s="22">
        <v>45645</v>
      </c>
      <c r="AO1074" s="20">
        <v>4.57</v>
      </c>
    </row>
    <row r="1075" spans="1:41" x14ac:dyDescent="0.2">
      <c r="A1075" s="17">
        <v>45708</v>
      </c>
      <c r="B1075">
        <v>316.87530517578119</v>
      </c>
      <c r="C1075">
        <v>318.42999267578119</v>
      </c>
      <c r="D1075">
        <v>324.45001220703119</v>
      </c>
      <c r="E1075">
        <v>318.20999145507812</v>
      </c>
      <c r="F1075">
        <v>322.239990234375</v>
      </c>
      <c r="G1075">
        <v>6393100</v>
      </c>
      <c r="U1075" s="17">
        <v>45708</v>
      </c>
      <c r="V1075">
        <v>6117.52001953125</v>
      </c>
      <c r="W1075">
        <v>6117.52001953125</v>
      </c>
      <c r="X1075">
        <v>6134.5</v>
      </c>
      <c r="Y1075">
        <v>6084.58984375</v>
      </c>
      <c r="Z1075">
        <v>6134.5</v>
      </c>
      <c r="AA1075">
        <v>4813690000</v>
      </c>
      <c r="AN1075" s="22">
        <v>45646</v>
      </c>
      <c r="AO1075" s="20">
        <v>4.5199999999999996</v>
      </c>
    </row>
    <row r="1076" spans="1:41" x14ac:dyDescent="0.2">
      <c r="A1076" s="17">
        <v>45709</v>
      </c>
      <c r="B1076">
        <v>308.28741455078119</v>
      </c>
      <c r="C1076">
        <v>309.79998779296881</v>
      </c>
      <c r="D1076">
        <v>318.97000122070312</v>
      </c>
      <c r="E1076">
        <v>306.8599853515625</v>
      </c>
      <c r="F1076">
        <v>318.97000122070312</v>
      </c>
      <c r="G1076">
        <v>7353200</v>
      </c>
      <c r="U1076" s="17">
        <v>45709</v>
      </c>
      <c r="V1076">
        <v>6013.1298828125</v>
      </c>
      <c r="W1076">
        <v>6013.1298828125</v>
      </c>
      <c r="X1076">
        <v>6114.81982421875</v>
      </c>
      <c r="Y1076">
        <v>6008.56005859375</v>
      </c>
      <c r="Z1076">
        <v>6114.10009765625</v>
      </c>
      <c r="AA1076">
        <v>5434560000</v>
      </c>
      <c r="AN1076" s="22">
        <v>45649</v>
      </c>
      <c r="AO1076" s="20">
        <v>4.59</v>
      </c>
    </row>
    <row r="1077" spans="1:41" x14ac:dyDescent="0.2">
      <c r="A1077" s="17">
        <v>45712</v>
      </c>
      <c r="B1077">
        <v>306.81466674804688</v>
      </c>
      <c r="C1077">
        <v>308.32000732421881</v>
      </c>
      <c r="D1077">
        <v>312.73001098632812</v>
      </c>
      <c r="E1077">
        <v>303.51998901367188</v>
      </c>
      <c r="F1077">
        <v>311.510009765625</v>
      </c>
      <c r="G1077">
        <v>6652900</v>
      </c>
      <c r="U1077" s="17">
        <v>45712</v>
      </c>
      <c r="V1077">
        <v>5983.25</v>
      </c>
      <c r="W1077">
        <v>5983.25</v>
      </c>
      <c r="X1077">
        <v>6043.64990234375</v>
      </c>
      <c r="Y1077">
        <v>5977.830078125</v>
      </c>
      <c r="Z1077">
        <v>6026.68994140625</v>
      </c>
      <c r="AA1077">
        <v>4990120000</v>
      </c>
      <c r="AN1077" s="22">
        <v>45650</v>
      </c>
      <c r="AO1077" s="20">
        <v>4.59</v>
      </c>
    </row>
    <row r="1078" spans="1:41" x14ac:dyDescent="0.2">
      <c r="A1078" s="17">
        <v>45713</v>
      </c>
      <c r="B1078">
        <v>304.3865966796875</v>
      </c>
      <c r="C1078">
        <v>305.8800048828125</v>
      </c>
      <c r="D1078">
        <v>308.42001342773438</v>
      </c>
      <c r="E1078">
        <v>300.6199951171875</v>
      </c>
      <c r="F1078">
        <v>306.25</v>
      </c>
      <c r="G1078">
        <v>7360100</v>
      </c>
      <c r="U1078" s="17">
        <v>45713</v>
      </c>
      <c r="V1078">
        <v>5955.25</v>
      </c>
      <c r="W1078">
        <v>5955.25</v>
      </c>
      <c r="X1078">
        <v>5992.64990234375</v>
      </c>
      <c r="Y1078">
        <v>5908.490234375</v>
      </c>
      <c r="Z1078">
        <v>5982.72998046875</v>
      </c>
      <c r="AA1078">
        <v>5374690000</v>
      </c>
      <c r="AN1078" s="22">
        <v>45651</v>
      </c>
    </row>
    <row r="1079" spans="1:41" x14ac:dyDescent="0.2">
      <c r="A1079" s="17">
        <v>45714</v>
      </c>
      <c r="B1079">
        <v>305.8294677734375</v>
      </c>
      <c r="C1079">
        <v>307.32998657226562</v>
      </c>
      <c r="D1079">
        <v>313.70001220703119</v>
      </c>
      <c r="E1079">
        <v>306.45001220703119</v>
      </c>
      <c r="F1079">
        <v>312.66000366210938</v>
      </c>
      <c r="G1079">
        <v>12638500</v>
      </c>
      <c r="U1079" s="17">
        <v>45714</v>
      </c>
      <c r="V1079">
        <v>5956.06005859375</v>
      </c>
      <c r="W1079">
        <v>5956.06005859375</v>
      </c>
      <c r="X1079">
        <v>6009.81982421875</v>
      </c>
      <c r="Y1079">
        <v>5932.68994140625</v>
      </c>
      <c r="Z1079">
        <v>5970.8701171875</v>
      </c>
      <c r="AA1079">
        <v>4869580000</v>
      </c>
      <c r="AN1079" s="22">
        <v>45652</v>
      </c>
      <c r="AO1079" s="20">
        <v>4.58</v>
      </c>
    </row>
    <row r="1080" spans="1:41" x14ac:dyDescent="0.2">
      <c r="A1080" s="17">
        <v>45715</v>
      </c>
      <c r="B1080">
        <v>293.46017456054688</v>
      </c>
      <c r="C1080">
        <v>294.89999389648438</v>
      </c>
      <c r="D1080">
        <v>304.92001342773438</v>
      </c>
      <c r="E1080">
        <v>292.67001342773438</v>
      </c>
      <c r="F1080">
        <v>296.33999633789062</v>
      </c>
      <c r="G1080">
        <v>16691400</v>
      </c>
      <c r="U1080" s="17">
        <v>45715</v>
      </c>
      <c r="V1080">
        <v>5861.56982421875</v>
      </c>
      <c r="W1080">
        <v>5861.56982421875</v>
      </c>
      <c r="X1080">
        <v>5993.68994140625</v>
      </c>
      <c r="Y1080">
        <v>5858.77978515625</v>
      </c>
      <c r="Z1080">
        <v>5981.8798828125</v>
      </c>
      <c r="AA1080">
        <v>5057680000</v>
      </c>
      <c r="AN1080" s="22">
        <v>45653</v>
      </c>
      <c r="AO1080" s="20">
        <v>4.62</v>
      </c>
    </row>
    <row r="1081" spans="1:41" x14ac:dyDescent="0.2">
      <c r="A1081" s="17">
        <v>45716</v>
      </c>
      <c r="B1081">
        <v>296.39581298828119</v>
      </c>
      <c r="C1081">
        <v>297.85000610351562</v>
      </c>
      <c r="D1081">
        <v>301.98001098632812</v>
      </c>
      <c r="E1081">
        <v>292.14999389648438</v>
      </c>
      <c r="F1081">
        <v>295.95999145507812</v>
      </c>
      <c r="G1081">
        <v>10863100</v>
      </c>
      <c r="U1081" s="17">
        <v>45716</v>
      </c>
      <c r="V1081">
        <v>5954.5</v>
      </c>
      <c r="W1081">
        <v>5954.5</v>
      </c>
      <c r="X1081">
        <v>5959.39990234375</v>
      </c>
      <c r="Y1081">
        <v>5837.66015625</v>
      </c>
      <c r="Z1081">
        <v>5856.740234375</v>
      </c>
      <c r="AA1081">
        <v>6441140000</v>
      </c>
      <c r="AN1081" s="22">
        <v>45656</v>
      </c>
      <c r="AO1081" s="20">
        <v>4.55</v>
      </c>
    </row>
    <row r="1082" spans="1:41" x14ac:dyDescent="0.2">
      <c r="A1082" s="17">
        <v>45719</v>
      </c>
      <c r="B1082">
        <v>291.62918090820312</v>
      </c>
      <c r="C1082">
        <v>293.05999755859381</v>
      </c>
      <c r="D1082">
        <v>303.07000732421881</v>
      </c>
      <c r="E1082">
        <v>291.05999755859381</v>
      </c>
      <c r="F1082">
        <v>301</v>
      </c>
      <c r="G1082">
        <v>6298200</v>
      </c>
      <c r="U1082" s="17">
        <v>45719</v>
      </c>
      <c r="V1082">
        <v>5849.72021484375</v>
      </c>
      <c r="W1082">
        <v>5849.72021484375</v>
      </c>
      <c r="X1082">
        <v>5986.08984375</v>
      </c>
      <c r="Y1082">
        <v>5810.91015625</v>
      </c>
      <c r="Z1082">
        <v>5968.330078125</v>
      </c>
      <c r="AA1082">
        <v>5613850000</v>
      </c>
      <c r="AN1082" s="22">
        <v>45657</v>
      </c>
      <c r="AO1082" s="20">
        <v>4.58</v>
      </c>
    </row>
    <row r="1083" spans="1:41" x14ac:dyDescent="0.2">
      <c r="A1083" s="17">
        <v>45720</v>
      </c>
      <c r="B1083">
        <v>285.93710327148438</v>
      </c>
      <c r="C1083">
        <v>287.33999633789062</v>
      </c>
      <c r="D1083">
        <v>291.64999389648438</v>
      </c>
      <c r="E1083">
        <v>282.239990234375</v>
      </c>
      <c r="F1083">
        <v>290</v>
      </c>
      <c r="G1083">
        <v>9096300</v>
      </c>
      <c r="U1083" s="17">
        <v>45720</v>
      </c>
      <c r="V1083">
        <v>5778.14990234375</v>
      </c>
      <c r="W1083">
        <v>5778.14990234375</v>
      </c>
      <c r="X1083">
        <v>5865.080078125</v>
      </c>
      <c r="Y1083">
        <v>5732.58984375</v>
      </c>
      <c r="Z1083">
        <v>5811.97998046875</v>
      </c>
      <c r="AA1083">
        <v>6138110000</v>
      </c>
      <c r="AN1083" s="22">
        <v>45658</v>
      </c>
    </row>
    <row r="1084" spans="1:41" x14ac:dyDescent="0.2">
      <c r="A1084" s="17">
        <v>45721</v>
      </c>
      <c r="B1084">
        <v>290.54449462890619</v>
      </c>
      <c r="C1084">
        <v>291.97000122070312</v>
      </c>
      <c r="D1084">
        <v>292.67999267578119</v>
      </c>
      <c r="E1084">
        <v>285.6199951171875</v>
      </c>
      <c r="F1084">
        <v>287.22000122070312</v>
      </c>
      <c r="G1084">
        <v>6612600</v>
      </c>
      <c r="U1084" s="17">
        <v>45721</v>
      </c>
      <c r="V1084">
        <v>5842.6298828125</v>
      </c>
      <c r="W1084">
        <v>5842.6298828125</v>
      </c>
      <c r="X1084">
        <v>5860.58984375</v>
      </c>
      <c r="Y1084">
        <v>5742.35009765625</v>
      </c>
      <c r="Z1084">
        <v>5781.35986328125</v>
      </c>
      <c r="AA1084">
        <v>5285970000</v>
      </c>
      <c r="AN1084" s="22">
        <v>45659</v>
      </c>
      <c r="AO1084" s="20">
        <v>4.57</v>
      </c>
    </row>
    <row r="1085" spans="1:41" x14ac:dyDescent="0.2">
      <c r="A1085" s="17">
        <v>45722</v>
      </c>
      <c r="B1085">
        <v>284.65338134765619</v>
      </c>
      <c r="C1085">
        <v>286.04998779296881</v>
      </c>
      <c r="D1085">
        <v>298.07998657226562</v>
      </c>
      <c r="E1085">
        <v>284.82998657226562</v>
      </c>
      <c r="F1085">
        <v>288.23001098632812</v>
      </c>
      <c r="G1085">
        <v>10396800</v>
      </c>
      <c r="U1085" s="17">
        <v>45722</v>
      </c>
      <c r="V1085">
        <v>5738.52001953125</v>
      </c>
      <c r="W1085">
        <v>5738.52001953125</v>
      </c>
      <c r="X1085">
        <v>5812.080078125</v>
      </c>
      <c r="Y1085">
        <v>5711.64013671875</v>
      </c>
      <c r="Z1085">
        <v>5785.8701171875</v>
      </c>
      <c r="AA1085">
        <v>5165080000</v>
      </c>
      <c r="AN1085" s="22">
        <v>45660</v>
      </c>
      <c r="AO1085" s="20">
        <v>4.5999999999999996</v>
      </c>
    </row>
    <row r="1086" spans="1:41" x14ac:dyDescent="0.2">
      <c r="A1086" s="17">
        <v>45723</v>
      </c>
      <c r="B1086">
        <v>281.50885009765619</v>
      </c>
      <c r="C1086">
        <v>282.8900146484375</v>
      </c>
      <c r="D1086">
        <v>288.30999755859381</v>
      </c>
      <c r="E1086">
        <v>275.17001342773438</v>
      </c>
      <c r="F1086">
        <v>283.17999267578119</v>
      </c>
      <c r="G1086">
        <v>8248100</v>
      </c>
      <c r="U1086" s="17">
        <v>45723</v>
      </c>
      <c r="V1086">
        <v>5770.2001953125</v>
      </c>
      <c r="W1086">
        <v>5770.2001953125</v>
      </c>
      <c r="X1086">
        <v>5783.009765625</v>
      </c>
      <c r="Y1086">
        <v>5666.2900390625</v>
      </c>
      <c r="Z1086">
        <v>5726.009765625</v>
      </c>
      <c r="AA1086">
        <v>5705140000</v>
      </c>
      <c r="AN1086" s="22">
        <v>45663</v>
      </c>
      <c r="AO1086" s="20">
        <v>4.62</v>
      </c>
    </row>
    <row r="1087" spans="1:41" x14ac:dyDescent="0.2">
      <c r="A1087" s="17">
        <v>45726</v>
      </c>
      <c r="B1087">
        <v>271.56756591796881</v>
      </c>
      <c r="C1087">
        <v>272.89999389648438</v>
      </c>
      <c r="D1087">
        <v>278.35000610351562</v>
      </c>
      <c r="E1087">
        <v>270.72000122070312</v>
      </c>
      <c r="F1087">
        <v>276.97000122070312</v>
      </c>
      <c r="G1087">
        <v>10040200</v>
      </c>
      <c r="U1087" s="17">
        <v>45726</v>
      </c>
      <c r="V1087">
        <v>5614.56005859375</v>
      </c>
      <c r="W1087">
        <v>5614.56005859375</v>
      </c>
      <c r="X1087">
        <v>5705.3701171875</v>
      </c>
      <c r="Y1087">
        <v>5564.02001953125</v>
      </c>
      <c r="Z1087">
        <v>5705.3701171875</v>
      </c>
      <c r="AA1087">
        <v>6409370000</v>
      </c>
      <c r="AN1087" s="22">
        <v>45664</v>
      </c>
      <c r="AO1087" s="20">
        <v>4.67</v>
      </c>
    </row>
    <row r="1088" spans="1:41" x14ac:dyDescent="0.2">
      <c r="A1088" s="17">
        <v>45727</v>
      </c>
      <c r="B1088">
        <v>275.69732666015619</v>
      </c>
      <c r="C1088">
        <v>277.04998779296881</v>
      </c>
      <c r="D1088">
        <v>280.45001220703119</v>
      </c>
      <c r="E1088">
        <v>272</v>
      </c>
      <c r="F1088">
        <v>273.72000122070312</v>
      </c>
      <c r="G1088">
        <v>8313400</v>
      </c>
      <c r="U1088" s="17">
        <v>45727</v>
      </c>
      <c r="V1088">
        <v>5572.06982421875</v>
      </c>
      <c r="W1088">
        <v>5572.06982421875</v>
      </c>
      <c r="X1088">
        <v>5636.2998046875</v>
      </c>
      <c r="Y1088">
        <v>5528.41015625</v>
      </c>
      <c r="Z1088">
        <v>5603.64990234375</v>
      </c>
      <c r="AA1088">
        <v>6221240000</v>
      </c>
      <c r="AN1088" s="22">
        <v>45665</v>
      </c>
      <c r="AO1088" s="20">
        <v>4.67</v>
      </c>
    </row>
    <row r="1089" spans="1:41" x14ac:dyDescent="0.2">
      <c r="A1089" s="17">
        <v>45728</v>
      </c>
      <c r="B1089">
        <v>283.1905517578125</v>
      </c>
      <c r="C1089">
        <v>284.57998657226562</v>
      </c>
      <c r="D1089">
        <v>285.92999267578119</v>
      </c>
      <c r="E1089">
        <v>279.08999633789062</v>
      </c>
      <c r="F1089">
        <v>281.85000610351562</v>
      </c>
      <c r="G1089">
        <v>7463900</v>
      </c>
      <c r="U1089" s="17">
        <v>45728</v>
      </c>
      <c r="V1089">
        <v>5599.2998046875</v>
      </c>
      <c r="W1089">
        <v>5599.2998046875</v>
      </c>
      <c r="X1089">
        <v>5642.18994140625</v>
      </c>
      <c r="Y1089">
        <v>5546.08984375</v>
      </c>
      <c r="Z1089">
        <v>5624.83984375</v>
      </c>
      <c r="AA1089">
        <v>5219830000</v>
      </c>
      <c r="AN1089" s="22">
        <v>45666</v>
      </c>
      <c r="AO1089" s="20">
        <v>4.68</v>
      </c>
    </row>
    <row r="1090" spans="1:41" x14ac:dyDescent="0.2">
      <c r="A1090" s="17">
        <v>45729</v>
      </c>
      <c r="B1090">
        <v>270.41326904296881</v>
      </c>
      <c r="C1090">
        <v>271.739990234375</v>
      </c>
      <c r="D1090">
        <v>282.55999755859381</v>
      </c>
      <c r="E1090">
        <v>269.75</v>
      </c>
      <c r="F1090">
        <v>282.04998779296881</v>
      </c>
      <c r="G1090">
        <v>9494500</v>
      </c>
      <c r="U1090" s="17">
        <v>45729</v>
      </c>
      <c r="V1090">
        <v>5521.52001953125</v>
      </c>
      <c r="W1090">
        <v>5521.52001953125</v>
      </c>
      <c r="X1090">
        <v>5597.77978515625</v>
      </c>
      <c r="Y1090">
        <v>5504.64990234375</v>
      </c>
      <c r="Z1090">
        <v>5594.4501953125</v>
      </c>
      <c r="AA1090">
        <v>5018980000</v>
      </c>
      <c r="AN1090" s="22">
        <v>45667</v>
      </c>
      <c r="AO1090" s="20">
        <v>4.7699999999999996</v>
      </c>
    </row>
    <row r="1091" spans="1:41" x14ac:dyDescent="0.2">
      <c r="A1091" s="17">
        <v>45730</v>
      </c>
      <c r="B1091">
        <v>278.03585815429688</v>
      </c>
      <c r="C1091">
        <v>279.39999389648438</v>
      </c>
      <c r="D1091">
        <v>279.8900146484375</v>
      </c>
      <c r="E1091">
        <v>272.67999267578119</v>
      </c>
      <c r="F1091">
        <v>275</v>
      </c>
      <c r="G1091">
        <v>6976900</v>
      </c>
      <c r="U1091" s="17">
        <v>45730</v>
      </c>
      <c r="V1091">
        <v>5638.93994140625</v>
      </c>
      <c r="W1091">
        <v>5638.93994140625</v>
      </c>
      <c r="X1091">
        <v>5645.27001953125</v>
      </c>
      <c r="Y1091">
        <v>5563.85009765625</v>
      </c>
      <c r="Z1091">
        <v>5563.85009765625</v>
      </c>
      <c r="AA1091">
        <v>4863180000</v>
      </c>
      <c r="AN1091" s="22">
        <v>45670</v>
      </c>
      <c r="AO1091" s="20">
        <v>4.79</v>
      </c>
    </row>
    <row r="1092" spans="1:41" x14ac:dyDescent="0.2">
      <c r="A1092" s="17">
        <v>45733</v>
      </c>
      <c r="B1092">
        <v>279.37930297851562</v>
      </c>
      <c r="C1092">
        <v>280.75</v>
      </c>
      <c r="D1092">
        <v>282.73001098632812</v>
      </c>
      <c r="E1092">
        <v>276.07998657226562</v>
      </c>
      <c r="F1092">
        <v>277.3699951171875</v>
      </c>
      <c r="G1092">
        <v>4484300</v>
      </c>
      <c r="U1092" s="17">
        <v>45733</v>
      </c>
      <c r="V1092">
        <v>5675.1201171875</v>
      </c>
      <c r="W1092">
        <v>5675.1201171875</v>
      </c>
      <c r="X1092">
        <v>5703.52001953125</v>
      </c>
      <c r="Y1092">
        <v>5631.1201171875</v>
      </c>
      <c r="Z1092">
        <v>5635.60009765625</v>
      </c>
      <c r="AA1092">
        <v>5031770000</v>
      </c>
      <c r="AN1092" s="22">
        <v>45671</v>
      </c>
      <c r="AO1092" s="20">
        <v>4.78</v>
      </c>
    </row>
    <row r="1093" spans="1:41" x14ac:dyDescent="0.2">
      <c r="A1093" s="17">
        <v>45734</v>
      </c>
      <c r="B1093">
        <v>277.369140625</v>
      </c>
      <c r="C1093">
        <v>278.73001098632812</v>
      </c>
      <c r="D1093">
        <v>280.5</v>
      </c>
      <c r="E1093">
        <v>275.94000244140619</v>
      </c>
      <c r="F1093">
        <v>280.01998901367188</v>
      </c>
      <c r="G1093">
        <v>5881700</v>
      </c>
      <c r="U1093" s="17">
        <v>45734</v>
      </c>
      <c r="V1093">
        <v>5614.66015625</v>
      </c>
      <c r="W1093">
        <v>5614.66015625</v>
      </c>
      <c r="X1093">
        <v>5654.52978515625</v>
      </c>
      <c r="Y1093">
        <v>5597.759765625</v>
      </c>
      <c r="Z1093">
        <v>5654.52978515625</v>
      </c>
      <c r="AA1093">
        <v>4666270000</v>
      </c>
      <c r="AN1093" s="22">
        <v>45672</v>
      </c>
      <c r="AO1093" s="20">
        <v>4.66</v>
      </c>
    </row>
    <row r="1094" spans="1:41" x14ac:dyDescent="0.2">
      <c r="A1094" s="17">
        <v>45735</v>
      </c>
      <c r="B1094">
        <v>278.02593994140619</v>
      </c>
      <c r="C1094">
        <v>279.3900146484375</v>
      </c>
      <c r="D1094">
        <v>282.22000122070312</v>
      </c>
      <c r="E1094">
        <v>277.29000854492188</v>
      </c>
      <c r="F1094">
        <v>277.5</v>
      </c>
      <c r="G1094">
        <v>5245400</v>
      </c>
      <c r="U1094" s="17">
        <v>45735</v>
      </c>
      <c r="V1094">
        <v>5675.2900390625</v>
      </c>
      <c r="W1094">
        <v>5675.2900390625</v>
      </c>
      <c r="X1094">
        <v>5715.330078125</v>
      </c>
      <c r="Y1094">
        <v>5622.2001953125</v>
      </c>
      <c r="Z1094">
        <v>5632.3701171875</v>
      </c>
      <c r="AA1094">
        <v>4660090000</v>
      </c>
      <c r="AN1094" s="22">
        <v>45673</v>
      </c>
      <c r="AO1094" s="20">
        <v>4.6100000000000003</v>
      </c>
    </row>
    <row r="1095" spans="1:41" x14ac:dyDescent="0.2">
      <c r="A1095" s="17">
        <v>45736</v>
      </c>
      <c r="B1095">
        <v>277.66766357421881</v>
      </c>
      <c r="C1095">
        <v>279.02999877929688</v>
      </c>
      <c r="D1095">
        <v>282.8800048828125</v>
      </c>
      <c r="E1095">
        <v>277.05999755859381</v>
      </c>
      <c r="F1095">
        <v>277.05999755859381</v>
      </c>
      <c r="G1095">
        <v>5504700</v>
      </c>
      <c r="U1095" s="17">
        <v>45736</v>
      </c>
      <c r="V1095">
        <v>5662.89013671875</v>
      </c>
      <c r="W1095">
        <v>5662.89013671875</v>
      </c>
      <c r="X1095">
        <v>5711.14990234375</v>
      </c>
      <c r="Y1095">
        <v>5632.330078125</v>
      </c>
      <c r="Z1095">
        <v>5646.919921875</v>
      </c>
      <c r="AA1095">
        <v>4678420000</v>
      </c>
      <c r="AN1095" s="22">
        <v>45674</v>
      </c>
      <c r="AO1095" s="20">
        <v>4.6100000000000003</v>
      </c>
    </row>
    <row r="1096" spans="1:41" x14ac:dyDescent="0.2">
      <c r="A1096" s="17">
        <v>45737</v>
      </c>
      <c r="B1096">
        <v>279.24990844726562</v>
      </c>
      <c r="C1096">
        <v>280.6199951171875</v>
      </c>
      <c r="D1096">
        <v>281.85000610351562</v>
      </c>
      <c r="E1096">
        <v>274.04998779296881</v>
      </c>
      <c r="F1096">
        <v>276.20999145507812</v>
      </c>
      <c r="G1096">
        <v>9804100</v>
      </c>
      <c r="U1096" s="17">
        <v>45737</v>
      </c>
      <c r="V1096">
        <v>5667.56005859375</v>
      </c>
      <c r="W1096">
        <v>5667.56005859375</v>
      </c>
      <c r="X1096">
        <v>5670.83984375</v>
      </c>
      <c r="Y1096">
        <v>5603.10009765625</v>
      </c>
      <c r="Z1096">
        <v>5630.72998046875</v>
      </c>
      <c r="AA1096">
        <v>9367460000</v>
      </c>
      <c r="AN1096" s="22">
        <v>45677</v>
      </c>
    </row>
    <row r="1097" spans="1:41" x14ac:dyDescent="0.2">
      <c r="A1097" s="17">
        <v>45740</v>
      </c>
      <c r="B1097">
        <v>284.5638427734375</v>
      </c>
      <c r="C1097">
        <v>285.95999145507812</v>
      </c>
      <c r="D1097">
        <v>286.760009765625</v>
      </c>
      <c r="E1097">
        <v>283.22000122070312</v>
      </c>
      <c r="F1097">
        <v>283.739990234375</v>
      </c>
      <c r="G1097">
        <v>6763800</v>
      </c>
      <c r="U1097" s="17">
        <v>45740</v>
      </c>
      <c r="V1097">
        <v>5767.56982421875</v>
      </c>
      <c r="W1097">
        <v>5767.56982421875</v>
      </c>
      <c r="X1097">
        <v>5775.14013671875</v>
      </c>
      <c r="Y1097">
        <v>5718.080078125</v>
      </c>
      <c r="Z1097">
        <v>5718.080078125</v>
      </c>
      <c r="AA1097">
        <v>4517990000</v>
      </c>
      <c r="AN1097" s="22">
        <v>45678</v>
      </c>
      <c r="AO1097" s="20">
        <v>4.57</v>
      </c>
    </row>
    <row r="1098" spans="1:41" x14ac:dyDescent="0.2">
      <c r="A1098" s="17">
        <v>45741</v>
      </c>
      <c r="B1098">
        <v>287.20089721679688</v>
      </c>
      <c r="C1098">
        <v>288.6099853515625</v>
      </c>
      <c r="D1098">
        <v>290.45001220703119</v>
      </c>
      <c r="E1098">
        <v>285.6099853515625</v>
      </c>
      <c r="F1098">
        <v>285.6099853515625</v>
      </c>
      <c r="G1098">
        <v>4301700</v>
      </c>
      <c r="U1098" s="17">
        <v>45741</v>
      </c>
      <c r="V1098">
        <v>5776.64990234375</v>
      </c>
      <c r="W1098">
        <v>5776.64990234375</v>
      </c>
      <c r="X1098">
        <v>5786.9501953125</v>
      </c>
      <c r="Y1098">
        <v>5760.419921875</v>
      </c>
      <c r="Z1098">
        <v>5775.9599609375</v>
      </c>
      <c r="AA1098">
        <v>4467340000</v>
      </c>
      <c r="AN1098" s="22">
        <v>45679</v>
      </c>
      <c r="AO1098" s="20">
        <v>4.5999999999999996</v>
      </c>
    </row>
    <row r="1099" spans="1:41" x14ac:dyDescent="0.2">
      <c r="A1099" s="17">
        <v>45742</v>
      </c>
      <c r="B1099">
        <v>279.61807250976562</v>
      </c>
      <c r="C1099">
        <v>280.989990234375</v>
      </c>
      <c r="D1099">
        <v>289.04000854492188</v>
      </c>
      <c r="E1099">
        <v>279.57998657226562</v>
      </c>
      <c r="F1099">
        <v>288.33999633789062</v>
      </c>
      <c r="G1099">
        <v>5070300</v>
      </c>
      <c r="U1099" s="17">
        <v>45742</v>
      </c>
      <c r="V1099">
        <v>5712.2001953125</v>
      </c>
      <c r="W1099">
        <v>5712.2001953125</v>
      </c>
      <c r="X1099">
        <v>5783.6201171875</v>
      </c>
      <c r="Y1099">
        <v>5694.41015625</v>
      </c>
      <c r="Z1099">
        <v>5771.66015625</v>
      </c>
      <c r="AA1099">
        <v>4183140000</v>
      </c>
      <c r="AN1099" s="22">
        <v>45680</v>
      </c>
      <c r="AO1099" s="20">
        <v>4.6500000000000004</v>
      </c>
    </row>
    <row r="1100" spans="1:41" x14ac:dyDescent="0.2">
      <c r="A1100" s="17">
        <v>45743</v>
      </c>
      <c r="B1100">
        <v>276.45364379882812</v>
      </c>
      <c r="C1100">
        <v>277.80999755859381</v>
      </c>
      <c r="D1100">
        <v>280.89999389648438</v>
      </c>
      <c r="E1100">
        <v>276.010009765625</v>
      </c>
      <c r="F1100">
        <v>280.54000854492188</v>
      </c>
      <c r="G1100">
        <v>3757200</v>
      </c>
      <c r="U1100" s="17">
        <v>45743</v>
      </c>
      <c r="V1100">
        <v>5693.31005859375</v>
      </c>
      <c r="W1100">
        <v>5693.31005859375</v>
      </c>
      <c r="X1100">
        <v>5732.27978515625</v>
      </c>
      <c r="Y1100">
        <v>5670.93994140625</v>
      </c>
      <c r="Z1100">
        <v>5695.64013671875</v>
      </c>
      <c r="AA1100">
        <v>4403460000</v>
      </c>
      <c r="AN1100" s="22">
        <v>45681</v>
      </c>
      <c r="AO1100" s="20">
        <v>4.63</v>
      </c>
    </row>
    <row r="1101" spans="1:41" x14ac:dyDescent="0.2">
      <c r="A1101" s="17">
        <v>45744</v>
      </c>
      <c r="B1101">
        <v>268.65191650390619</v>
      </c>
      <c r="C1101">
        <v>269.97000122070312</v>
      </c>
      <c r="D1101">
        <v>277.20999145507812</v>
      </c>
      <c r="E1101">
        <v>269.19000244140619</v>
      </c>
      <c r="F1101">
        <v>276.70999145507812</v>
      </c>
      <c r="G1101">
        <v>4973400</v>
      </c>
      <c r="U1101" s="17">
        <v>45744</v>
      </c>
      <c r="V1101">
        <v>5580.93994140625</v>
      </c>
      <c r="W1101">
        <v>5580.93994140625</v>
      </c>
      <c r="X1101">
        <v>5685.89013671875</v>
      </c>
      <c r="Y1101">
        <v>5572.419921875</v>
      </c>
      <c r="Z1101">
        <v>5679.2001953125</v>
      </c>
      <c r="AA1101">
        <v>4513330000</v>
      </c>
      <c r="AN1101" s="22">
        <v>45684</v>
      </c>
      <c r="AO1101" s="20">
        <v>4.53</v>
      </c>
    </row>
    <row r="1102" spans="1:41" x14ac:dyDescent="0.2">
      <c r="A1102" s="17">
        <v>45747</v>
      </c>
      <c r="B1102">
        <v>267.04977416992188</v>
      </c>
      <c r="C1102">
        <v>268.3599853515625</v>
      </c>
      <c r="D1102">
        <v>268.45001220703119</v>
      </c>
      <c r="E1102">
        <v>259.19000244140619</v>
      </c>
      <c r="F1102">
        <v>264.54998779296881</v>
      </c>
      <c r="G1102">
        <v>7585800</v>
      </c>
      <c r="U1102" s="17">
        <v>45747</v>
      </c>
      <c r="V1102">
        <v>5611.85009765625</v>
      </c>
      <c r="W1102">
        <v>5611.85009765625</v>
      </c>
      <c r="X1102">
        <v>5627.56005859375</v>
      </c>
      <c r="Y1102">
        <v>5488.72998046875</v>
      </c>
      <c r="Z1102">
        <v>5527.91015625</v>
      </c>
      <c r="AA1102">
        <v>5257250000</v>
      </c>
      <c r="AN1102" s="22">
        <v>45685</v>
      </c>
      <c r="AO1102" s="20">
        <v>4.55</v>
      </c>
    </row>
    <row r="1103" spans="1:41" x14ac:dyDescent="0.2">
      <c r="A1103" s="17">
        <v>45748</v>
      </c>
      <c r="B1103">
        <v>268.88079833984381</v>
      </c>
      <c r="C1103">
        <v>270.20001220703119</v>
      </c>
      <c r="D1103">
        <v>270.82000732421881</v>
      </c>
      <c r="E1103">
        <v>265.82000732421881</v>
      </c>
      <c r="F1103">
        <v>268.8599853515625</v>
      </c>
      <c r="G1103">
        <v>4598200</v>
      </c>
      <c r="U1103" s="17">
        <v>45748</v>
      </c>
      <c r="V1103">
        <v>5633.06982421875</v>
      </c>
      <c r="W1103">
        <v>5633.06982421875</v>
      </c>
      <c r="X1103">
        <v>5650.56982421875</v>
      </c>
      <c r="Y1103">
        <v>5558.52001953125</v>
      </c>
      <c r="Z1103">
        <v>5597.52978515625</v>
      </c>
      <c r="AA1103">
        <v>4434500000</v>
      </c>
      <c r="AN1103" s="22">
        <v>45686</v>
      </c>
      <c r="AO1103" s="20">
        <v>4.55</v>
      </c>
    </row>
    <row r="1104" spans="1:41" x14ac:dyDescent="0.2">
      <c r="A1104" s="17">
        <v>45749</v>
      </c>
      <c r="B1104">
        <v>270.21426391601562</v>
      </c>
      <c r="C1104">
        <v>271.54000854492188</v>
      </c>
      <c r="D1104">
        <v>273.6300048828125</v>
      </c>
      <c r="E1104">
        <v>265.75</v>
      </c>
      <c r="F1104">
        <v>265.95999145507812</v>
      </c>
      <c r="G1104">
        <v>5396900</v>
      </c>
      <c r="U1104" s="17">
        <v>45749</v>
      </c>
      <c r="V1104">
        <v>5670.97021484375</v>
      </c>
      <c r="W1104">
        <v>5670.97021484375</v>
      </c>
      <c r="X1104">
        <v>5695.31005859375</v>
      </c>
      <c r="Y1104">
        <v>5571.47998046875</v>
      </c>
      <c r="Z1104">
        <v>5580.759765625</v>
      </c>
      <c r="AA1104">
        <v>4243830000</v>
      </c>
      <c r="AN1104" s="22">
        <v>45687</v>
      </c>
      <c r="AO1104" s="20">
        <v>4.5199999999999996</v>
      </c>
    </row>
    <row r="1105" spans="1:41" x14ac:dyDescent="0.2">
      <c r="A1105" s="17">
        <v>45750</v>
      </c>
      <c r="B1105">
        <v>253.9838562011719</v>
      </c>
      <c r="C1105">
        <v>255.22999572753909</v>
      </c>
      <c r="D1105">
        <v>262.57000732421881</v>
      </c>
      <c r="E1105">
        <v>254.44999694824219</v>
      </c>
      <c r="F1105">
        <v>260.1400146484375</v>
      </c>
      <c r="G1105">
        <v>8872600</v>
      </c>
      <c r="U1105" s="17">
        <v>45750</v>
      </c>
      <c r="V1105">
        <v>5396.52001953125</v>
      </c>
      <c r="W1105">
        <v>5396.52001953125</v>
      </c>
      <c r="X1105">
        <v>5499.52978515625</v>
      </c>
      <c r="Y1105">
        <v>5390.830078125</v>
      </c>
      <c r="Z1105">
        <v>5492.740234375</v>
      </c>
      <c r="AA1105">
        <v>7210470000</v>
      </c>
      <c r="AN1105" s="22">
        <v>45688</v>
      </c>
      <c r="AO1105" s="20">
        <v>4.58</v>
      </c>
    </row>
    <row r="1106" spans="1:41" x14ac:dyDescent="0.2">
      <c r="A1106" s="17">
        <v>45751</v>
      </c>
      <c r="B1106">
        <v>239.58451843261719</v>
      </c>
      <c r="C1106">
        <v>240.75999450683591</v>
      </c>
      <c r="D1106">
        <v>250.28999328613281</v>
      </c>
      <c r="E1106">
        <v>239.5299987792969</v>
      </c>
      <c r="F1106">
        <v>247.69999694824219</v>
      </c>
      <c r="G1106">
        <v>9705000</v>
      </c>
      <c r="U1106" s="17">
        <v>45751</v>
      </c>
      <c r="V1106">
        <v>5074.080078125</v>
      </c>
      <c r="W1106">
        <v>5074.080078125</v>
      </c>
      <c r="X1106">
        <v>5292.14013671875</v>
      </c>
      <c r="Y1106">
        <v>5069.89990234375</v>
      </c>
      <c r="Z1106">
        <v>5292.14013671875</v>
      </c>
      <c r="AA1106">
        <v>8853500000</v>
      </c>
      <c r="AN1106" s="22">
        <v>45691</v>
      </c>
      <c r="AO1106" s="20">
        <v>4.54</v>
      </c>
    </row>
    <row r="1107" spans="1:41" x14ac:dyDescent="0.2">
      <c r="A1107" s="17">
        <v>45754</v>
      </c>
      <c r="B1107">
        <v>243.01768493652341</v>
      </c>
      <c r="C1107">
        <v>244.21000671386719</v>
      </c>
      <c r="D1107">
        <v>252.94999694824219</v>
      </c>
      <c r="E1107">
        <v>230</v>
      </c>
      <c r="F1107">
        <v>230</v>
      </c>
      <c r="G1107">
        <v>11965200</v>
      </c>
      <c r="U1107" s="17">
        <v>45754</v>
      </c>
      <c r="V1107">
        <v>5062.25</v>
      </c>
      <c r="W1107">
        <v>5062.25</v>
      </c>
      <c r="X1107">
        <v>5246.56982421875</v>
      </c>
      <c r="Y1107">
        <v>4835.0400390625</v>
      </c>
      <c r="Z1107">
        <v>4953.7900390625</v>
      </c>
      <c r="AA1107">
        <v>8691980000</v>
      </c>
      <c r="AN1107" s="22">
        <v>45692</v>
      </c>
      <c r="AO1107" s="20">
        <v>4.5199999999999996</v>
      </c>
    </row>
    <row r="1108" spans="1:41" x14ac:dyDescent="0.2">
      <c r="A1108" s="17">
        <v>45755</v>
      </c>
      <c r="B1108">
        <v>242.79876708984381</v>
      </c>
      <c r="C1108">
        <v>243.99000549316409</v>
      </c>
      <c r="D1108">
        <v>257.3900146484375</v>
      </c>
      <c r="E1108">
        <v>240.27000427246091</v>
      </c>
      <c r="F1108">
        <v>253.94999694824219</v>
      </c>
      <c r="G1108">
        <v>9340300</v>
      </c>
      <c r="U1108" s="17">
        <v>45755</v>
      </c>
      <c r="V1108">
        <v>4982.77001953125</v>
      </c>
      <c r="W1108">
        <v>4982.77001953125</v>
      </c>
      <c r="X1108">
        <v>5267.47021484375</v>
      </c>
      <c r="Y1108">
        <v>4910.419921875</v>
      </c>
      <c r="Z1108">
        <v>5193.56982421875</v>
      </c>
      <c r="AA1108">
        <v>7408140000</v>
      </c>
      <c r="AN1108" s="22">
        <v>45693</v>
      </c>
      <c r="AO1108" s="20">
        <v>4.43</v>
      </c>
    </row>
    <row r="1109" spans="1:41" x14ac:dyDescent="0.2">
      <c r="A1109" s="17">
        <v>45756</v>
      </c>
      <c r="B1109">
        <v>263.8753662109375</v>
      </c>
      <c r="C1109">
        <v>265.17001342773438</v>
      </c>
      <c r="D1109">
        <v>268.17001342773438</v>
      </c>
      <c r="E1109">
        <v>240.8999938964844</v>
      </c>
      <c r="F1109">
        <v>240.8999938964844</v>
      </c>
      <c r="G1109">
        <v>12491100</v>
      </c>
      <c r="U1109" s="17">
        <v>45756</v>
      </c>
      <c r="V1109">
        <v>5456.89990234375</v>
      </c>
      <c r="W1109">
        <v>5456.89990234375</v>
      </c>
      <c r="X1109">
        <v>5481.33984375</v>
      </c>
      <c r="Y1109">
        <v>4948.43017578125</v>
      </c>
      <c r="Z1109">
        <v>4965.27978515625</v>
      </c>
      <c r="AA1109">
        <v>9489600000</v>
      </c>
      <c r="AN1109" s="22">
        <v>45694</v>
      </c>
      <c r="AO1109" s="20">
        <v>4.45</v>
      </c>
    </row>
    <row r="1110" spans="1:41" x14ac:dyDescent="0.2">
      <c r="A1110" s="17">
        <v>45757</v>
      </c>
      <c r="B1110">
        <v>254.27330017089841</v>
      </c>
      <c r="C1110">
        <v>255.1199951171875</v>
      </c>
      <c r="D1110">
        <v>261.239990234375</v>
      </c>
      <c r="E1110">
        <v>248.1300048828125</v>
      </c>
      <c r="F1110">
        <v>260</v>
      </c>
      <c r="G1110">
        <v>9692300</v>
      </c>
      <c r="U1110" s="17">
        <v>45757</v>
      </c>
      <c r="V1110">
        <v>5268.0498046875</v>
      </c>
      <c r="W1110">
        <v>5268.0498046875</v>
      </c>
      <c r="X1110">
        <v>5353.14990234375</v>
      </c>
      <c r="Y1110">
        <v>5115.27001953125</v>
      </c>
      <c r="Z1110">
        <v>5353.14990234375</v>
      </c>
      <c r="AA1110">
        <v>6677140000</v>
      </c>
      <c r="AN1110" s="22">
        <v>45695</v>
      </c>
      <c r="AO1110" s="20">
        <v>4.49</v>
      </c>
    </row>
    <row r="1111" spans="1:41" x14ac:dyDescent="0.2">
      <c r="A1111" s="17">
        <v>45758</v>
      </c>
      <c r="B1111">
        <v>254.1537170410156</v>
      </c>
      <c r="C1111">
        <v>255</v>
      </c>
      <c r="D1111">
        <v>256.41000366210938</v>
      </c>
      <c r="E1111">
        <v>247.67999267578119</v>
      </c>
      <c r="F1111">
        <v>254.27000427246091</v>
      </c>
      <c r="G1111">
        <v>6089000</v>
      </c>
      <c r="U1111" s="17">
        <v>45758</v>
      </c>
      <c r="V1111">
        <v>5363.35986328125</v>
      </c>
      <c r="W1111">
        <v>5363.35986328125</v>
      </c>
      <c r="X1111">
        <v>5381.4599609375</v>
      </c>
      <c r="Y1111">
        <v>5220.77001953125</v>
      </c>
      <c r="Z1111">
        <v>5255.56005859375</v>
      </c>
      <c r="AA1111">
        <v>5602550000</v>
      </c>
      <c r="AN1111" s="22">
        <v>45698</v>
      </c>
      <c r="AO1111" s="20">
        <v>4.51</v>
      </c>
    </row>
    <row r="1112" spans="1:41" x14ac:dyDescent="0.2">
      <c r="A1112" s="17">
        <v>45761</v>
      </c>
      <c r="B1112">
        <v>253.7052001953125</v>
      </c>
      <c r="C1112">
        <v>254.55000305175781</v>
      </c>
      <c r="D1112">
        <v>260</v>
      </c>
      <c r="E1112">
        <v>253.13999938964841</v>
      </c>
      <c r="F1112">
        <v>260</v>
      </c>
      <c r="G1112">
        <v>6038100</v>
      </c>
      <c r="U1112" s="17">
        <v>45761</v>
      </c>
      <c r="V1112">
        <v>5405.97021484375</v>
      </c>
      <c r="W1112">
        <v>5405.97021484375</v>
      </c>
      <c r="X1112">
        <v>5459.4599609375</v>
      </c>
      <c r="Y1112">
        <v>5358.02001953125</v>
      </c>
      <c r="Z1112">
        <v>5441.9599609375</v>
      </c>
      <c r="AA1112">
        <v>5031440000</v>
      </c>
      <c r="AN1112" s="22">
        <v>45699</v>
      </c>
      <c r="AO1112" s="20">
        <v>4.54</v>
      </c>
    </row>
    <row r="1113" spans="1:41" x14ac:dyDescent="0.2">
      <c r="A1113" s="17">
        <v>45762</v>
      </c>
      <c r="B1113">
        <v>254.08393859863281</v>
      </c>
      <c r="C1113">
        <v>254.92999267578119</v>
      </c>
      <c r="D1113">
        <v>256.72000122070312</v>
      </c>
      <c r="E1113">
        <v>253.80000305175781</v>
      </c>
      <c r="F1113">
        <v>254.3699951171875</v>
      </c>
      <c r="G1113">
        <v>5227700</v>
      </c>
      <c r="U1113" s="17">
        <v>45762</v>
      </c>
      <c r="V1113">
        <v>5396.6298828125</v>
      </c>
      <c r="W1113">
        <v>5396.6298828125</v>
      </c>
      <c r="X1113">
        <v>5450.41015625</v>
      </c>
      <c r="Y1113">
        <v>5386.43994140625</v>
      </c>
      <c r="Z1113">
        <v>5411.990234375</v>
      </c>
      <c r="AA1113">
        <v>4317110000</v>
      </c>
      <c r="AN1113" s="22">
        <v>45700</v>
      </c>
      <c r="AO1113" s="20">
        <v>4.62</v>
      </c>
    </row>
    <row r="1114" spans="1:41" x14ac:dyDescent="0.2">
      <c r="A1114" s="17">
        <v>45763</v>
      </c>
      <c r="B1114">
        <v>249.0108337402344</v>
      </c>
      <c r="C1114">
        <v>249.8399963378906</v>
      </c>
      <c r="D1114">
        <v>256.6099853515625</v>
      </c>
      <c r="E1114">
        <v>246.69000244140619</v>
      </c>
      <c r="F1114">
        <v>251.92999267578119</v>
      </c>
      <c r="G1114">
        <v>7190900</v>
      </c>
      <c r="U1114" s="17">
        <v>45763</v>
      </c>
      <c r="V1114">
        <v>5275.7001953125</v>
      </c>
      <c r="W1114">
        <v>5275.7001953125</v>
      </c>
      <c r="X1114">
        <v>5367.240234375</v>
      </c>
      <c r="Y1114">
        <v>5220.7900390625</v>
      </c>
      <c r="Z1114">
        <v>5335.75</v>
      </c>
      <c r="AA1114">
        <v>4607750000</v>
      </c>
      <c r="AN1114" s="22">
        <v>45701</v>
      </c>
      <c r="AO1114" s="20">
        <v>4.5199999999999996</v>
      </c>
    </row>
    <row r="1115" spans="1:41" x14ac:dyDescent="0.2">
      <c r="A1115" s="17">
        <v>45764</v>
      </c>
      <c r="B1115">
        <v>246.43939208984381</v>
      </c>
      <c r="C1115">
        <v>247.25999450683591</v>
      </c>
      <c r="D1115">
        <v>251.55999755859381</v>
      </c>
      <c r="E1115">
        <v>246.80000305175781</v>
      </c>
      <c r="F1115">
        <v>249.77000427246091</v>
      </c>
      <c r="G1115">
        <v>5566900</v>
      </c>
      <c r="U1115" s="17">
        <v>45764</v>
      </c>
      <c r="V1115">
        <v>5282.7001953125</v>
      </c>
      <c r="W1115">
        <v>5282.7001953125</v>
      </c>
      <c r="X1115">
        <v>5328.31005859375</v>
      </c>
      <c r="Y1115">
        <v>5255.580078125</v>
      </c>
      <c r="Z1115">
        <v>5305.4501953125</v>
      </c>
      <c r="AA1115">
        <v>4714880000</v>
      </c>
      <c r="AN1115" s="22">
        <v>45702</v>
      </c>
      <c r="AO1115" s="20">
        <v>4.47</v>
      </c>
    </row>
    <row r="1116" spans="1:41" x14ac:dyDescent="0.2">
      <c r="A1116" s="17">
        <v>45768</v>
      </c>
      <c r="B1116">
        <v>235.47589111328119</v>
      </c>
      <c r="C1116">
        <v>236.25999450683591</v>
      </c>
      <c r="D1116">
        <v>242.47999572753909</v>
      </c>
      <c r="E1116">
        <v>232.77000427246091</v>
      </c>
      <c r="F1116">
        <v>240.42999267578119</v>
      </c>
      <c r="G1116">
        <v>9240000</v>
      </c>
      <c r="U1116" s="17">
        <v>45768</v>
      </c>
      <c r="V1116">
        <v>5158.2001953125</v>
      </c>
      <c r="W1116">
        <v>5158.2001953125</v>
      </c>
      <c r="X1116">
        <v>5232.93994140625</v>
      </c>
      <c r="Y1116">
        <v>5101.6298828125</v>
      </c>
      <c r="Z1116">
        <v>5232.93994140625</v>
      </c>
      <c r="AA1116">
        <v>4226340000</v>
      </c>
      <c r="AN1116" s="22">
        <v>45705</v>
      </c>
    </row>
    <row r="1117" spans="1:41" x14ac:dyDescent="0.2">
      <c r="A1117" s="17">
        <v>45769</v>
      </c>
      <c r="B1117">
        <v>242.58222961425781</v>
      </c>
      <c r="C1117">
        <v>243.38999938964841</v>
      </c>
      <c r="D1117">
        <v>244.2200012207031</v>
      </c>
      <c r="E1117">
        <v>235.6000061035156</v>
      </c>
      <c r="F1117">
        <v>238.22999572753909</v>
      </c>
      <c r="G1117">
        <v>7145300</v>
      </c>
      <c r="U1117" s="17">
        <v>45769</v>
      </c>
      <c r="V1117">
        <v>5287.759765625</v>
      </c>
      <c r="W1117">
        <v>5287.759765625</v>
      </c>
      <c r="X1117">
        <v>5309.60986328125</v>
      </c>
      <c r="Y1117">
        <v>5207.669921875</v>
      </c>
      <c r="Z1117">
        <v>5207.669921875</v>
      </c>
      <c r="AA1117">
        <v>4666950000</v>
      </c>
      <c r="AN1117" s="22">
        <v>45706</v>
      </c>
      <c r="AO1117" s="20">
        <v>4.55</v>
      </c>
    </row>
    <row r="1118" spans="1:41" x14ac:dyDescent="0.2">
      <c r="A1118" s="17">
        <v>45770</v>
      </c>
      <c r="B1118">
        <v>249.6487121582031</v>
      </c>
      <c r="C1118">
        <v>250.47999572753909</v>
      </c>
      <c r="D1118">
        <v>257.79000854492188</v>
      </c>
      <c r="E1118">
        <v>249.5</v>
      </c>
      <c r="F1118">
        <v>252.61000061035159</v>
      </c>
      <c r="G1118">
        <v>5818900</v>
      </c>
      <c r="U1118" s="17">
        <v>45770</v>
      </c>
      <c r="V1118">
        <v>5375.85986328125</v>
      </c>
      <c r="W1118">
        <v>5375.85986328125</v>
      </c>
      <c r="X1118">
        <v>5469.68994140625</v>
      </c>
      <c r="Y1118">
        <v>5356.169921875</v>
      </c>
      <c r="Z1118">
        <v>5395.919921875</v>
      </c>
      <c r="AA1118">
        <v>5371390000</v>
      </c>
      <c r="AN1118" s="22">
        <v>45707</v>
      </c>
      <c r="AO1118" s="20">
        <v>4.53</v>
      </c>
    </row>
    <row r="1119" spans="1:41" x14ac:dyDescent="0.2">
      <c r="A1119" s="17">
        <v>45771</v>
      </c>
      <c r="B1119">
        <v>263.821533203125</v>
      </c>
      <c r="C1119">
        <v>264.70001220703119</v>
      </c>
      <c r="D1119">
        <v>264.98001098632812</v>
      </c>
      <c r="E1119">
        <v>257</v>
      </c>
      <c r="F1119">
        <v>258.20001220703119</v>
      </c>
      <c r="G1119">
        <v>7857600</v>
      </c>
      <c r="U1119" s="17">
        <v>45771</v>
      </c>
      <c r="V1119">
        <v>5484.77001953125</v>
      </c>
      <c r="W1119">
        <v>5484.77001953125</v>
      </c>
      <c r="X1119">
        <v>5489.39990234375</v>
      </c>
      <c r="Y1119">
        <v>5371.9599609375</v>
      </c>
      <c r="Z1119">
        <v>5381.3798828125</v>
      </c>
      <c r="AA1119">
        <v>4697710000</v>
      </c>
      <c r="AN1119" s="22">
        <v>45708</v>
      </c>
      <c r="AO1119" s="20">
        <v>4.5</v>
      </c>
    </row>
    <row r="1120" spans="1:41" x14ac:dyDescent="0.2">
      <c r="A1120" s="17">
        <v>45772</v>
      </c>
      <c r="B1120">
        <v>266.9610595703125</v>
      </c>
      <c r="C1120">
        <v>267.85000610351562</v>
      </c>
      <c r="D1120">
        <v>269.02999877929688</v>
      </c>
      <c r="E1120">
        <v>264.20001220703119</v>
      </c>
      <c r="F1120">
        <v>264.72000122070312</v>
      </c>
      <c r="G1120">
        <v>5651700</v>
      </c>
      <c r="U1120" s="17">
        <v>45772</v>
      </c>
      <c r="V1120">
        <v>5525.2099609375</v>
      </c>
      <c r="W1120">
        <v>5525.2099609375</v>
      </c>
      <c r="X1120">
        <v>5528.10986328125</v>
      </c>
      <c r="Y1120">
        <v>5455.85986328125</v>
      </c>
      <c r="Z1120">
        <v>5489.72998046875</v>
      </c>
      <c r="AA1120">
        <v>4236580000</v>
      </c>
      <c r="AN1120" s="22">
        <v>45709</v>
      </c>
      <c r="AO1120" s="20">
        <v>4.42</v>
      </c>
    </row>
    <row r="1121" spans="1:41" x14ac:dyDescent="0.2">
      <c r="A1121" s="17">
        <v>45775</v>
      </c>
      <c r="B1121">
        <v>264.7584228515625</v>
      </c>
      <c r="C1121">
        <v>265.6400146484375</v>
      </c>
      <c r="D1121">
        <v>269.5</v>
      </c>
      <c r="E1121">
        <v>263.32998657226562</v>
      </c>
      <c r="F1121">
        <v>268.14999389648438</v>
      </c>
      <c r="G1121">
        <v>4977700</v>
      </c>
      <c r="U1121" s="17">
        <v>45775</v>
      </c>
      <c r="V1121">
        <v>5528.75</v>
      </c>
      <c r="W1121">
        <v>5528.75</v>
      </c>
      <c r="X1121">
        <v>5553.66015625</v>
      </c>
      <c r="Y1121">
        <v>5468.64013671875</v>
      </c>
      <c r="Z1121">
        <v>5529.22021484375</v>
      </c>
      <c r="AA1121">
        <v>4257880000</v>
      </c>
      <c r="AN1121" s="22">
        <v>45712</v>
      </c>
      <c r="AO1121" s="20">
        <v>4.4000000000000004</v>
      </c>
    </row>
    <row r="1122" spans="1:41" x14ac:dyDescent="0.2">
      <c r="A1122" s="17">
        <v>45776</v>
      </c>
      <c r="B1122">
        <v>266.87136840820312</v>
      </c>
      <c r="C1122">
        <v>267.760009765625</v>
      </c>
      <c r="D1122">
        <v>268.57998657226562</v>
      </c>
      <c r="E1122">
        <v>265.17001342773438</v>
      </c>
      <c r="F1122">
        <v>265.39999389648438</v>
      </c>
      <c r="G1122">
        <v>3139800</v>
      </c>
      <c r="U1122" s="17">
        <v>45776</v>
      </c>
      <c r="V1122">
        <v>5560.830078125</v>
      </c>
      <c r="W1122">
        <v>5560.830078125</v>
      </c>
      <c r="X1122">
        <v>5571.9501953125</v>
      </c>
      <c r="Y1122">
        <v>5505.7001953125</v>
      </c>
      <c r="Z1122">
        <v>5508.8701171875</v>
      </c>
      <c r="AA1122">
        <v>4747150000</v>
      </c>
      <c r="AN1122" s="22">
        <v>45713</v>
      </c>
      <c r="AO1122" s="20">
        <v>4.3</v>
      </c>
    </row>
    <row r="1123" spans="1:41" x14ac:dyDescent="0.2">
      <c r="A1123" s="17">
        <v>45777</v>
      </c>
      <c r="B1123">
        <v>267.81820678710938</v>
      </c>
      <c r="C1123">
        <v>268.70999145507812</v>
      </c>
      <c r="D1123">
        <v>268.8699951171875</v>
      </c>
      <c r="E1123">
        <v>263</v>
      </c>
      <c r="F1123">
        <v>264.79998779296881</v>
      </c>
      <c r="G1123">
        <v>4624100</v>
      </c>
      <c r="U1123" s="17">
        <v>45777</v>
      </c>
      <c r="V1123">
        <v>5569.06005859375</v>
      </c>
      <c r="W1123">
        <v>5569.06005859375</v>
      </c>
      <c r="X1123">
        <v>5581.83984375</v>
      </c>
      <c r="Y1123">
        <v>5433.240234375</v>
      </c>
      <c r="Z1123">
        <v>5499.43994140625</v>
      </c>
      <c r="AA1123">
        <v>5449490000</v>
      </c>
      <c r="AN1123" s="22">
        <v>45714</v>
      </c>
      <c r="AO1123" s="20">
        <v>4.25</v>
      </c>
    </row>
    <row r="1124" spans="1:41" x14ac:dyDescent="0.2">
      <c r="A1124" s="17">
        <v>45778</v>
      </c>
      <c r="B1124">
        <v>268.43612670898438</v>
      </c>
      <c r="C1124">
        <v>269.32998657226562</v>
      </c>
      <c r="D1124">
        <v>274.60000610351562</v>
      </c>
      <c r="E1124">
        <v>269</v>
      </c>
      <c r="F1124">
        <v>273.39999389648438</v>
      </c>
      <c r="G1124">
        <v>5208900</v>
      </c>
      <c r="U1124" s="17">
        <v>45778</v>
      </c>
      <c r="V1124">
        <v>5604.14013671875</v>
      </c>
      <c r="W1124">
        <v>5604.14013671875</v>
      </c>
      <c r="X1124">
        <v>5658.91015625</v>
      </c>
      <c r="Y1124">
        <v>5597.35009765625</v>
      </c>
      <c r="Z1124">
        <v>5625.14013671875</v>
      </c>
      <c r="AA1124">
        <v>4935270000</v>
      </c>
      <c r="AN1124" s="22">
        <v>45715</v>
      </c>
      <c r="AO1124" s="20">
        <v>4.29</v>
      </c>
    </row>
    <row r="1125" spans="1:41" x14ac:dyDescent="0.2">
      <c r="A1125" s="17">
        <v>45779</v>
      </c>
      <c r="B1125">
        <v>274.16705322265619</v>
      </c>
      <c r="C1125">
        <v>275.07998657226562</v>
      </c>
      <c r="D1125">
        <v>276.32000732421881</v>
      </c>
      <c r="E1125">
        <v>272.25</v>
      </c>
      <c r="F1125">
        <v>274.45999145507812</v>
      </c>
      <c r="G1125">
        <v>4323400</v>
      </c>
      <c r="U1125" s="17">
        <v>45779</v>
      </c>
      <c r="V1125">
        <v>5686.669921875</v>
      </c>
      <c r="W1125">
        <v>5686.669921875</v>
      </c>
      <c r="X1125">
        <v>5700.7001953125</v>
      </c>
      <c r="Y1125">
        <v>5642.27978515625</v>
      </c>
      <c r="Z1125">
        <v>5645.8798828125</v>
      </c>
      <c r="AA1125">
        <v>4854380000</v>
      </c>
      <c r="AN1125" s="22">
        <v>45716</v>
      </c>
      <c r="AO1125" s="20">
        <v>4.24</v>
      </c>
    </row>
    <row r="1126" spans="1:41" x14ac:dyDescent="0.2">
      <c r="A1126" s="17">
        <v>45782</v>
      </c>
      <c r="B1126">
        <v>271.72518920898438</v>
      </c>
      <c r="C1126">
        <v>272.6300048828125</v>
      </c>
      <c r="D1126">
        <v>276.17001342773438</v>
      </c>
      <c r="E1126">
        <v>272.30999755859381</v>
      </c>
      <c r="F1126">
        <v>273.3699951171875</v>
      </c>
      <c r="G1126">
        <v>4219600</v>
      </c>
      <c r="U1126" s="17">
        <v>45782</v>
      </c>
      <c r="V1126">
        <v>5650.3798828125</v>
      </c>
      <c r="W1126">
        <v>5650.3798828125</v>
      </c>
      <c r="X1126">
        <v>5683.3798828125</v>
      </c>
      <c r="Y1126">
        <v>5634.47998046875</v>
      </c>
      <c r="Z1126">
        <v>5655.31982421875</v>
      </c>
      <c r="AA1126">
        <v>4358260000</v>
      </c>
      <c r="AN1126" s="22">
        <v>45719</v>
      </c>
      <c r="AO1126" s="20">
        <v>4.16</v>
      </c>
    </row>
    <row r="1127" spans="1:41" x14ac:dyDescent="0.2">
      <c r="A1127" s="17">
        <v>45783</v>
      </c>
      <c r="B1127">
        <v>272.4527587890625</v>
      </c>
      <c r="C1127">
        <v>273.3599853515625</v>
      </c>
      <c r="D1127">
        <v>274.79998779296881</v>
      </c>
      <c r="E1127">
        <v>268.54000854492188</v>
      </c>
      <c r="F1127">
        <v>269.82000732421881</v>
      </c>
      <c r="G1127">
        <v>4681600</v>
      </c>
      <c r="U1127" s="17">
        <v>45783</v>
      </c>
      <c r="V1127">
        <v>5606.91015625</v>
      </c>
      <c r="W1127">
        <v>5606.91015625</v>
      </c>
      <c r="X1127">
        <v>5649.580078125</v>
      </c>
      <c r="Y1127">
        <v>5586.0400390625</v>
      </c>
      <c r="Z1127">
        <v>5605.8701171875</v>
      </c>
      <c r="AA1127">
        <v>4717260000</v>
      </c>
      <c r="AN1127" s="22">
        <v>45720</v>
      </c>
      <c r="AO1127" s="20">
        <v>4.22</v>
      </c>
    </row>
    <row r="1128" spans="1:41" x14ac:dyDescent="0.2">
      <c r="A1128" s="17">
        <v>45784</v>
      </c>
      <c r="B1128">
        <v>277.306640625</v>
      </c>
      <c r="C1128">
        <v>278.23001098632812</v>
      </c>
      <c r="D1128">
        <v>278.79000854492188</v>
      </c>
      <c r="E1128">
        <v>273.70999145507812</v>
      </c>
      <c r="F1128">
        <v>273.70999145507812</v>
      </c>
      <c r="G1128">
        <v>4267600</v>
      </c>
      <c r="U1128" s="17">
        <v>45784</v>
      </c>
      <c r="V1128">
        <v>5631.27978515625</v>
      </c>
      <c r="W1128">
        <v>5631.27978515625</v>
      </c>
      <c r="X1128">
        <v>5654.72998046875</v>
      </c>
      <c r="Y1128">
        <v>5578.64013671875</v>
      </c>
      <c r="Z1128">
        <v>5614.18017578125</v>
      </c>
      <c r="AA1128">
        <v>4987440000</v>
      </c>
      <c r="AN1128" s="22">
        <v>45721</v>
      </c>
      <c r="AO1128" s="20">
        <v>4.28</v>
      </c>
    </row>
    <row r="1129" spans="1:41" x14ac:dyDescent="0.2">
      <c r="A1129" s="17">
        <v>45785</v>
      </c>
      <c r="B1129">
        <v>278.81158447265619</v>
      </c>
      <c r="C1129">
        <v>279.739990234375</v>
      </c>
      <c r="D1129">
        <v>283.04998779296881</v>
      </c>
      <c r="E1129">
        <v>278.3800048828125</v>
      </c>
      <c r="F1129">
        <v>279.20999145507812</v>
      </c>
      <c r="G1129">
        <v>4789900</v>
      </c>
      <c r="U1129" s="17">
        <v>45785</v>
      </c>
      <c r="V1129">
        <v>5663.93994140625</v>
      </c>
      <c r="W1129">
        <v>5663.93994140625</v>
      </c>
      <c r="X1129">
        <v>5720.10009765625</v>
      </c>
      <c r="Y1129">
        <v>5635.3798828125</v>
      </c>
      <c r="Z1129">
        <v>5663.60009765625</v>
      </c>
      <c r="AA1129">
        <v>5627400000</v>
      </c>
      <c r="AN1129" s="22">
        <v>45722</v>
      </c>
      <c r="AO1129" s="20">
        <v>4.29</v>
      </c>
    </row>
    <row r="1130" spans="1:41" x14ac:dyDescent="0.2">
      <c r="A1130" s="17">
        <v>45786</v>
      </c>
      <c r="B1130">
        <v>274.5059814453125</v>
      </c>
      <c r="C1130">
        <v>275.42001342773438</v>
      </c>
      <c r="D1130">
        <v>282.48001098632812</v>
      </c>
      <c r="E1130">
        <v>273.8800048828125</v>
      </c>
      <c r="F1130">
        <v>281.6199951171875</v>
      </c>
      <c r="G1130">
        <v>4324200</v>
      </c>
      <c r="U1130" s="17">
        <v>45786</v>
      </c>
      <c r="V1130">
        <v>5659.91015625</v>
      </c>
      <c r="W1130">
        <v>5659.91015625</v>
      </c>
      <c r="X1130">
        <v>5691.68994140625</v>
      </c>
      <c r="Y1130">
        <v>5644.14990234375</v>
      </c>
      <c r="Z1130">
        <v>5679.64990234375</v>
      </c>
      <c r="AA1130">
        <v>4645090000</v>
      </c>
      <c r="AN1130" s="22">
        <v>45723</v>
      </c>
      <c r="AO1130" s="20">
        <v>4.32</v>
      </c>
    </row>
    <row r="1131" spans="1:41" x14ac:dyDescent="0.2">
      <c r="A1131" s="17">
        <v>45789</v>
      </c>
      <c r="B1131">
        <v>287.86148071289062</v>
      </c>
      <c r="C1131">
        <v>288.82000732421881</v>
      </c>
      <c r="D1131">
        <v>288.97000122070312</v>
      </c>
      <c r="E1131">
        <v>283.23001098632812</v>
      </c>
      <c r="F1131">
        <v>285</v>
      </c>
      <c r="G1131">
        <v>5937400</v>
      </c>
      <c r="U1131" s="17">
        <v>45789</v>
      </c>
      <c r="V1131">
        <v>5844.18994140625</v>
      </c>
      <c r="W1131">
        <v>5844.18994140625</v>
      </c>
      <c r="X1131">
        <v>5845.3701171875</v>
      </c>
      <c r="Y1131">
        <v>5786.080078125</v>
      </c>
      <c r="Z1131">
        <v>5807.2001953125</v>
      </c>
      <c r="AA1131">
        <v>6014580000</v>
      </c>
      <c r="AN1131" s="22">
        <v>45726</v>
      </c>
      <c r="AO1131" s="20">
        <v>4.22</v>
      </c>
    </row>
    <row r="1132" spans="1:41" x14ac:dyDescent="0.2">
      <c r="A1132" s="17">
        <v>45790</v>
      </c>
      <c r="B1132">
        <v>288.2103271484375</v>
      </c>
      <c r="C1132">
        <v>289.17001342773438</v>
      </c>
      <c r="D1132">
        <v>292.739990234375</v>
      </c>
      <c r="E1132">
        <v>288.92999267578119</v>
      </c>
      <c r="F1132">
        <v>291</v>
      </c>
      <c r="G1132">
        <v>6711600</v>
      </c>
      <c r="U1132" s="17">
        <v>45790</v>
      </c>
      <c r="V1132">
        <v>5886.5498046875</v>
      </c>
      <c r="W1132">
        <v>5886.5498046875</v>
      </c>
      <c r="X1132">
        <v>5906.64013671875</v>
      </c>
      <c r="Y1132">
        <v>5845.02001953125</v>
      </c>
      <c r="Z1132">
        <v>5854.14990234375</v>
      </c>
      <c r="AA1132">
        <v>5516290000</v>
      </c>
      <c r="AN1132" s="22">
        <v>45727</v>
      </c>
      <c r="AO1132" s="20">
        <v>4.28</v>
      </c>
    </row>
    <row r="1133" spans="1:41" x14ac:dyDescent="0.2">
      <c r="A1133" s="17">
        <v>45791</v>
      </c>
      <c r="B1133">
        <v>289.77508544921881</v>
      </c>
      <c r="C1133">
        <v>290.739990234375</v>
      </c>
      <c r="D1133">
        <v>296.04998779296881</v>
      </c>
      <c r="E1133">
        <v>289.260009765625</v>
      </c>
      <c r="F1133">
        <v>293.5</v>
      </c>
      <c r="G1133">
        <v>7926200</v>
      </c>
      <c r="U1133" s="17">
        <v>45791</v>
      </c>
      <c r="V1133">
        <v>5892.580078125</v>
      </c>
      <c r="W1133">
        <v>5892.580078125</v>
      </c>
      <c r="X1133">
        <v>5906.5498046875</v>
      </c>
      <c r="Y1133">
        <v>5872.10986328125</v>
      </c>
      <c r="Z1133">
        <v>5896.740234375</v>
      </c>
      <c r="AA1133">
        <v>5233450000</v>
      </c>
      <c r="AN1133" s="22">
        <v>45728</v>
      </c>
      <c r="AO1133" s="20">
        <v>4.32</v>
      </c>
    </row>
    <row r="1134" spans="1:41" x14ac:dyDescent="0.2">
      <c r="A1134" s="17">
        <v>45792</v>
      </c>
      <c r="B1134">
        <v>289.7950439453125</v>
      </c>
      <c r="C1134">
        <v>290.760009765625</v>
      </c>
      <c r="D1134">
        <v>291.97000122070312</v>
      </c>
      <c r="E1134">
        <v>287.95001220703119</v>
      </c>
      <c r="F1134">
        <v>289.57000732421881</v>
      </c>
      <c r="G1134">
        <v>4635600</v>
      </c>
      <c r="U1134" s="17">
        <v>45792</v>
      </c>
      <c r="V1134">
        <v>5916.93017578125</v>
      </c>
      <c r="W1134">
        <v>5916.93017578125</v>
      </c>
      <c r="X1134">
        <v>5924.2099609375</v>
      </c>
      <c r="Y1134">
        <v>5865.16015625</v>
      </c>
      <c r="Z1134">
        <v>5869.81982421875</v>
      </c>
      <c r="AA1134">
        <v>4991290000</v>
      </c>
      <c r="AN1134" s="22">
        <v>45729</v>
      </c>
      <c r="AO1134" s="20">
        <v>4.2699999999999996</v>
      </c>
    </row>
    <row r="1135" spans="1:41" x14ac:dyDescent="0.2">
      <c r="A1135" s="17">
        <v>45793</v>
      </c>
      <c r="B1135">
        <v>290.1837158203125</v>
      </c>
      <c r="C1135">
        <v>291.14999389648438</v>
      </c>
      <c r="D1135">
        <v>292.17001342773438</v>
      </c>
      <c r="E1135">
        <v>289.72000122070312</v>
      </c>
      <c r="F1135">
        <v>291.08999633789062</v>
      </c>
      <c r="G1135">
        <v>3846000</v>
      </c>
      <c r="U1135" s="17">
        <v>45793</v>
      </c>
      <c r="V1135">
        <v>5958.3798828125</v>
      </c>
      <c r="W1135">
        <v>5958.3798828125</v>
      </c>
      <c r="X1135">
        <v>5958.6201171875</v>
      </c>
      <c r="Y1135">
        <v>5907.35986328125</v>
      </c>
      <c r="Z1135">
        <v>5929.08984375</v>
      </c>
      <c r="AA1135">
        <v>4850850000</v>
      </c>
      <c r="AN1135" s="22">
        <v>45730</v>
      </c>
      <c r="AO1135" s="20">
        <v>4.3099999999999996</v>
      </c>
    </row>
    <row r="1136" spans="1:41" x14ac:dyDescent="0.2">
      <c r="A1136" s="17">
        <v>45796</v>
      </c>
      <c r="B1136">
        <v>286.6754150390625</v>
      </c>
      <c r="C1136">
        <v>287.6300048828125</v>
      </c>
      <c r="D1136">
        <v>289.89999389648438</v>
      </c>
      <c r="E1136">
        <v>286.91000366210938</v>
      </c>
      <c r="F1136">
        <v>288.10000610351562</v>
      </c>
      <c r="G1136">
        <v>5781200</v>
      </c>
      <c r="U1136" s="17">
        <v>45796</v>
      </c>
      <c r="V1136">
        <v>5963.60009765625</v>
      </c>
      <c r="W1136">
        <v>5963.60009765625</v>
      </c>
      <c r="X1136">
        <v>5968.60986328125</v>
      </c>
      <c r="Y1136">
        <v>5895.68994140625</v>
      </c>
      <c r="Z1136">
        <v>5902.8798828125</v>
      </c>
      <c r="AA1136">
        <v>4144010000</v>
      </c>
      <c r="AN1136" s="22">
        <v>45733</v>
      </c>
      <c r="AO1136" s="20">
        <v>4.3099999999999996</v>
      </c>
    </row>
    <row r="1137" spans="1:41" x14ac:dyDescent="0.2">
      <c r="A1137" s="17">
        <v>45797</v>
      </c>
      <c r="B1137">
        <v>287.10400390625</v>
      </c>
      <c r="C1137">
        <v>288.05999755859381</v>
      </c>
      <c r="D1137">
        <v>288.44000244140619</v>
      </c>
      <c r="E1137">
        <v>285.20999145507812</v>
      </c>
      <c r="F1137">
        <v>288.08999633789062</v>
      </c>
      <c r="G1137">
        <v>4032300</v>
      </c>
      <c r="U1137" s="17">
        <v>45797</v>
      </c>
      <c r="V1137">
        <v>5940.4599609375</v>
      </c>
      <c r="W1137">
        <v>5940.4599609375</v>
      </c>
      <c r="X1137">
        <v>5953.06005859375</v>
      </c>
      <c r="Y1137">
        <v>5909.259765625</v>
      </c>
      <c r="Z1137">
        <v>5944.66015625</v>
      </c>
      <c r="AA1137">
        <v>4416850000</v>
      </c>
      <c r="AN1137" s="22">
        <v>45734</v>
      </c>
      <c r="AO1137" s="20">
        <v>4.29</v>
      </c>
    </row>
    <row r="1138" spans="1:41" x14ac:dyDescent="0.2">
      <c r="A1138" s="17">
        <v>45798</v>
      </c>
      <c r="B1138">
        <v>281.34320068359381</v>
      </c>
      <c r="C1138">
        <v>282.27999877929688</v>
      </c>
      <c r="D1138">
        <v>287.6300048828125</v>
      </c>
      <c r="E1138">
        <v>281.1099853515625</v>
      </c>
      <c r="F1138">
        <v>284.41000366210938</v>
      </c>
      <c r="G1138">
        <v>5689800</v>
      </c>
      <c r="U1138" s="17">
        <v>45798</v>
      </c>
      <c r="V1138">
        <v>5844.60986328125</v>
      </c>
      <c r="W1138">
        <v>5844.60986328125</v>
      </c>
      <c r="X1138">
        <v>5938.3701171875</v>
      </c>
      <c r="Y1138">
        <v>5830.91015625</v>
      </c>
      <c r="Z1138">
        <v>5910.18017578125</v>
      </c>
      <c r="AA1138">
        <v>5254250000</v>
      </c>
      <c r="AN1138" s="22">
        <v>45735</v>
      </c>
      <c r="AO1138" s="20">
        <v>4.25</v>
      </c>
    </row>
    <row r="1139" spans="1:41" x14ac:dyDescent="0.2">
      <c r="A1139" s="17">
        <v>45799</v>
      </c>
      <c r="B1139">
        <v>282.47940063476562</v>
      </c>
      <c r="C1139">
        <v>283.42001342773438</v>
      </c>
      <c r="D1139">
        <v>286.35000610351562</v>
      </c>
      <c r="E1139">
        <v>281.02999877929688</v>
      </c>
      <c r="F1139">
        <v>282.5</v>
      </c>
      <c r="G1139">
        <v>6642700</v>
      </c>
      <c r="U1139" s="17">
        <v>45799</v>
      </c>
      <c r="V1139">
        <v>5842.009765625</v>
      </c>
      <c r="W1139">
        <v>5842.009765625</v>
      </c>
      <c r="X1139">
        <v>5878.080078125</v>
      </c>
      <c r="Y1139">
        <v>5825.81982421875</v>
      </c>
      <c r="Z1139">
        <v>5841.259765625</v>
      </c>
      <c r="AA1139">
        <v>5157050000</v>
      </c>
      <c r="AN1139" s="22">
        <v>45736</v>
      </c>
      <c r="AO1139" s="20">
        <v>4.24</v>
      </c>
    </row>
    <row r="1140" spans="1:41" x14ac:dyDescent="0.2">
      <c r="A1140" s="17">
        <v>45800</v>
      </c>
      <c r="B1140">
        <v>272.22354125976562</v>
      </c>
      <c r="C1140">
        <v>273.1300048828125</v>
      </c>
      <c r="D1140">
        <v>280.739990234375</v>
      </c>
      <c r="E1140">
        <v>271.64999389648438</v>
      </c>
      <c r="F1140">
        <v>279</v>
      </c>
      <c r="G1140">
        <v>8887800</v>
      </c>
      <c r="U1140" s="17">
        <v>45800</v>
      </c>
      <c r="V1140">
        <v>5802.81982421875</v>
      </c>
      <c r="W1140">
        <v>5802.81982421875</v>
      </c>
      <c r="X1140">
        <v>5829.509765625</v>
      </c>
      <c r="Y1140">
        <v>5767.41015625</v>
      </c>
      <c r="Z1140">
        <v>5781.89013671875</v>
      </c>
      <c r="AA1140">
        <v>4662820000</v>
      </c>
      <c r="AN1140" s="22">
        <v>45737</v>
      </c>
      <c r="AO1140" s="20">
        <v>4.25</v>
      </c>
    </row>
    <row r="1141" spans="1:41" x14ac:dyDescent="0.2">
      <c r="A1141" s="17">
        <v>45804</v>
      </c>
      <c r="B1141">
        <v>276.27008056640619</v>
      </c>
      <c r="C1141">
        <v>277.19000244140619</v>
      </c>
      <c r="D1141">
        <v>278.57998657226562</v>
      </c>
      <c r="E1141">
        <v>270.29000854492188</v>
      </c>
      <c r="F1141">
        <v>273.17001342773438</v>
      </c>
      <c r="G1141">
        <v>10958000</v>
      </c>
      <c r="U1141" s="17">
        <v>45804</v>
      </c>
      <c r="V1141">
        <v>5921.5400390625</v>
      </c>
      <c r="W1141">
        <v>5921.5400390625</v>
      </c>
      <c r="X1141">
        <v>5924.330078125</v>
      </c>
      <c r="Y1141">
        <v>5854.06982421875</v>
      </c>
      <c r="Z1141">
        <v>5854.06982421875</v>
      </c>
      <c r="AA1141">
        <v>5366380000</v>
      </c>
      <c r="AN1141" s="22">
        <v>45740</v>
      </c>
      <c r="AO1141" s="20">
        <v>4.34</v>
      </c>
    </row>
    <row r="1142" spans="1:41" x14ac:dyDescent="0.2">
      <c r="A1142" s="17">
        <v>45805</v>
      </c>
      <c r="B1142">
        <v>275.11392211914062</v>
      </c>
      <c r="C1142">
        <v>276.02999877929688</v>
      </c>
      <c r="D1142">
        <v>278.80999755859381</v>
      </c>
      <c r="E1142">
        <v>273.57998657226562</v>
      </c>
      <c r="F1142">
        <v>277.70999145507812</v>
      </c>
      <c r="G1142">
        <v>12758600</v>
      </c>
      <c r="U1142" s="17">
        <v>45805</v>
      </c>
      <c r="V1142">
        <v>5888.5498046875</v>
      </c>
      <c r="W1142">
        <v>5888.5498046875</v>
      </c>
      <c r="X1142">
        <v>5939.919921875</v>
      </c>
      <c r="Y1142">
        <v>5881.8798828125</v>
      </c>
      <c r="Z1142">
        <v>5925.5400390625</v>
      </c>
      <c r="AA1142">
        <v>4665050000</v>
      </c>
      <c r="AN1142" s="22">
        <v>45741</v>
      </c>
      <c r="AO1142" s="20">
        <v>4.3099999999999996</v>
      </c>
    </row>
    <row r="1143" spans="1:41" x14ac:dyDescent="0.2">
      <c r="A1143" s="17">
        <v>45806</v>
      </c>
      <c r="B1143">
        <v>266.03414916992188</v>
      </c>
      <c r="C1143">
        <v>266.92001342773438</v>
      </c>
      <c r="D1143">
        <v>267.79000854492188</v>
      </c>
      <c r="E1143">
        <v>254.5</v>
      </c>
      <c r="F1143">
        <v>263.58999633789062</v>
      </c>
      <c r="G1143">
        <v>28053100</v>
      </c>
      <c r="U1143" s="17">
        <v>45806</v>
      </c>
      <c r="V1143">
        <v>5912.169921875</v>
      </c>
      <c r="W1143">
        <v>5912.169921875</v>
      </c>
      <c r="X1143">
        <v>5943.1298828125</v>
      </c>
      <c r="Y1143">
        <v>5873.7998046875</v>
      </c>
      <c r="Z1143">
        <v>5939.9599609375</v>
      </c>
      <c r="AA1143">
        <v>4569750000</v>
      </c>
      <c r="AN1143" s="22">
        <v>45742</v>
      </c>
      <c r="AO1143" s="20">
        <v>4.3499999999999996</v>
      </c>
    </row>
    <row r="1144" spans="1:41" x14ac:dyDescent="0.2">
      <c r="A1144" s="17">
        <v>45807</v>
      </c>
      <c r="B1144">
        <v>264.48928833007812</v>
      </c>
      <c r="C1144">
        <v>265.3699951171875</v>
      </c>
      <c r="D1144">
        <v>269.739990234375</v>
      </c>
      <c r="E1144">
        <v>260.70001220703119</v>
      </c>
      <c r="F1144">
        <v>268.07998657226562</v>
      </c>
      <c r="G1144">
        <v>12388500</v>
      </c>
      <c r="U1144" s="17">
        <v>45807</v>
      </c>
      <c r="V1144">
        <v>5911.68994140625</v>
      </c>
      <c r="W1144">
        <v>5911.68994140625</v>
      </c>
      <c r="X1144">
        <v>5922.14013671875</v>
      </c>
      <c r="Y1144">
        <v>5843.66015625</v>
      </c>
      <c r="Z1144">
        <v>5903.669921875</v>
      </c>
      <c r="AA1144">
        <v>6378540000</v>
      </c>
      <c r="AN1144" s="22">
        <v>45743</v>
      </c>
      <c r="AO1144" s="20">
        <v>4.38</v>
      </c>
    </row>
    <row r="1145" spans="1:41" x14ac:dyDescent="0.2">
      <c r="A1145" s="17">
        <v>45810</v>
      </c>
      <c r="B1145">
        <v>260.751708984375</v>
      </c>
      <c r="C1145">
        <v>261.6199951171875</v>
      </c>
      <c r="D1145">
        <v>263.79000854492188</v>
      </c>
      <c r="E1145">
        <v>259.1400146484375</v>
      </c>
      <c r="F1145">
        <v>263.1099853515625</v>
      </c>
      <c r="G1145">
        <v>9213500</v>
      </c>
      <c r="U1145" s="17">
        <v>45810</v>
      </c>
      <c r="V1145">
        <v>5935.93994140625</v>
      </c>
      <c r="W1145">
        <v>5935.93994140625</v>
      </c>
      <c r="X1145">
        <v>5937.39990234375</v>
      </c>
      <c r="Y1145">
        <v>5861.43017578125</v>
      </c>
      <c r="Z1145">
        <v>5896.68017578125</v>
      </c>
      <c r="AA1145">
        <v>4832240000</v>
      </c>
      <c r="AN1145" s="22">
        <v>45744</v>
      </c>
      <c r="AO1145" s="20">
        <v>4.2699999999999996</v>
      </c>
    </row>
    <row r="1146" spans="1:41" x14ac:dyDescent="0.2">
      <c r="A1146" s="17">
        <v>45811</v>
      </c>
      <c r="B1146">
        <v>263.59228515625</v>
      </c>
      <c r="C1146">
        <v>264.47000122070312</v>
      </c>
      <c r="D1146">
        <v>264.75</v>
      </c>
      <c r="E1146">
        <v>261.3599853515625</v>
      </c>
      <c r="F1146">
        <v>262</v>
      </c>
      <c r="G1146">
        <v>7838500</v>
      </c>
      <c r="U1146" s="17">
        <v>45811</v>
      </c>
      <c r="V1146">
        <v>5970.3701171875</v>
      </c>
      <c r="W1146">
        <v>5970.3701171875</v>
      </c>
      <c r="X1146">
        <v>5981.35009765625</v>
      </c>
      <c r="Y1146">
        <v>5929</v>
      </c>
      <c r="Z1146">
        <v>5938.56005859375</v>
      </c>
      <c r="AA1146">
        <v>5026680000</v>
      </c>
      <c r="AN1146" s="22">
        <v>45747</v>
      </c>
      <c r="AO1146" s="20">
        <v>4.2300000000000004</v>
      </c>
    </row>
    <row r="1147" spans="1:41" x14ac:dyDescent="0.2">
      <c r="A1147" s="17">
        <v>45812</v>
      </c>
      <c r="B1147">
        <v>262.29660034179688</v>
      </c>
      <c r="C1147">
        <v>263.17001342773438</v>
      </c>
      <c r="D1147">
        <v>265.5</v>
      </c>
      <c r="E1147">
        <v>261.6199951171875</v>
      </c>
      <c r="F1147">
        <v>264.19000244140619</v>
      </c>
      <c r="G1147">
        <v>7372500</v>
      </c>
      <c r="U1147" s="17">
        <v>45812</v>
      </c>
      <c r="V1147">
        <v>5970.81005859375</v>
      </c>
      <c r="W1147">
        <v>5970.81005859375</v>
      </c>
      <c r="X1147">
        <v>5990.47998046875</v>
      </c>
      <c r="Y1147">
        <v>5966.10986328125</v>
      </c>
      <c r="Z1147">
        <v>5978.93994140625</v>
      </c>
      <c r="AA1147">
        <v>4767050000</v>
      </c>
      <c r="AN1147" s="22">
        <v>45748</v>
      </c>
      <c r="AO1147" s="20">
        <v>4.17</v>
      </c>
    </row>
    <row r="1148" spans="1:41" x14ac:dyDescent="0.2">
      <c r="A1148" s="17">
        <v>45813</v>
      </c>
      <c r="B1148">
        <v>266.25344848632812</v>
      </c>
      <c r="C1148">
        <v>267.1400146484375</v>
      </c>
      <c r="D1148">
        <v>268.75</v>
      </c>
      <c r="E1148">
        <v>263.6400146484375</v>
      </c>
      <c r="F1148">
        <v>263.70999145507812</v>
      </c>
      <c r="G1148">
        <v>8642900</v>
      </c>
      <c r="U1148" s="17">
        <v>45813</v>
      </c>
      <c r="V1148">
        <v>5939.2998046875</v>
      </c>
      <c r="W1148">
        <v>5939.2998046875</v>
      </c>
      <c r="X1148">
        <v>5999.7001953125</v>
      </c>
      <c r="Y1148">
        <v>5921.2001953125</v>
      </c>
      <c r="Z1148">
        <v>5985.669921875</v>
      </c>
      <c r="AA1148">
        <v>5091850000</v>
      </c>
      <c r="AN1148" s="22">
        <v>45749</v>
      </c>
      <c r="AO1148" s="20">
        <v>4.2</v>
      </c>
    </row>
    <row r="1149" spans="1:41" x14ac:dyDescent="0.2">
      <c r="A1149" s="17">
        <v>45814</v>
      </c>
      <c r="B1149">
        <v>273.59896850585938</v>
      </c>
      <c r="C1149">
        <v>274.510009765625</v>
      </c>
      <c r="D1149">
        <v>274.89999389648438</v>
      </c>
      <c r="E1149">
        <v>268.20999145507812</v>
      </c>
      <c r="F1149">
        <v>269.97000122070312</v>
      </c>
      <c r="G1149">
        <v>7507000</v>
      </c>
      <c r="U1149" s="17">
        <v>45814</v>
      </c>
      <c r="V1149">
        <v>6000.35986328125</v>
      </c>
      <c r="W1149">
        <v>6000.35986328125</v>
      </c>
      <c r="X1149">
        <v>6016.8701171875</v>
      </c>
      <c r="Y1149">
        <v>5978.6298828125</v>
      </c>
      <c r="Z1149">
        <v>5987.06005859375</v>
      </c>
      <c r="AA1149">
        <v>4355710000</v>
      </c>
      <c r="AN1149" s="22">
        <v>45750</v>
      </c>
      <c r="AO1149" s="20">
        <v>4.0599999999999996</v>
      </c>
    </row>
    <row r="1150" spans="1:41" x14ac:dyDescent="0.2">
      <c r="A1150" s="17">
        <v>45817</v>
      </c>
      <c r="B1150">
        <v>271.34646606445312</v>
      </c>
      <c r="C1150">
        <v>272.25</v>
      </c>
      <c r="D1150">
        <v>274.20001220703119</v>
      </c>
      <c r="E1150">
        <v>269.66000366210938</v>
      </c>
      <c r="F1150">
        <v>272.85000610351562</v>
      </c>
      <c r="G1150">
        <v>5728300</v>
      </c>
      <c r="U1150" s="17">
        <v>45817</v>
      </c>
      <c r="V1150">
        <v>6005.8798828125</v>
      </c>
      <c r="W1150">
        <v>6005.8798828125</v>
      </c>
      <c r="X1150">
        <v>6021.31005859375</v>
      </c>
      <c r="Y1150">
        <v>5994.18017578125</v>
      </c>
      <c r="Z1150">
        <v>6004.6298828125</v>
      </c>
      <c r="AA1150">
        <v>4642360000</v>
      </c>
      <c r="AN1150" s="22">
        <v>45751</v>
      </c>
      <c r="AO1150" s="20">
        <v>4.01</v>
      </c>
    </row>
    <row r="1151" spans="1:41" x14ac:dyDescent="0.2">
      <c r="A1151" s="17">
        <v>45818</v>
      </c>
      <c r="B1151">
        <v>267.329833984375</v>
      </c>
      <c r="C1151">
        <v>268.22000122070312</v>
      </c>
      <c r="D1151">
        <v>273.75</v>
      </c>
      <c r="E1151">
        <v>266.83999633789062</v>
      </c>
      <c r="F1151">
        <v>272.07000732421881</v>
      </c>
      <c r="G1151">
        <v>6309700</v>
      </c>
      <c r="U1151" s="17">
        <v>45818</v>
      </c>
      <c r="V1151">
        <v>6038.81005859375</v>
      </c>
      <c r="W1151">
        <v>6038.81005859375</v>
      </c>
      <c r="X1151">
        <v>6043.009765625</v>
      </c>
      <c r="Y1151">
        <v>6000.27978515625</v>
      </c>
      <c r="Z1151">
        <v>6009.91015625</v>
      </c>
      <c r="AA1151">
        <v>4882880000</v>
      </c>
      <c r="AN1151" s="22">
        <v>45754</v>
      </c>
      <c r="AO1151" s="20">
        <v>4.1500000000000004</v>
      </c>
    </row>
    <row r="1152" spans="1:41" x14ac:dyDescent="0.2">
      <c r="A1152" s="17">
        <v>45819</v>
      </c>
      <c r="B1152">
        <v>265.02749633789062</v>
      </c>
      <c r="C1152">
        <v>265.91000366210938</v>
      </c>
      <c r="D1152">
        <v>269.510009765625</v>
      </c>
      <c r="E1152">
        <v>265.41000366210938</v>
      </c>
      <c r="F1152">
        <v>268.5</v>
      </c>
      <c r="G1152">
        <v>6568100</v>
      </c>
      <c r="U1152" s="17">
        <v>45819</v>
      </c>
      <c r="V1152">
        <v>6022.240234375</v>
      </c>
      <c r="W1152">
        <v>6022.240234375</v>
      </c>
      <c r="X1152">
        <v>6059.39990234375</v>
      </c>
      <c r="Y1152">
        <v>6002.31982421875</v>
      </c>
      <c r="Z1152">
        <v>6049.3798828125</v>
      </c>
      <c r="AA1152">
        <v>5111550000</v>
      </c>
      <c r="AN1152" s="22">
        <v>45755</v>
      </c>
      <c r="AO1152" s="20">
        <v>4.26</v>
      </c>
    </row>
    <row r="1153" spans="1:41" x14ac:dyDescent="0.2">
      <c r="A1153" s="17">
        <v>45820</v>
      </c>
      <c r="B1153">
        <v>266.02420043945312</v>
      </c>
      <c r="C1153">
        <v>266.91000366210938</v>
      </c>
      <c r="D1153">
        <v>269.01998901367188</v>
      </c>
      <c r="E1153">
        <v>263.39999389648438</v>
      </c>
      <c r="F1153">
        <v>264.70001220703119</v>
      </c>
      <c r="G1153">
        <v>8054000</v>
      </c>
      <c r="U1153" s="17">
        <v>45820</v>
      </c>
      <c r="V1153">
        <v>6045.259765625</v>
      </c>
      <c r="W1153">
        <v>6045.259765625</v>
      </c>
      <c r="X1153">
        <v>6045.43017578125</v>
      </c>
      <c r="Y1153">
        <v>6003.8798828125</v>
      </c>
      <c r="Z1153">
        <v>6009.89990234375</v>
      </c>
      <c r="AA1153">
        <v>4669500000</v>
      </c>
      <c r="AN1153" s="22">
        <v>45756</v>
      </c>
      <c r="AO1153" s="20">
        <v>4.34</v>
      </c>
    </row>
    <row r="1154" spans="1:41" x14ac:dyDescent="0.2">
      <c r="A1154" s="17">
        <v>45821</v>
      </c>
      <c r="B1154">
        <v>257.54241943359381</v>
      </c>
      <c r="C1154">
        <v>258.39999389648438</v>
      </c>
      <c r="D1154">
        <v>265.70001220703119</v>
      </c>
      <c r="E1154">
        <v>258</v>
      </c>
      <c r="F1154">
        <v>263.48001098632812</v>
      </c>
      <c r="G1154">
        <v>7659300</v>
      </c>
      <c r="U1154" s="17">
        <v>45821</v>
      </c>
      <c r="V1154">
        <v>5976.97021484375</v>
      </c>
      <c r="W1154">
        <v>5976.97021484375</v>
      </c>
      <c r="X1154">
        <v>6026.16015625</v>
      </c>
      <c r="Y1154">
        <v>5963.2099609375</v>
      </c>
      <c r="Z1154">
        <v>6000.56005859375</v>
      </c>
      <c r="AA1154">
        <v>5258910000</v>
      </c>
      <c r="AN1154" s="22">
        <v>45757</v>
      </c>
      <c r="AO1154" s="20">
        <v>4.4000000000000004</v>
      </c>
    </row>
    <row r="1155" spans="1:41" x14ac:dyDescent="0.2">
      <c r="A1155" s="17">
        <v>45824</v>
      </c>
      <c r="B1155">
        <v>263.00424194335938</v>
      </c>
      <c r="C1155">
        <v>263.8800048828125</v>
      </c>
      <c r="D1155">
        <v>263.98001098632812</v>
      </c>
      <c r="E1155">
        <v>259.95999145507812</v>
      </c>
      <c r="F1155">
        <v>260.3900146484375</v>
      </c>
      <c r="G1155">
        <v>7177000</v>
      </c>
      <c r="U1155" s="17">
        <v>45824</v>
      </c>
      <c r="V1155">
        <v>6033.10986328125</v>
      </c>
      <c r="W1155">
        <v>6033.10986328125</v>
      </c>
      <c r="X1155">
        <v>6050.830078125</v>
      </c>
      <c r="Y1155">
        <v>6004</v>
      </c>
      <c r="Z1155">
        <v>6004</v>
      </c>
      <c r="AA1155">
        <v>5111710000</v>
      </c>
      <c r="AN1155" s="22">
        <v>45758</v>
      </c>
      <c r="AO1155" s="20">
        <v>4.4800000000000004</v>
      </c>
    </row>
    <row r="1156" spans="1:41" x14ac:dyDescent="0.2">
      <c r="A1156" s="17">
        <v>45825</v>
      </c>
      <c r="B1156">
        <v>261.88796997070312</v>
      </c>
      <c r="C1156">
        <v>262.760009765625</v>
      </c>
      <c r="D1156">
        <v>270.5</v>
      </c>
      <c r="E1156">
        <v>262.10000610351562</v>
      </c>
      <c r="F1156">
        <v>263.85000610351562</v>
      </c>
      <c r="G1156">
        <v>9110100</v>
      </c>
      <c r="U1156" s="17">
        <v>45825</v>
      </c>
      <c r="V1156">
        <v>5982.72021484375</v>
      </c>
      <c r="W1156">
        <v>5982.72021484375</v>
      </c>
      <c r="X1156">
        <v>6023.25</v>
      </c>
      <c r="Y1156">
        <v>5974.7998046875</v>
      </c>
      <c r="Z1156">
        <v>6012.14990234375</v>
      </c>
      <c r="AA1156">
        <v>4955700000</v>
      </c>
      <c r="AN1156" s="22">
        <v>45761</v>
      </c>
      <c r="AO1156" s="20">
        <v>4.38</v>
      </c>
    </row>
    <row r="1157" spans="1:41" x14ac:dyDescent="0.2">
      <c r="A1157" s="17">
        <v>45826</v>
      </c>
      <c r="B1157">
        <v>259.04891967773438</v>
      </c>
      <c r="C1157">
        <v>259.5</v>
      </c>
      <c r="D1157">
        <v>265.07998657226562</v>
      </c>
      <c r="E1157">
        <v>257.47000122070312</v>
      </c>
      <c r="F1157">
        <v>264.79998779296881</v>
      </c>
      <c r="G1157">
        <v>7628000</v>
      </c>
      <c r="U1157" s="17">
        <v>45826</v>
      </c>
      <c r="V1157">
        <v>5980.8701171875</v>
      </c>
      <c r="W1157">
        <v>5980.8701171875</v>
      </c>
      <c r="X1157">
        <v>6018.25</v>
      </c>
      <c r="Y1157">
        <v>5971.89013671875</v>
      </c>
      <c r="Z1157">
        <v>5987.93017578125</v>
      </c>
      <c r="AA1157">
        <v>5106470000</v>
      </c>
      <c r="AN1157" s="22">
        <v>45762</v>
      </c>
      <c r="AO1157" s="20">
        <v>4.3499999999999996</v>
      </c>
    </row>
    <row r="1158" spans="1:41" x14ac:dyDescent="0.2">
      <c r="A1158" s="17">
        <v>45828</v>
      </c>
      <c r="B1158">
        <v>260.17694091796881</v>
      </c>
      <c r="C1158">
        <v>260.6300048828125</v>
      </c>
      <c r="D1158">
        <v>262.8699951171875</v>
      </c>
      <c r="E1158">
        <v>259.260009765625</v>
      </c>
      <c r="F1158">
        <v>260.69000244140619</v>
      </c>
      <c r="G1158">
        <v>12859200</v>
      </c>
      <c r="U1158" s="17">
        <v>45828</v>
      </c>
      <c r="V1158">
        <v>5967.83984375</v>
      </c>
      <c r="W1158">
        <v>5967.83984375</v>
      </c>
      <c r="X1158">
        <v>6018.2001953125</v>
      </c>
      <c r="Y1158">
        <v>5952.56005859375</v>
      </c>
      <c r="Z1158">
        <v>5999.669921875</v>
      </c>
      <c r="AA1158">
        <v>7451500000</v>
      </c>
      <c r="AN1158" s="22">
        <v>45763</v>
      </c>
      <c r="AO1158" s="20">
        <v>4.29</v>
      </c>
    </row>
    <row r="1159" spans="1:41" x14ac:dyDescent="0.2">
      <c r="A1159" s="17">
        <v>45831</v>
      </c>
      <c r="B1159">
        <v>262.95211791992188</v>
      </c>
      <c r="C1159">
        <v>263.41000366210938</v>
      </c>
      <c r="D1159">
        <v>264.739990234375</v>
      </c>
      <c r="E1159">
        <v>258.75</v>
      </c>
      <c r="F1159">
        <v>260.6400146484375</v>
      </c>
      <c r="G1159">
        <v>9283800</v>
      </c>
      <c r="U1159" s="17">
        <v>45831</v>
      </c>
      <c r="V1159">
        <v>6025.169921875</v>
      </c>
      <c r="W1159">
        <v>6025.169921875</v>
      </c>
      <c r="X1159">
        <v>6028.77001953125</v>
      </c>
      <c r="Y1159">
        <v>5943.22998046875</v>
      </c>
      <c r="Z1159">
        <v>5969.669921875</v>
      </c>
      <c r="AA1159">
        <v>5597000000</v>
      </c>
      <c r="AN1159" s="22">
        <v>45764</v>
      </c>
      <c r="AO1159" s="20">
        <v>4.34</v>
      </c>
    </row>
    <row r="1160" spans="1:41" x14ac:dyDescent="0.2">
      <c r="A1160" s="17">
        <v>45832</v>
      </c>
      <c r="B1160">
        <v>270.69863891601562</v>
      </c>
      <c r="C1160">
        <v>271.17001342773438</v>
      </c>
      <c r="D1160">
        <v>273.3800048828125</v>
      </c>
      <c r="E1160">
        <v>265.44000244140619</v>
      </c>
      <c r="F1160">
        <v>265.70999145507812</v>
      </c>
      <c r="G1160">
        <v>9713900</v>
      </c>
      <c r="U1160" s="17">
        <v>45832</v>
      </c>
      <c r="V1160">
        <v>6092.18017578125</v>
      </c>
      <c r="W1160">
        <v>6092.18017578125</v>
      </c>
      <c r="X1160">
        <v>6101.759765625</v>
      </c>
      <c r="Y1160">
        <v>6059.25</v>
      </c>
      <c r="Z1160">
        <v>6061.2099609375</v>
      </c>
      <c r="AA1160">
        <v>5443690000</v>
      </c>
      <c r="AN1160" s="22">
        <v>45765</v>
      </c>
    </row>
    <row r="1161" spans="1:41" x14ac:dyDescent="0.2">
      <c r="A1161" s="17">
        <v>45833</v>
      </c>
      <c r="B1161">
        <v>267.2945556640625</v>
      </c>
      <c r="C1161">
        <v>267.760009765625</v>
      </c>
      <c r="D1161">
        <v>274</v>
      </c>
      <c r="E1161">
        <v>266.98001098632812</v>
      </c>
      <c r="F1161">
        <v>272</v>
      </c>
      <c r="G1161">
        <v>6074300</v>
      </c>
      <c r="U1161" s="17">
        <v>45833</v>
      </c>
      <c r="V1161">
        <v>6092.16015625</v>
      </c>
      <c r="W1161">
        <v>6092.16015625</v>
      </c>
      <c r="X1161">
        <v>6108.509765625</v>
      </c>
      <c r="Y1161">
        <v>6080.08984375</v>
      </c>
      <c r="Z1161">
        <v>6104.22998046875</v>
      </c>
      <c r="AA1161">
        <v>5171110000</v>
      </c>
      <c r="AN1161" s="22">
        <v>45768</v>
      </c>
      <c r="AO1161" s="20">
        <v>4.42</v>
      </c>
    </row>
    <row r="1162" spans="1:41" x14ac:dyDescent="0.2">
      <c r="A1162" s="17">
        <v>45834</v>
      </c>
      <c r="B1162">
        <v>270.26934814453119</v>
      </c>
      <c r="C1162">
        <v>270.739990234375</v>
      </c>
      <c r="D1162">
        <v>271.010009765625</v>
      </c>
      <c r="E1162">
        <v>265.16000366210938</v>
      </c>
      <c r="F1162">
        <v>268.77999877929688</v>
      </c>
      <c r="G1162">
        <v>6708000</v>
      </c>
      <c r="U1162" s="17">
        <v>45834</v>
      </c>
      <c r="V1162">
        <v>6141.02001953125</v>
      </c>
      <c r="W1162">
        <v>6141.02001953125</v>
      </c>
      <c r="X1162">
        <v>6146.52001953125</v>
      </c>
      <c r="Y1162">
        <v>6107.27001953125</v>
      </c>
      <c r="Z1162">
        <v>6112.08984375</v>
      </c>
      <c r="AA1162">
        <v>5308140000</v>
      </c>
      <c r="AN1162" s="22">
        <v>45769</v>
      </c>
      <c r="AO1162" s="20">
        <v>4.41</v>
      </c>
    </row>
    <row r="1163" spans="1:41" x14ac:dyDescent="0.2">
      <c r="A1163" s="17">
        <v>45835</v>
      </c>
      <c r="B1163">
        <v>272.94473266601562</v>
      </c>
      <c r="C1163">
        <v>273.42001342773438</v>
      </c>
      <c r="D1163">
        <v>274.17001342773438</v>
      </c>
      <c r="E1163">
        <v>269.42999267578119</v>
      </c>
      <c r="F1163">
        <v>271.8599853515625</v>
      </c>
      <c r="G1163">
        <v>21741400</v>
      </c>
      <c r="U1163" s="17">
        <v>45835</v>
      </c>
      <c r="V1163">
        <v>6173.06982421875</v>
      </c>
      <c r="W1163">
        <v>6173.06982421875</v>
      </c>
      <c r="X1163">
        <v>6187.68017578125</v>
      </c>
      <c r="Y1163">
        <v>6132.35009765625</v>
      </c>
      <c r="Z1163">
        <v>6150.7001953125</v>
      </c>
      <c r="AA1163">
        <v>7889350000</v>
      </c>
      <c r="AN1163" s="22">
        <v>45770</v>
      </c>
      <c r="AO1163" s="20">
        <v>4.4000000000000004</v>
      </c>
    </row>
    <row r="1164" spans="1:41" x14ac:dyDescent="0.2">
      <c r="A1164" s="17">
        <v>45838</v>
      </c>
      <c r="B1164">
        <v>272.21597290039062</v>
      </c>
      <c r="C1164">
        <v>272.69000244140619</v>
      </c>
      <c r="D1164">
        <v>276.3800048828125</v>
      </c>
      <c r="E1164">
        <v>270.39999389648438</v>
      </c>
      <c r="F1164">
        <v>274.45999145507812</v>
      </c>
      <c r="G1164">
        <v>8541900</v>
      </c>
      <c r="U1164" s="17">
        <v>45838</v>
      </c>
      <c r="V1164">
        <v>6204.9501953125</v>
      </c>
      <c r="W1164">
        <v>6204.9501953125</v>
      </c>
      <c r="X1164">
        <v>6215.080078125</v>
      </c>
      <c r="Y1164">
        <v>6174.97021484375</v>
      </c>
      <c r="Z1164">
        <v>6193.35986328125</v>
      </c>
      <c r="AA1164">
        <v>5782900000</v>
      </c>
      <c r="AN1164" s="22">
        <v>45771</v>
      </c>
      <c r="AO1164" s="20">
        <v>4.32</v>
      </c>
    </row>
    <row r="1165" spans="1:41" x14ac:dyDescent="0.2">
      <c r="A1165" s="17">
        <v>45839</v>
      </c>
      <c r="B1165">
        <v>271.43734741210938</v>
      </c>
      <c r="C1165">
        <v>271.91000366210938</v>
      </c>
      <c r="D1165">
        <v>274</v>
      </c>
      <c r="E1165">
        <v>270.6400146484375</v>
      </c>
      <c r="F1165">
        <v>272.07998657226562</v>
      </c>
      <c r="G1165">
        <v>6256800</v>
      </c>
      <c r="U1165" s="17">
        <v>45839</v>
      </c>
      <c r="V1165">
        <v>6198.009765625</v>
      </c>
      <c r="W1165">
        <v>6198.009765625</v>
      </c>
      <c r="X1165">
        <v>6210.77978515625</v>
      </c>
      <c r="Y1165">
        <v>6177.97021484375</v>
      </c>
      <c r="Z1165">
        <v>6187.25</v>
      </c>
      <c r="AA1165">
        <v>6275310000</v>
      </c>
      <c r="AN1165" s="22">
        <v>45772</v>
      </c>
      <c r="AO1165" s="20">
        <v>4.29</v>
      </c>
    </row>
    <row r="1166" spans="1:41" x14ac:dyDescent="0.2">
      <c r="A1166" s="17">
        <v>45840</v>
      </c>
      <c r="B1166">
        <v>268.74203491210938</v>
      </c>
      <c r="C1166">
        <v>269.20999145507812</v>
      </c>
      <c r="D1166">
        <v>271.70999145507812</v>
      </c>
      <c r="E1166">
        <v>265.64999389648438</v>
      </c>
      <c r="F1166">
        <v>271.51998901367188</v>
      </c>
      <c r="G1166">
        <v>6115200</v>
      </c>
      <c r="U1166" s="17">
        <v>45840</v>
      </c>
      <c r="V1166">
        <v>6227.419921875</v>
      </c>
      <c r="W1166">
        <v>6227.419921875</v>
      </c>
      <c r="X1166">
        <v>6227.60009765625</v>
      </c>
      <c r="Y1166">
        <v>6188.2900390625</v>
      </c>
      <c r="Z1166">
        <v>6193.8798828125</v>
      </c>
      <c r="AA1166">
        <v>5645710000</v>
      </c>
      <c r="AN1166" s="22">
        <v>45775</v>
      </c>
      <c r="AO1166" s="20">
        <v>4.2300000000000004</v>
      </c>
    </row>
    <row r="1167" spans="1:41" x14ac:dyDescent="0.2">
      <c r="A1167" s="17">
        <v>45841</v>
      </c>
      <c r="B1167">
        <v>271.67691040039062</v>
      </c>
      <c r="C1167">
        <v>272.14999389648438</v>
      </c>
      <c r="D1167">
        <v>274.73001098632812</v>
      </c>
      <c r="E1167">
        <v>269.32000732421881</v>
      </c>
      <c r="F1167">
        <v>269.70001220703119</v>
      </c>
      <c r="G1167">
        <v>5031800</v>
      </c>
      <c r="U1167" s="17">
        <v>45841</v>
      </c>
      <c r="V1167">
        <v>6279.35009765625</v>
      </c>
      <c r="W1167">
        <v>6279.35009765625</v>
      </c>
      <c r="X1167">
        <v>6284.64990234375</v>
      </c>
      <c r="Y1167">
        <v>6246.4599609375</v>
      </c>
      <c r="Z1167">
        <v>6246.4599609375</v>
      </c>
      <c r="AA1167">
        <v>3378110000</v>
      </c>
      <c r="AN1167" s="22">
        <v>45776</v>
      </c>
      <c r="AO1167" s="20">
        <v>4.1900000000000004</v>
      </c>
    </row>
    <row r="1168" spans="1:41" x14ac:dyDescent="0.2">
      <c r="A1168" s="17">
        <v>45845</v>
      </c>
      <c r="B1168">
        <v>269.33099365234381</v>
      </c>
      <c r="C1168">
        <v>269.79998779296881</v>
      </c>
      <c r="D1168">
        <v>274</v>
      </c>
      <c r="E1168">
        <v>268.20999145507812</v>
      </c>
      <c r="F1168">
        <v>271.510009765625</v>
      </c>
      <c r="G1168">
        <v>6283500</v>
      </c>
      <c r="U1168" s="17">
        <v>45845</v>
      </c>
      <c r="V1168">
        <v>6229.97998046875</v>
      </c>
      <c r="W1168">
        <v>6229.97998046875</v>
      </c>
      <c r="X1168">
        <v>6262.06982421875</v>
      </c>
      <c r="Y1168">
        <v>6201</v>
      </c>
      <c r="Z1168">
        <v>6259.0400390625</v>
      </c>
      <c r="AA1168">
        <v>5236740000</v>
      </c>
      <c r="AN1168" s="22">
        <v>45777</v>
      </c>
      <c r="AO1168" s="20">
        <v>4.17</v>
      </c>
    </row>
    <row r="1169" spans="1:41" x14ac:dyDescent="0.2">
      <c r="A1169" s="17">
        <v>45846</v>
      </c>
      <c r="B1169">
        <v>273.17431640625</v>
      </c>
      <c r="C1169">
        <v>273.64999389648438</v>
      </c>
      <c r="D1169">
        <v>276.79998779296881</v>
      </c>
      <c r="E1169">
        <v>269.73001098632812</v>
      </c>
      <c r="F1169">
        <v>270.79000854492188</v>
      </c>
      <c r="G1169">
        <v>6661200</v>
      </c>
      <c r="U1169" s="17">
        <v>45846</v>
      </c>
      <c r="V1169">
        <v>6225.52001953125</v>
      </c>
      <c r="W1169">
        <v>6225.52001953125</v>
      </c>
      <c r="X1169">
        <v>6242.7001953125</v>
      </c>
      <c r="Y1169">
        <v>6217.75</v>
      </c>
      <c r="Z1169">
        <v>6234.02978515625</v>
      </c>
      <c r="AA1169">
        <v>5739030000</v>
      </c>
      <c r="AN1169" s="22">
        <v>45778</v>
      </c>
      <c r="AO1169" s="20">
        <v>4.25</v>
      </c>
    </row>
    <row r="1170" spans="1:41" x14ac:dyDescent="0.2">
      <c r="A1170" s="17">
        <v>45847</v>
      </c>
      <c r="B1170">
        <v>270.44906616210938</v>
      </c>
      <c r="C1170">
        <v>270.92001342773438</v>
      </c>
      <c r="D1170">
        <v>275.55999755859381</v>
      </c>
      <c r="E1170">
        <v>269.3699951171875</v>
      </c>
      <c r="F1170">
        <v>274.3599853515625</v>
      </c>
      <c r="G1170">
        <v>6373600</v>
      </c>
      <c r="U1170" s="17">
        <v>45847</v>
      </c>
      <c r="V1170">
        <v>6263.259765625</v>
      </c>
      <c r="W1170">
        <v>6263.259765625</v>
      </c>
      <c r="X1170">
        <v>6269.16015625</v>
      </c>
      <c r="Y1170">
        <v>6231.43017578125</v>
      </c>
      <c r="Z1170">
        <v>6243.330078125</v>
      </c>
      <c r="AA1170">
        <v>4813340000</v>
      </c>
      <c r="AN1170" s="22">
        <v>45779</v>
      </c>
      <c r="AO1170" s="20">
        <v>4.33</v>
      </c>
    </row>
    <row r="1171" spans="1:41" x14ac:dyDescent="0.2">
      <c r="A1171" s="17">
        <v>45848</v>
      </c>
      <c r="B1171">
        <v>263.51113891601562</v>
      </c>
      <c r="C1171">
        <v>263.97000122070312</v>
      </c>
      <c r="D1171">
        <v>271.489990234375</v>
      </c>
      <c r="E1171">
        <v>263.20999145507812</v>
      </c>
      <c r="F1171">
        <v>270.89999389648438</v>
      </c>
      <c r="G1171">
        <v>7244600</v>
      </c>
      <c r="U1171" s="17">
        <v>45848</v>
      </c>
      <c r="V1171">
        <v>6280.4599609375</v>
      </c>
      <c r="W1171">
        <v>6280.4599609375</v>
      </c>
      <c r="X1171">
        <v>6290.22021484375</v>
      </c>
      <c r="Y1171">
        <v>6251.43994140625</v>
      </c>
      <c r="Z1171">
        <v>6266.7998046875</v>
      </c>
      <c r="AA1171">
        <v>5367350000</v>
      </c>
      <c r="AN1171" s="22">
        <v>45782</v>
      </c>
      <c r="AO1171" s="20">
        <v>4.3600000000000003</v>
      </c>
    </row>
    <row r="1172" spans="1:41" x14ac:dyDescent="0.2">
      <c r="A1172" s="17">
        <v>45849</v>
      </c>
      <c r="B1172">
        <v>257.62139892578119</v>
      </c>
      <c r="C1172">
        <v>258.07000732421881</v>
      </c>
      <c r="D1172">
        <v>262.95001220703119</v>
      </c>
      <c r="E1172">
        <v>257.260009765625</v>
      </c>
      <c r="F1172">
        <v>262.57998657226562</v>
      </c>
      <c r="G1172">
        <v>7011200</v>
      </c>
      <c r="U1172" s="17">
        <v>45849</v>
      </c>
      <c r="V1172">
        <v>6259.75</v>
      </c>
      <c r="W1172">
        <v>6259.75</v>
      </c>
      <c r="X1172">
        <v>6269.43994140625</v>
      </c>
      <c r="Y1172">
        <v>6237.60009765625</v>
      </c>
      <c r="Z1172">
        <v>6255.68017578125</v>
      </c>
      <c r="AA1172">
        <v>4656210000</v>
      </c>
      <c r="AN1172" s="22">
        <v>45783</v>
      </c>
      <c r="AO1172" s="20">
        <v>4.3</v>
      </c>
    </row>
    <row r="1173" spans="1:41" x14ac:dyDescent="0.2">
      <c r="A1173" s="17">
        <v>45852</v>
      </c>
      <c r="B1173">
        <v>259.22857666015619</v>
      </c>
      <c r="C1173">
        <v>259.67999267578119</v>
      </c>
      <c r="D1173">
        <v>262.23001098632812</v>
      </c>
      <c r="E1173">
        <v>257.5</v>
      </c>
      <c r="F1173">
        <v>258.60000610351562</v>
      </c>
      <c r="G1173">
        <v>6533900</v>
      </c>
      <c r="U1173" s="17">
        <v>45852</v>
      </c>
      <c r="V1173">
        <v>6268.56005859375</v>
      </c>
      <c r="W1173">
        <v>6268.56005859375</v>
      </c>
      <c r="X1173">
        <v>6273.31005859375</v>
      </c>
      <c r="Y1173">
        <v>6239.22021484375</v>
      </c>
      <c r="Z1173">
        <v>6255.14990234375</v>
      </c>
      <c r="AA1173">
        <v>4722250000</v>
      </c>
      <c r="AN1173" s="22">
        <v>45784</v>
      </c>
      <c r="AO1173" s="20">
        <v>4.26</v>
      </c>
    </row>
    <row r="1174" spans="1:41" x14ac:dyDescent="0.2">
      <c r="A1174" s="17">
        <v>45853</v>
      </c>
      <c r="B1174">
        <v>257.13223266601562</v>
      </c>
      <c r="C1174">
        <v>257.57998657226562</v>
      </c>
      <c r="D1174">
        <v>261.80999755859381</v>
      </c>
      <c r="E1174">
        <v>257.23001098632812</v>
      </c>
      <c r="F1174">
        <v>261</v>
      </c>
      <c r="G1174">
        <v>5201500</v>
      </c>
      <c r="U1174" s="17">
        <v>45853</v>
      </c>
      <c r="V1174">
        <v>6243.759765625</v>
      </c>
      <c r="W1174">
        <v>6243.759765625</v>
      </c>
      <c r="X1174">
        <v>6302.0400390625</v>
      </c>
      <c r="Y1174">
        <v>6241.68017578125</v>
      </c>
      <c r="Z1174">
        <v>6295.2900390625</v>
      </c>
      <c r="AA1174">
        <v>5133670000</v>
      </c>
      <c r="AN1174" s="22">
        <v>45785</v>
      </c>
      <c r="AO1174" s="20">
        <v>4.37</v>
      </c>
    </row>
    <row r="1175" spans="1:41" x14ac:dyDescent="0.2">
      <c r="A1175" s="17">
        <v>45854</v>
      </c>
      <c r="B1175">
        <v>257.50161743164062</v>
      </c>
      <c r="C1175">
        <v>257.95001220703119</v>
      </c>
      <c r="D1175">
        <v>258.98001098632812</v>
      </c>
      <c r="E1175">
        <v>254.52000427246091</v>
      </c>
      <c r="F1175">
        <v>258.92999267578119</v>
      </c>
      <c r="G1175">
        <v>5649500</v>
      </c>
      <c r="U1175" s="17">
        <v>45854</v>
      </c>
      <c r="V1175">
        <v>6263.7001953125</v>
      </c>
      <c r="W1175">
        <v>6263.7001953125</v>
      </c>
      <c r="X1175">
        <v>6268.1201171875</v>
      </c>
      <c r="Y1175">
        <v>6201.58984375</v>
      </c>
      <c r="Z1175">
        <v>6254.5</v>
      </c>
      <c r="AA1175">
        <v>5177460000</v>
      </c>
      <c r="AN1175" s="22">
        <v>45786</v>
      </c>
      <c r="AO1175" s="20">
        <v>4.37</v>
      </c>
    </row>
    <row r="1176" spans="1:41" x14ac:dyDescent="0.2">
      <c r="A1176" s="17">
        <v>45855</v>
      </c>
      <c r="B1176">
        <v>259.42825317382812</v>
      </c>
      <c r="C1176">
        <v>259.8800048828125</v>
      </c>
      <c r="D1176">
        <v>260.20001220703119</v>
      </c>
      <c r="E1176">
        <v>256.64999389648438</v>
      </c>
      <c r="F1176">
        <v>257.989990234375</v>
      </c>
      <c r="G1176">
        <v>5837400</v>
      </c>
      <c r="U1176" s="17">
        <v>45855</v>
      </c>
      <c r="V1176">
        <v>6297.35986328125</v>
      </c>
      <c r="W1176">
        <v>6297.35986328125</v>
      </c>
      <c r="X1176">
        <v>6304.68994140625</v>
      </c>
      <c r="Y1176">
        <v>6262.27001953125</v>
      </c>
      <c r="Z1176">
        <v>6263.39990234375</v>
      </c>
      <c r="AA1176">
        <v>5512290000</v>
      </c>
      <c r="AN1176" s="22">
        <v>45789</v>
      </c>
      <c r="AO1176" s="20">
        <v>4.45</v>
      </c>
    </row>
    <row r="1177" spans="1:41" x14ac:dyDescent="0.2">
      <c r="A1177" s="17">
        <v>45856</v>
      </c>
      <c r="B1177">
        <v>261.92391967773438</v>
      </c>
      <c r="C1177">
        <v>262.3800048828125</v>
      </c>
      <c r="D1177">
        <v>262.98001098632812</v>
      </c>
      <c r="E1177">
        <v>259.1199951171875</v>
      </c>
      <c r="F1177">
        <v>260.29998779296881</v>
      </c>
      <c r="G1177">
        <v>6381200</v>
      </c>
      <c r="U1177" s="17">
        <v>45856</v>
      </c>
      <c r="V1177">
        <v>6296.7900390625</v>
      </c>
      <c r="W1177">
        <v>6296.7900390625</v>
      </c>
      <c r="X1177">
        <v>6315.60986328125</v>
      </c>
      <c r="Y1177">
        <v>6285.27001953125</v>
      </c>
      <c r="Z1177">
        <v>6312.9501953125</v>
      </c>
      <c r="AA1177">
        <v>5184700000</v>
      </c>
      <c r="AN1177" s="22">
        <v>45790</v>
      </c>
      <c r="AO1177" s="20">
        <v>4.49</v>
      </c>
    </row>
    <row r="1178" spans="1:41" x14ac:dyDescent="0.2">
      <c r="A1178" s="17">
        <v>45859</v>
      </c>
      <c r="B1178">
        <v>261.82406616210938</v>
      </c>
      <c r="C1178">
        <v>262.27999877929688</v>
      </c>
      <c r="D1178">
        <v>264.30999755859381</v>
      </c>
      <c r="E1178">
        <v>261.6400146484375</v>
      </c>
      <c r="F1178">
        <v>263.6199951171875</v>
      </c>
      <c r="G1178">
        <v>6714700</v>
      </c>
      <c r="U1178" s="17">
        <v>45859</v>
      </c>
      <c r="V1178">
        <v>6305.60009765625</v>
      </c>
      <c r="W1178">
        <v>6305.60009765625</v>
      </c>
      <c r="X1178">
        <v>6336.080078125</v>
      </c>
      <c r="Y1178">
        <v>6303.7900390625</v>
      </c>
      <c r="Z1178">
        <v>6304.740234375</v>
      </c>
      <c r="AA1178">
        <v>5010840000</v>
      </c>
      <c r="AN1178" s="22">
        <v>45791</v>
      </c>
      <c r="AO1178" s="20">
        <v>4.53</v>
      </c>
    </row>
    <row r="1179" spans="1:41" x14ac:dyDescent="0.2">
      <c r="A1179" s="17">
        <v>45860</v>
      </c>
      <c r="B1179">
        <v>263.13180541992188</v>
      </c>
      <c r="C1179">
        <v>263.58999633789062</v>
      </c>
      <c r="D1179">
        <v>265.8900146484375</v>
      </c>
      <c r="E1179">
        <v>262</v>
      </c>
      <c r="F1179">
        <v>263</v>
      </c>
      <c r="G1179">
        <v>5001400</v>
      </c>
      <c r="U1179" s="17">
        <v>45860</v>
      </c>
      <c r="V1179">
        <v>6309.6201171875</v>
      </c>
      <c r="W1179">
        <v>6309.6201171875</v>
      </c>
      <c r="X1179">
        <v>6316.1201171875</v>
      </c>
      <c r="Y1179">
        <v>6281.7099609375</v>
      </c>
      <c r="Z1179">
        <v>6306.60009765625</v>
      </c>
      <c r="AA1179">
        <v>5662040000</v>
      </c>
      <c r="AN1179" s="22">
        <v>45792</v>
      </c>
      <c r="AO1179" s="20">
        <v>4.45</v>
      </c>
    </row>
    <row r="1180" spans="1:41" x14ac:dyDescent="0.2">
      <c r="A1180" s="17">
        <v>45861</v>
      </c>
      <c r="B1180">
        <v>266.7554931640625</v>
      </c>
      <c r="C1180">
        <v>267.22000122070312</v>
      </c>
      <c r="D1180">
        <v>268.48001098632812</v>
      </c>
      <c r="E1180">
        <v>262.5</v>
      </c>
      <c r="F1180">
        <v>263.92001342773438</v>
      </c>
      <c r="G1180">
        <v>5620700</v>
      </c>
      <c r="U1180" s="17">
        <v>45861</v>
      </c>
      <c r="V1180">
        <v>6358.91015625</v>
      </c>
      <c r="W1180">
        <v>6358.91015625</v>
      </c>
      <c r="X1180">
        <v>6360.64013671875</v>
      </c>
      <c r="Y1180">
        <v>6317.490234375</v>
      </c>
      <c r="Z1180">
        <v>6326.89990234375</v>
      </c>
      <c r="AA1180">
        <v>5642510000</v>
      </c>
      <c r="AN1180" s="22">
        <v>45793</v>
      </c>
      <c r="AO1180" s="20">
        <v>4.43</v>
      </c>
    </row>
    <row r="1181" spans="1:41" x14ac:dyDescent="0.2">
      <c r="A1181" s="17">
        <v>45862</v>
      </c>
      <c r="B1181">
        <v>267.23468017578119</v>
      </c>
      <c r="C1181">
        <v>267.70001220703119</v>
      </c>
      <c r="D1181">
        <v>269.29998779296881</v>
      </c>
      <c r="E1181">
        <v>265.6400146484375</v>
      </c>
      <c r="F1181">
        <v>267.98001098632812</v>
      </c>
      <c r="G1181">
        <v>5877100</v>
      </c>
      <c r="U1181" s="17">
        <v>45862</v>
      </c>
      <c r="V1181">
        <v>6363.35009765625</v>
      </c>
      <c r="W1181">
        <v>6363.35009765625</v>
      </c>
      <c r="X1181">
        <v>6381.31005859375</v>
      </c>
      <c r="Y1181">
        <v>6360.56982421875</v>
      </c>
      <c r="Z1181">
        <v>6368.60009765625</v>
      </c>
      <c r="AA1181">
        <v>5282720000</v>
      </c>
      <c r="AN1181" s="22">
        <v>45796</v>
      </c>
      <c r="AO1181" s="20">
        <v>4.46</v>
      </c>
    </row>
    <row r="1182" spans="1:41" x14ac:dyDescent="0.2">
      <c r="A1182" s="17">
        <v>45863</v>
      </c>
      <c r="B1182">
        <v>268.64218139648438</v>
      </c>
      <c r="C1182">
        <v>269.1099853515625</v>
      </c>
      <c r="D1182">
        <v>271.10000610351562</v>
      </c>
      <c r="E1182">
        <v>267.010009765625</v>
      </c>
      <c r="F1182">
        <v>268.010009765625</v>
      </c>
      <c r="G1182">
        <v>4015400</v>
      </c>
      <c r="U1182" s="17">
        <v>45863</v>
      </c>
      <c r="V1182">
        <v>6388.64013671875</v>
      </c>
      <c r="W1182">
        <v>6388.64013671875</v>
      </c>
      <c r="X1182">
        <v>6395.81982421875</v>
      </c>
      <c r="Y1182">
        <v>6368.52978515625</v>
      </c>
      <c r="Z1182">
        <v>6370.009765625</v>
      </c>
      <c r="AA1182">
        <v>4470720000</v>
      </c>
      <c r="AN1182" s="22">
        <v>45797</v>
      </c>
      <c r="AO1182" s="20">
        <v>4.4800000000000004</v>
      </c>
    </row>
    <row r="1183" spans="1:41" x14ac:dyDescent="0.2">
      <c r="A1183" s="17">
        <v>45866</v>
      </c>
      <c r="B1183">
        <v>269.78021240234381</v>
      </c>
      <c r="C1183">
        <v>270.25</v>
      </c>
      <c r="D1183">
        <v>270.33999633789062</v>
      </c>
      <c r="E1183">
        <v>266.58999633789062</v>
      </c>
      <c r="F1183">
        <v>269.5</v>
      </c>
      <c r="G1183">
        <v>4533700</v>
      </c>
      <c r="U1183" s="17">
        <v>45866</v>
      </c>
      <c r="V1183">
        <v>6389.77001953125</v>
      </c>
      <c r="W1183">
        <v>6389.77001953125</v>
      </c>
      <c r="X1183">
        <v>6401.06982421875</v>
      </c>
      <c r="Y1183">
        <v>6375.7900390625</v>
      </c>
      <c r="Z1183">
        <v>6397.68994140625</v>
      </c>
      <c r="AA1183">
        <v>4565620000</v>
      </c>
      <c r="AN1183" s="22">
        <v>45798</v>
      </c>
      <c r="AO1183" s="20">
        <v>4.58</v>
      </c>
    </row>
    <row r="1184" spans="1:41" x14ac:dyDescent="0.2">
      <c r="A1184" s="17">
        <v>45867</v>
      </c>
      <c r="B1184">
        <v>266.92520141601562</v>
      </c>
      <c r="C1184">
        <v>267.3900146484375</v>
      </c>
      <c r="D1184">
        <v>274</v>
      </c>
      <c r="E1184">
        <v>267.30999755859381</v>
      </c>
      <c r="F1184">
        <v>271.60000610351562</v>
      </c>
      <c r="G1184">
        <v>5137100</v>
      </c>
      <c r="U1184" s="17">
        <v>45867</v>
      </c>
      <c r="V1184">
        <v>6370.85986328125</v>
      </c>
      <c r="W1184">
        <v>6370.85986328125</v>
      </c>
      <c r="X1184">
        <v>6409.259765625</v>
      </c>
      <c r="Y1184">
        <v>6363.919921875</v>
      </c>
      <c r="Z1184">
        <v>6405.6201171875</v>
      </c>
      <c r="AA1184">
        <v>5076120000</v>
      </c>
      <c r="AN1184" s="22">
        <v>45799</v>
      </c>
      <c r="AO1184" s="20">
        <v>4.54</v>
      </c>
    </row>
    <row r="1185" spans="1:41" x14ac:dyDescent="0.2">
      <c r="A1185" s="17">
        <v>45868</v>
      </c>
      <c r="B1185">
        <v>264.34967041015619</v>
      </c>
      <c r="C1185">
        <v>264.80999755859381</v>
      </c>
      <c r="D1185">
        <v>267.76998901367188</v>
      </c>
      <c r="E1185">
        <v>263.32998657226562</v>
      </c>
      <c r="F1185">
        <v>266.8699951171875</v>
      </c>
      <c r="G1185">
        <v>3928200</v>
      </c>
      <c r="U1185" s="17">
        <v>45868</v>
      </c>
      <c r="V1185">
        <v>6362.89990234375</v>
      </c>
      <c r="W1185">
        <v>6362.89990234375</v>
      </c>
      <c r="X1185">
        <v>6396.5400390625</v>
      </c>
      <c r="Y1185">
        <v>6336.3798828125</v>
      </c>
      <c r="Z1185">
        <v>6381.22998046875</v>
      </c>
      <c r="AA1185">
        <v>5375070000</v>
      </c>
      <c r="AN1185" s="22">
        <v>45800</v>
      </c>
      <c r="AO1185" s="20">
        <v>4.51</v>
      </c>
    </row>
    <row r="1186" spans="1:41" x14ac:dyDescent="0.2">
      <c r="A1186" s="17">
        <v>45869</v>
      </c>
      <c r="B1186">
        <v>257.88092041015619</v>
      </c>
      <c r="C1186">
        <v>258.32998657226562</v>
      </c>
      <c r="D1186">
        <v>265.04000854492188</v>
      </c>
      <c r="E1186">
        <v>257.8599853515625</v>
      </c>
      <c r="F1186">
        <v>265</v>
      </c>
      <c r="G1186">
        <v>7340300</v>
      </c>
      <c r="U1186" s="17">
        <v>45869</v>
      </c>
      <c r="V1186">
        <v>6339.39013671875</v>
      </c>
      <c r="W1186">
        <v>6339.39013671875</v>
      </c>
      <c r="X1186">
        <v>6427.02001953125</v>
      </c>
      <c r="Y1186">
        <v>6327.64013671875</v>
      </c>
      <c r="Z1186">
        <v>6427.02001953125</v>
      </c>
      <c r="AA1186">
        <v>6077080000</v>
      </c>
      <c r="AN1186" s="22">
        <v>45803</v>
      </c>
    </row>
    <row r="1187" spans="1:41" x14ac:dyDescent="0.2">
      <c r="A1187" s="17">
        <v>45870</v>
      </c>
      <c r="B1187">
        <v>250.30413818359381</v>
      </c>
      <c r="C1187">
        <v>250.74000549316409</v>
      </c>
      <c r="D1187">
        <v>255.99000549316409</v>
      </c>
      <c r="E1187">
        <v>250.1300048828125</v>
      </c>
      <c r="F1187">
        <v>254.99000549316409</v>
      </c>
      <c r="G1187">
        <v>7646900</v>
      </c>
      <c r="U1187" s="17">
        <v>45870</v>
      </c>
      <c r="V1187">
        <v>6238.009765625</v>
      </c>
      <c r="W1187">
        <v>6238.009765625</v>
      </c>
      <c r="X1187">
        <v>6287.27978515625</v>
      </c>
      <c r="Y1187">
        <v>6212.68994140625</v>
      </c>
      <c r="Z1187">
        <v>6287.27978515625</v>
      </c>
      <c r="AA1187">
        <v>5827150000</v>
      </c>
      <c r="AN1187" s="22">
        <v>45804</v>
      </c>
      <c r="AO1187" s="20">
        <v>4.43</v>
      </c>
    </row>
    <row r="1188" spans="1:41" x14ac:dyDescent="0.2">
      <c r="A1188" s="17">
        <v>45873</v>
      </c>
      <c r="B1188">
        <v>251.88139343261719</v>
      </c>
      <c r="C1188">
        <v>252.32000732421881</v>
      </c>
      <c r="D1188">
        <v>253.5</v>
      </c>
      <c r="E1188">
        <v>250.63999938964841</v>
      </c>
      <c r="F1188">
        <v>251</v>
      </c>
      <c r="G1188">
        <v>4403500</v>
      </c>
      <c r="U1188" s="17">
        <v>45873</v>
      </c>
      <c r="V1188">
        <v>6329.93994140625</v>
      </c>
      <c r="W1188">
        <v>6329.93994140625</v>
      </c>
      <c r="X1188">
        <v>6330.68994140625</v>
      </c>
      <c r="Y1188">
        <v>6271.7099609375</v>
      </c>
      <c r="Z1188">
        <v>6271.7099609375</v>
      </c>
      <c r="AA1188">
        <v>4842580000</v>
      </c>
      <c r="AN1188" s="22">
        <v>45805</v>
      </c>
      <c r="AO1188" s="20">
        <v>4.47</v>
      </c>
    </row>
    <row r="1189" spans="1:41" x14ac:dyDescent="0.2">
      <c r="A1189" s="17">
        <v>45874</v>
      </c>
      <c r="B1189">
        <v>247.0597839355469</v>
      </c>
      <c r="C1189">
        <v>247.49000549316409</v>
      </c>
      <c r="D1189">
        <v>253.28999328613281</v>
      </c>
      <c r="E1189">
        <v>247.00999450683591</v>
      </c>
      <c r="F1189">
        <v>253.00999450683591</v>
      </c>
      <c r="G1189">
        <v>6761000</v>
      </c>
      <c r="U1189" s="17">
        <v>45874</v>
      </c>
      <c r="V1189">
        <v>6299.18994140625</v>
      </c>
      <c r="W1189">
        <v>6299.18994140625</v>
      </c>
      <c r="X1189">
        <v>6346</v>
      </c>
      <c r="Y1189">
        <v>6289.3701171875</v>
      </c>
      <c r="Z1189">
        <v>6336.6298828125</v>
      </c>
      <c r="AA1189">
        <v>5517410000</v>
      </c>
      <c r="AN1189" s="22">
        <v>45806</v>
      </c>
      <c r="AO1189" s="20">
        <v>4.43</v>
      </c>
    </row>
    <row r="1190" spans="1:41" x14ac:dyDescent="0.2">
      <c r="A1190" s="17">
        <v>45875</v>
      </c>
      <c r="B1190">
        <v>248.73686218261719</v>
      </c>
      <c r="C1190">
        <v>249.16999816894531</v>
      </c>
      <c r="D1190">
        <v>250.25999450683591</v>
      </c>
      <c r="E1190">
        <v>247.02000427246091</v>
      </c>
      <c r="F1190">
        <v>249.3699951171875</v>
      </c>
      <c r="G1190">
        <v>5834700</v>
      </c>
      <c r="U1190" s="17">
        <v>45875</v>
      </c>
      <c r="V1190">
        <v>6345.06005859375</v>
      </c>
      <c r="W1190">
        <v>6345.06005859375</v>
      </c>
      <c r="X1190">
        <v>6352.830078125</v>
      </c>
      <c r="Y1190">
        <v>6301.10986328125</v>
      </c>
      <c r="Z1190">
        <v>6309.2998046875</v>
      </c>
      <c r="AA1190">
        <v>5408560000</v>
      </c>
      <c r="AN1190" s="22">
        <v>45807</v>
      </c>
      <c r="AO1190" s="20">
        <v>4.41</v>
      </c>
    </row>
    <row r="1191" spans="1:41" x14ac:dyDescent="0.2">
      <c r="A1191" s="17">
        <v>45876</v>
      </c>
      <c r="B1191">
        <v>240.4612731933594</v>
      </c>
      <c r="C1191">
        <v>240.8800048828125</v>
      </c>
      <c r="D1191">
        <v>253.00999450683591</v>
      </c>
      <c r="E1191">
        <v>236.9700012207031</v>
      </c>
      <c r="F1191">
        <v>250.69000244140619</v>
      </c>
      <c r="G1191">
        <v>10010200</v>
      </c>
      <c r="U1191" s="17">
        <v>45876</v>
      </c>
      <c r="V1191">
        <v>6340</v>
      </c>
      <c r="W1191">
        <v>6340</v>
      </c>
      <c r="X1191">
        <v>6389.7099609375</v>
      </c>
      <c r="Y1191">
        <v>6310.31982421875</v>
      </c>
      <c r="Z1191">
        <v>6374.31982421875</v>
      </c>
      <c r="AA1191">
        <v>5306090000</v>
      </c>
      <c r="AN1191" s="22">
        <v>45810</v>
      </c>
      <c r="AO1191" s="20">
        <v>4.46</v>
      </c>
    </row>
    <row r="1192" spans="1:41" x14ac:dyDescent="0.2">
      <c r="A1192" s="17">
        <v>45877</v>
      </c>
      <c r="B1192">
        <v>240.0919189453125</v>
      </c>
      <c r="C1192">
        <v>240.50999450683591</v>
      </c>
      <c r="D1192">
        <v>242.94999694824219</v>
      </c>
      <c r="E1192">
        <v>237.83000183105469</v>
      </c>
      <c r="F1192">
        <v>241.28999328613281</v>
      </c>
      <c r="G1192">
        <v>8812000</v>
      </c>
      <c r="U1192" s="17">
        <v>45877</v>
      </c>
      <c r="V1192">
        <v>6389.4501953125</v>
      </c>
      <c r="W1192">
        <v>6389.4501953125</v>
      </c>
      <c r="X1192">
        <v>6395.16015625</v>
      </c>
      <c r="Y1192">
        <v>6355.22021484375</v>
      </c>
      <c r="Z1192">
        <v>6355.22021484375</v>
      </c>
      <c r="AA1192">
        <v>4769910000</v>
      </c>
      <c r="AN1192" s="22">
        <v>45811</v>
      </c>
      <c r="AO1192" s="20">
        <v>4.46</v>
      </c>
    </row>
    <row r="1193" spans="1:41" x14ac:dyDescent="0.2">
      <c r="A1193" s="17">
        <v>45880</v>
      </c>
      <c r="B1193">
        <v>232.27552795410159</v>
      </c>
      <c r="C1193">
        <v>232.67999267578119</v>
      </c>
      <c r="D1193">
        <v>241.8699951171875</v>
      </c>
      <c r="E1193">
        <v>231.57000732421881</v>
      </c>
      <c r="F1193">
        <v>238.91999816894531</v>
      </c>
      <c r="G1193">
        <v>10740100</v>
      </c>
      <c r="U1193" s="17">
        <v>45880</v>
      </c>
      <c r="V1193">
        <v>6373.4501953125</v>
      </c>
      <c r="W1193">
        <v>6373.4501953125</v>
      </c>
      <c r="X1193">
        <v>6407.25</v>
      </c>
      <c r="Y1193">
        <v>6364.06005859375</v>
      </c>
      <c r="Z1193">
        <v>6389.669921875</v>
      </c>
      <c r="AA1193">
        <v>4652400000</v>
      </c>
      <c r="AN1193" s="22">
        <v>45812</v>
      </c>
      <c r="AO1193" s="20">
        <v>4.37</v>
      </c>
    </row>
    <row r="1194" spans="1:41" x14ac:dyDescent="0.2">
      <c r="A1194" s="17">
        <v>45881</v>
      </c>
      <c r="B1194">
        <v>231.25730895996091</v>
      </c>
      <c r="C1194">
        <v>231.6600036621094</v>
      </c>
      <c r="D1194">
        <v>233.66999816894531</v>
      </c>
      <c r="E1194">
        <v>226.47999572753909</v>
      </c>
      <c r="F1194">
        <v>233</v>
      </c>
      <c r="G1194">
        <v>13178000</v>
      </c>
      <c r="U1194" s="17">
        <v>45881</v>
      </c>
      <c r="V1194">
        <v>6445.759765625</v>
      </c>
      <c r="W1194">
        <v>6445.759765625</v>
      </c>
      <c r="X1194">
        <v>6446.5498046875</v>
      </c>
      <c r="Y1194">
        <v>6385.759765625</v>
      </c>
      <c r="Z1194">
        <v>6395.169921875</v>
      </c>
      <c r="AA1194">
        <v>5135300000</v>
      </c>
      <c r="AN1194" s="22">
        <v>45813</v>
      </c>
      <c r="AO1194" s="20">
        <v>4.4000000000000004</v>
      </c>
    </row>
    <row r="1195" spans="1:41" x14ac:dyDescent="0.2">
      <c r="A1195" s="17">
        <v>45882</v>
      </c>
      <c r="B1195">
        <v>236.61796569824219</v>
      </c>
      <c r="C1195">
        <v>237.0299987792969</v>
      </c>
      <c r="D1195">
        <v>237.3500061035156</v>
      </c>
      <c r="E1195">
        <v>229.61000061035159</v>
      </c>
      <c r="F1195">
        <v>233.00999450683591</v>
      </c>
      <c r="G1195">
        <v>10209200</v>
      </c>
      <c r="U1195" s="17">
        <v>45882</v>
      </c>
      <c r="V1195">
        <v>6466.580078125</v>
      </c>
      <c r="W1195">
        <v>6466.580078125</v>
      </c>
      <c r="X1195">
        <v>6480.27978515625</v>
      </c>
      <c r="Y1195">
        <v>6445.02001953125</v>
      </c>
      <c r="Z1195">
        <v>6462.669921875</v>
      </c>
      <c r="AA1195">
        <v>5195950000</v>
      </c>
      <c r="AN1195" s="22">
        <v>45814</v>
      </c>
      <c r="AO1195" s="20">
        <v>4.51</v>
      </c>
    </row>
    <row r="1196" spans="1:41" x14ac:dyDescent="0.2">
      <c r="A1196" s="17">
        <v>45883</v>
      </c>
      <c r="B1196">
        <v>232.9643249511719</v>
      </c>
      <c r="C1196">
        <v>233.3699951171875</v>
      </c>
      <c r="D1196">
        <v>237</v>
      </c>
      <c r="E1196">
        <v>232.8699951171875</v>
      </c>
      <c r="F1196">
        <v>237</v>
      </c>
      <c r="G1196">
        <v>7544800</v>
      </c>
      <c r="U1196" s="17">
        <v>45883</v>
      </c>
      <c r="V1196">
        <v>6468.5400390625</v>
      </c>
      <c r="W1196">
        <v>6468.5400390625</v>
      </c>
      <c r="X1196">
        <v>6473.919921875</v>
      </c>
      <c r="Y1196">
        <v>6441.06982421875</v>
      </c>
      <c r="Z1196">
        <v>6453.4599609375</v>
      </c>
      <c r="AA1196">
        <v>4462050000</v>
      </c>
      <c r="AN1196" s="22">
        <v>45817</v>
      </c>
      <c r="AO1196" s="20">
        <v>4.49</v>
      </c>
    </row>
    <row r="1197" spans="1:41" x14ac:dyDescent="0.2">
      <c r="A1197" s="17">
        <v>45884</v>
      </c>
      <c r="B1197">
        <v>242.01856994628909</v>
      </c>
      <c r="C1197">
        <v>242.44000244140619</v>
      </c>
      <c r="D1197">
        <v>244.5</v>
      </c>
      <c r="E1197">
        <v>234.6300048828125</v>
      </c>
      <c r="F1197">
        <v>236.1499938964844</v>
      </c>
      <c r="G1197">
        <v>12942800</v>
      </c>
      <c r="U1197" s="17">
        <v>45884</v>
      </c>
      <c r="V1197">
        <v>6449.7998046875</v>
      </c>
      <c r="W1197">
        <v>6449.7998046875</v>
      </c>
      <c r="X1197">
        <v>6481.33984375</v>
      </c>
      <c r="Y1197">
        <v>6441.85009765625</v>
      </c>
      <c r="Z1197">
        <v>6477.3798828125</v>
      </c>
      <c r="AA1197">
        <v>4575060000</v>
      </c>
      <c r="AN1197" s="22">
        <v>45818</v>
      </c>
      <c r="AO1197" s="20">
        <v>4.47</v>
      </c>
    </row>
    <row r="1198" spans="1:41" x14ac:dyDescent="0.2">
      <c r="A1198" s="17">
        <v>45887</v>
      </c>
      <c r="B1198">
        <v>243.5458984375</v>
      </c>
      <c r="C1198">
        <v>243.9700012207031</v>
      </c>
      <c r="D1198">
        <v>244.52000427246091</v>
      </c>
      <c r="E1198">
        <v>239.49000549316409</v>
      </c>
      <c r="F1198">
        <v>239.77000427246091</v>
      </c>
      <c r="G1198">
        <v>8809200</v>
      </c>
      <c r="U1198" s="17">
        <v>45887</v>
      </c>
      <c r="V1198">
        <v>6449.14990234375</v>
      </c>
      <c r="W1198">
        <v>6449.14990234375</v>
      </c>
      <c r="X1198">
        <v>6455.35009765625</v>
      </c>
      <c r="Y1198">
        <v>6437.7001953125</v>
      </c>
      <c r="Z1198">
        <v>6445.02001953125</v>
      </c>
      <c r="AA1198">
        <v>4162290000</v>
      </c>
      <c r="AN1198" s="22">
        <v>45819</v>
      </c>
      <c r="AO1198" s="20">
        <v>4.41</v>
      </c>
    </row>
    <row r="1199" spans="1:41" x14ac:dyDescent="0.2">
      <c r="A1199" s="17">
        <v>45888</v>
      </c>
      <c r="B1199">
        <v>245.57237243652341</v>
      </c>
      <c r="C1199">
        <v>246</v>
      </c>
      <c r="D1199">
        <v>248.5</v>
      </c>
      <c r="E1199">
        <v>243.44999694824219</v>
      </c>
      <c r="F1199">
        <v>245</v>
      </c>
      <c r="G1199">
        <v>8642200</v>
      </c>
      <c r="U1199" s="17">
        <v>45888</v>
      </c>
      <c r="V1199">
        <v>6411.3701171875</v>
      </c>
      <c r="W1199">
        <v>6411.3701171875</v>
      </c>
      <c r="X1199">
        <v>6456.47998046875</v>
      </c>
      <c r="Y1199">
        <v>6400.22021484375</v>
      </c>
      <c r="Z1199">
        <v>6446.240234375</v>
      </c>
      <c r="AA1199">
        <v>4377440000</v>
      </c>
      <c r="AN1199" s="22">
        <v>45820</v>
      </c>
      <c r="AO1199" s="20">
        <v>4.3600000000000003</v>
      </c>
    </row>
    <row r="1200" spans="1:41" x14ac:dyDescent="0.2">
      <c r="A1200" s="17">
        <v>45889</v>
      </c>
      <c r="B1200">
        <v>246.02159118652341</v>
      </c>
      <c r="C1200">
        <v>246.44999694824219</v>
      </c>
      <c r="D1200">
        <v>247.57000732421881</v>
      </c>
      <c r="E1200">
        <v>244.44999694824219</v>
      </c>
      <c r="F1200">
        <v>245.69999694824219</v>
      </c>
      <c r="G1200">
        <v>8195100</v>
      </c>
      <c r="U1200" s="17">
        <v>45889</v>
      </c>
      <c r="V1200">
        <v>6395.77978515625</v>
      </c>
      <c r="W1200">
        <v>6395.77978515625</v>
      </c>
      <c r="X1200">
        <v>6408.39990234375</v>
      </c>
      <c r="Y1200">
        <v>6343.85986328125</v>
      </c>
      <c r="Z1200">
        <v>6406.6201171875</v>
      </c>
      <c r="AA1200">
        <v>4470390000</v>
      </c>
      <c r="AN1200" s="22">
        <v>45821</v>
      </c>
      <c r="AO1200" s="20">
        <v>4.41</v>
      </c>
    </row>
    <row r="1201" spans="1:41" x14ac:dyDescent="0.2">
      <c r="A1201" s="17">
        <v>45890</v>
      </c>
      <c r="B1201">
        <v>245.4026794433594</v>
      </c>
      <c r="C1201">
        <v>245.83000183105469</v>
      </c>
      <c r="D1201">
        <v>246.28999328613281</v>
      </c>
      <c r="E1201">
        <v>240.02000427246091</v>
      </c>
      <c r="F1201">
        <v>245.03999328613281</v>
      </c>
      <c r="G1201">
        <v>5646800</v>
      </c>
      <c r="U1201" s="17">
        <v>45890</v>
      </c>
      <c r="V1201">
        <v>6370.169921875</v>
      </c>
      <c r="W1201">
        <v>6370.169921875</v>
      </c>
      <c r="X1201">
        <v>6393.64990234375</v>
      </c>
      <c r="Y1201">
        <v>6352.7099609375</v>
      </c>
      <c r="Z1201">
        <v>6380.830078125</v>
      </c>
      <c r="AA1201">
        <v>4013560000</v>
      </c>
      <c r="AN1201" s="22">
        <v>45824</v>
      </c>
      <c r="AO1201" s="20">
        <v>4.46</v>
      </c>
    </row>
    <row r="1202" spans="1:41" x14ac:dyDescent="0.2">
      <c r="A1202" s="17">
        <v>45891</v>
      </c>
      <c r="B1202">
        <v>247.85838317871091</v>
      </c>
      <c r="C1202">
        <v>248.28999328613281</v>
      </c>
      <c r="D1202">
        <v>249.5299987792969</v>
      </c>
      <c r="E1202">
        <v>244.11000061035159</v>
      </c>
      <c r="F1202">
        <v>245.7799987792969</v>
      </c>
      <c r="G1202">
        <v>6694300</v>
      </c>
      <c r="U1202" s="17">
        <v>45891</v>
      </c>
      <c r="V1202">
        <v>6466.91015625</v>
      </c>
      <c r="W1202">
        <v>6466.91015625</v>
      </c>
      <c r="X1202">
        <v>6478.89013671875</v>
      </c>
      <c r="Y1202">
        <v>6384.58984375</v>
      </c>
      <c r="Z1202">
        <v>6384.58984375</v>
      </c>
      <c r="AA1202">
        <v>5046860000</v>
      </c>
      <c r="AN1202" s="22">
        <v>45825</v>
      </c>
      <c r="AO1202" s="20">
        <v>4.3899999999999997</v>
      </c>
    </row>
    <row r="1203" spans="1:41" x14ac:dyDescent="0.2">
      <c r="A1203" s="17">
        <v>45894</v>
      </c>
      <c r="B1203">
        <v>247.4391174316406</v>
      </c>
      <c r="C1203">
        <v>247.8699951171875</v>
      </c>
      <c r="D1203">
        <v>249.3699951171875</v>
      </c>
      <c r="E1203">
        <v>246.78999328613281</v>
      </c>
      <c r="F1203">
        <v>249.3699951171875</v>
      </c>
      <c r="G1203">
        <v>4957700</v>
      </c>
      <c r="U1203" s="17">
        <v>45894</v>
      </c>
      <c r="V1203">
        <v>6439.31982421875</v>
      </c>
      <c r="W1203">
        <v>6439.31982421875</v>
      </c>
      <c r="X1203">
        <v>6466.89013671875</v>
      </c>
      <c r="Y1203">
        <v>6438.06005859375</v>
      </c>
      <c r="Z1203">
        <v>6457.669921875</v>
      </c>
      <c r="AA1203">
        <v>4059070000</v>
      </c>
      <c r="AN1203" s="22">
        <v>45826</v>
      </c>
      <c r="AO1203" s="20">
        <v>4.38</v>
      </c>
    </row>
    <row r="1204" spans="1:41" x14ac:dyDescent="0.2">
      <c r="A1204" s="17">
        <v>45895</v>
      </c>
      <c r="B1204">
        <v>243.3163146972656</v>
      </c>
      <c r="C1204">
        <v>243.74000549316409</v>
      </c>
      <c r="D1204">
        <v>248.83000183105469</v>
      </c>
      <c r="E1204">
        <v>242.8500061035156</v>
      </c>
      <c r="F1204">
        <v>246.69999694824219</v>
      </c>
      <c r="G1204">
        <v>8862300</v>
      </c>
      <c r="U1204" s="17">
        <v>45895</v>
      </c>
      <c r="V1204">
        <v>6465.93994140625</v>
      </c>
      <c r="W1204">
        <v>6465.93994140625</v>
      </c>
      <c r="X1204">
        <v>6468.3701171875</v>
      </c>
      <c r="Y1204">
        <v>6429.2099609375</v>
      </c>
      <c r="Z1204">
        <v>6435.490234375</v>
      </c>
      <c r="AA1204">
        <v>4867680000</v>
      </c>
      <c r="AN1204" s="22">
        <v>45827</v>
      </c>
    </row>
    <row r="1205" spans="1:41" x14ac:dyDescent="0.2">
      <c r="A1205" s="17">
        <v>45896</v>
      </c>
      <c r="B1205">
        <v>249.72514343261719</v>
      </c>
      <c r="C1205">
        <v>250.1600036621094</v>
      </c>
      <c r="D1205">
        <v>250.3699951171875</v>
      </c>
      <c r="E1205">
        <v>245.61000061035159</v>
      </c>
      <c r="F1205">
        <v>245.75</v>
      </c>
      <c r="G1205">
        <v>6506900</v>
      </c>
      <c r="U1205" s="17">
        <v>45896</v>
      </c>
      <c r="V1205">
        <v>6481.39990234375</v>
      </c>
      <c r="W1205">
        <v>6481.39990234375</v>
      </c>
      <c r="X1205">
        <v>6487.06005859375</v>
      </c>
      <c r="Y1205">
        <v>6457.83984375</v>
      </c>
      <c r="Z1205">
        <v>6462.259765625</v>
      </c>
      <c r="AA1205">
        <v>4143680000</v>
      </c>
      <c r="AN1205" s="22">
        <v>45828</v>
      </c>
      <c r="AO1205" s="20">
        <v>4.38</v>
      </c>
    </row>
    <row r="1206" spans="1:41" x14ac:dyDescent="0.2">
      <c r="A1206" s="17">
        <v>45897</v>
      </c>
      <c r="B1206">
        <v>254.08753967285159</v>
      </c>
      <c r="C1206">
        <v>254.5299987792969</v>
      </c>
      <c r="D1206">
        <v>255.6499938964844</v>
      </c>
      <c r="E1206">
        <v>250.28999328613281</v>
      </c>
      <c r="F1206">
        <v>252.47999572753909</v>
      </c>
      <c r="G1206">
        <v>8461200</v>
      </c>
      <c r="U1206" s="17">
        <v>45897</v>
      </c>
      <c r="V1206">
        <v>6501.85986328125</v>
      </c>
      <c r="W1206">
        <v>6501.85986328125</v>
      </c>
      <c r="X1206">
        <v>6508.22998046875</v>
      </c>
      <c r="Y1206">
        <v>6466.9599609375</v>
      </c>
      <c r="Z1206">
        <v>6483.83984375</v>
      </c>
      <c r="AA1206">
        <v>4283760000</v>
      </c>
      <c r="AN1206" s="22">
        <v>45831</v>
      </c>
      <c r="AO1206" s="20">
        <v>4.34</v>
      </c>
    </row>
    <row r="1207" spans="1:41" x14ac:dyDescent="0.2">
      <c r="A1207" s="17">
        <v>45898</v>
      </c>
      <c r="B1207">
        <v>255.8045654296875</v>
      </c>
      <c r="C1207">
        <v>256.25</v>
      </c>
      <c r="D1207">
        <v>257.6400146484375</v>
      </c>
      <c r="E1207">
        <v>252.8699951171875</v>
      </c>
      <c r="F1207">
        <v>255.3999938964844</v>
      </c>
      <c r="G1207">
        <v>7363200</v>
      </c>
      <c r="U1207" s="17">
        <v>45898</v>
      </c>
      <c r="V1207">
        <v>6460.259765625</v>
      </c>
      <c r="W1207">
        <v>6460.259765625</v>
      </c>
      <c r="X1207">
        <v>6491.759765625</v>
      </c>
      <c r="Y1207">
        <v>6444.56982421875</v>
      </c>
      <c r="Z1207">
        <v>6489.27978515625</v>
      </c>
      <c r="AA1207">
        <v>4234840000</v>
      </c>
      <c r="AN1207" s="22">
        <v>45832</v>
      </c>
      <c r="AO1207" s="20">
        <v>4.3</v>
      </c>
    </row>
    <row r="1208" spans="1:41" x14ac:dyDescent="0.2">
      <c r="A1208" s="17">
        <v>45902</v>
      </c>
      <c r="B1208">
        <v>252.42045593261719</v>
      </c>
      <c r="C1208">
        <v>252.86000061035159</v>
      </c>
      <c r="D1208">
        <v>254.99000549316409</v>
      </c>
      <c r="E1208">
        <v>248.75</v>
      </c>
      <c r="F1208">
        <v>254.82000732421881</v>
      </c>
      <c r="G1208">
        <v>9312500</v>
      </c>
      <c r="U1208" s="17">
        <v>45902</v>
      </c>
      <c r="V1208">
        <v>6415.5400390625</v>
      </c>
      <c r="W1208">
        <v>6415.5400390625</v>
      </c>
      <c r="X1208">
        <v>6416.5400390625</v>
      </c>
      <c r="Y1208">
        <v>6360.580078125</v>
      </c>
      <c r="Z1208">
        <v>6401.509765625</v>
      </c>
      <c r="AA1208">
        <v>4784000000</v>
      </c>
      <c r="AN1208" s="22">
        <v>45833</v>
      </c>
      <c r="AO1208" s="20">
        <v>4.29</v>
      </c>
    </row>
    <row r="1209" spans="1:41" x14ac:dyDescent="0.2">
      <c r="A1209" s="17">
        <v>45903</v>
      </c>
      <c r="B1209">
        <v>256.00421142578119</v>
      </c>
      <c r="C1209">
        <v>256.45001220703119</v>
      </c>
      <c r="D1209">
        <v>258</v>
      </c>
      <c r="E1209">
        <v>250.55000305175781</v>
      </c>
      <c r="F1209">
        <v>255.05999755859381</v>
      </c>
      <c r="G1209">
        <v>17417900</v>
      </c>
      <c r="U1209" s="17">
        <v>45903</v>
      </c>
      <c r="V1209">
        <v>6448.259765625</v>
      </c>
      <c r="W1209">
        <v>6448.259765625</v>
      </c>
      <c r="X1209">
        <v>6453.669921875</v>
      </c>
      <c r="Y1209">
        <v>6416.169921875</v>
      </c>
      <c r="Z1209">
        <v>6445.81982421875</v>
      </c>
      <c r="AA1209">
        <v>4465360000</v>
      </c>
      <c r="AN1209" s="22">
        <v>45834</v>
      </c>
      <c r="AO1209" s="20">
        <v>4.26</v>
      </c>
    </row>
    <row r="1210" spans="1:41" x14ac:dyDescent="0.2">
      <c r="A1210" s="17">
        <v>45904</v>
      </c>
      <c r="B1210">
        <v>243.58583068847659</v>
      </c>
      <c r="C1210">
        <v>244.00999450683591</v>
      </c>
      <c r="D1210">
        <v>245.2200012207031</v>
      </c>
      <c r="E1210">
        <v>234.6199951171875</v>
      </c>
      <c r="F1210">
        <v>240.05999755859381</v>
      </c>
      <c r="G1210">
        <v>30967500</v>
      </c>
      <c r="U1210" s="17">
        <v>45904</v>
      </c>
      <c r="V1210">
        <v>6502.080078125</v>
      </c>
      <c r="W1210">
        <v>6502.080078125</v>
      </c>
      <c r="X1210">
        <v>6502.5400390625</v>
      </c>
      <c r="Y1210">
        <v>6445.97998046875</v>
      </c>
      <c r="Z1210">
        <v>6456.60009765625</v>
      </c>
      <c r="AA1210">
        <v>4670770000</v>
      </c>
      <c r="AN1210" s="22">
        <v>45835</v>
      </c>
      <c r="AO1210" s="20">
        <v>4.29</v>
      </c>
    </row>
    <row r="1211" spans="1:41" x14ac:dyDescent="0.2">
      <c r="A1211" s="17">
        <v>45905</v>
      </c>
      <c r="B1211">
        <v>250.3240966796875</v>
      </c>
      <c r="C1211">
        <v>250.75999450683591</v>
      </c>
      <c r="D1211">
        <v>251.1300048828125</v>
      </c>
      <c r="E1211">
        <v>244.36000061035159</v>
      </c>
      <c r="F1211">
        <v>244.83000183105469</v>
      </c>
      <c r="G1211">
        <v>13029400</v>
      </c>
      <c r="U1211" s="17">
        <v>45905</v>
      </c>
      <c r="V1211">
        <v>6481.5</v>
      </c>
      <c r="W1211">
        <v>6481.5</v>
      </c>
      <c r="X1211">
        <v>6532.64990234375</v>
      </c>
      <c r="Y1211">
        <v>6443.97998046875</v>
      </c>
      <c r="Z1211">
        <v>6529.080078125</v>
      </c>
      <c r="AA1211">
        <v>5066120000</v>
      </c>
      <c r="AN1211" s="22">
        <v>45838</v>
      </c>
      <c r="AO1211" s="20">
        <v>4.24</v>
      </c>
    </row>
    <row r="1212" spans="1:41" x14ac:dyDescent="0.2">
      <c r="A1212" s="17">
        <v>45908</v>
      </c>
      <c r="B1212">
        <v>251.83148193359381</v>
      </c>
      <c r="C1212">
        <v>252.27000427246091</v>
      </c>
      <c r="D1212">
        <v>252.94000244140619</v>
      </c>
      <c r="E1212">
        <v>247.30000305175781</v>
      </c>
      <c r="F1212">
        <v>250.80000305175781</v>
      </c>
      <c r="G1212">
        <v>12602200</v>
      </c>
      <c r="U1212" s="17">
        <v>45908</v>
      </c>
      <c r="V1212">
        <v>6495.14990234375</v>
      </c>
      <c r="W1212">
        <v>6495.14990234375</v>
      </c>
      <c r="X1212">
        <v>6508.669921875</v>
      </c>
      <c r="Y1212">
        <v>6483.2900390625</v>
      </c>
      <c r="Z1212">
        <v>6498.08984375</v>
      </c>
      <c r="AA1212">
        <v>5211500000</v>
      </c>
      <c r="AN1212" s="22">
        <v>45839</v>
      </c>
      <c r="AO1212" s="20">
        <v>4.26</v>
      </c>
    </row>
    <row r="1213" spans="1:41" x14ac:dyDescent="0.2">
      <c r="A1213" s="17">
        <v>45909</v>
      </c>
      <c r="B1213">
        <v>251.62184143066409</v>
      </c>
      <c r="C1213">
        <v>252.05999755859381</v>
      </c>
      <c r="D1213">
        <v>255.3399963378906</v>
      </c>
      <c r="E1213">
        <v>251.21000671386719</v>
      </c>
      <c r="F1213">
        <v>251.32000732421881</v>
      </c>
      <c r="G1213">
        <v>10901900</v>
      </c>
      <c r="U1213" s="17">
        <v>45909</v>
      </c>
      <c r="V1213">
        <v>6512.60986328125</v>
      </c>
      <c r="W1213">
        <v>6512.60986328125</v>
      </c>
      <c r="X1213">
        <v>6518.22998046875</v>
      </c>
      <c r="Y1213">
        <v>6483.080078125</v>
      </c>
      <c r="Z1213">
        <v>6503.330078125</v>
      </c>
      <c r="AA1213">
        <v>4798350000</v>
      </c>
      <c r="AN1213" s="22">
        <v>45840</v>
      </c>
      <c r="AO1213" s="20">
        <v>4.3</v>
      </c>
    </row>
    <row r="1214" spans="1:41" x14ac:dyDescent="0.2">
      <c r="A1214" s="17">
        <v>45910</v>
      </c>
      <c r="B1214">
        <v>242.1483459472656</v>
      </c>
      <c r="C1214">
        <v>242.57000732421881</v>
      </c>
      <c r="D1214">
        <v>253.99000549316409</v>
      </c>
      <c r="E1214">
        <v>241.72999572753909</v>
      </c>
      <c r="F1214">
        <v>252.75</v>
      </c>
      <c r="G1214">
        <v>11363600</v>
      </c>
      <c r="U1214" s="17">
        <v>45910</v>
      </c>
      <c r="V1214">
        <v>6532.0400390625</v>
      </c>
      <c r="W1214">
        <v>6532.0400390625</v>
      </c>
      <c r="X1214">
        <v>6555.97021484375</v>
      </c>
      <c r="Y1214">
        <v>6516.33984375</v>
      </c>
      <c r="Z1214">
        <v>6550.2900390625</v>
      </c>
      <c r="AA1214">
        <v>5253010000</v>
      </c>
      <c r="AN1214" s="22">
        <v>45841</v>
      </c>
      <c r="AO1214" s="20">
        <v>4.3499999999999996</v>
      </c>
    </row>
    <row r="1215" spans="1:41" x14ac:dyDescent="0.2">
      <c r="A1215" s="17">
        <v>45911</v>
      </c>
      <c r="B1215">
        <v>245.85188293457031</v>
      </c>
      <c r="C1215">
        <v>246.2799987792969</v>
      </c>
      <c r="D1215">
        <v>247.16999816894531</v>
      </c>
      <c r="E1215">
        <v>243.5</v>
      </c>
      <c r="F1215">
        <v>243.69999694824219</v>
      </c>
      <c r="G1215">
        <v>6944900</v>
      </c>
      <c r="U1215" s="17">
        <v>45911</v>
      </c>
      <c r="V1215">
        <v>6587.47021484375</v>
      </c>
      <c r="W1215">
        <v>6587.47021484375</v>
      </c>
      <c r="X1215">
        <v>6592.89013671875</v>
      </c>
      <c r="Y1215">
        <v>6545.7998046875</v>
      </c>
      <c r="Z1215">
        <v>6554.41015625</v>
      </c>
      <c r="AA1215">
        <v>5426460000</v>
      </c>
      <c r="AN1215" s="22">
        <v>45842</v>
      </c>
    </row>
    <row r="1216" spans="1:41" x14ac:dyDescent="0.2">
      <c r="A1216" s="17">
        <v>45912</v>
      </c>
      <c r="B1216">
        <v>242.33799743652341</v>
      </c>
      <c r="C1216">
        <v>242.75999450683591</v>
      </c>
      <c r="D1216">
        <v>247.5899963378906</v>
      </c>
      <c r="E1216">
        <v>241.25</v>
      </c>
      <c r="F1216">
        <v>246.1000061035156</v>
      </c>
      <c r="G1216">
        <v>8386400</v>
      </c>
      <c r="U1216" s="17">
        <v>45912</v>
      </c>
      <c r="V1216">
        <v>6584.2900390625</v>
      </c>
      <c r="W1216">
        <v>6584.2900390625</v>
      </c>
      <c r="X1216">
        <v>6600.2099609375</v>
      </c>
      <c r="Y1216">
        <v>6579.490234375</v>
      </c>
      <c r="Z1216">
        <v>6590.66015625</v>
      </c>
      <c r="AA1216">
        <v>4641640000</v>
      </c>
      <c r="AN1216" s="22">
        <v>45845</v>
      </c>
      <c r="AO1216" s="20">
        <v>4.4000000000000004</v>
      </c>
    </row>
    <row r="1217" spans="1:41" x14ac:dyDescent="0.2">
      <c r="A1217" s="17">
        <v>45915</v>
      </c>
      <c r="B1217">
        <v>242.09843444824219</v>
      </c>
      <c r="C1217">
        <v>242.52000427246091</v>
      </c>
      <c r="D1217">
        <v>244.71000671386719</v>
      </c>
      <c r="E1217">
        <v>240.8399963378906</v>
      </c>
      <c r="F1217">
        <v>243.25</v>
      </c>
      <c r="G1217">
        <v>7244600</v>
      </c>
      <c r="U1217" s="17">
        <v>45915</v>
      </c>
      <c r="V1217">
        <v>6615.27978515625</v>
      </c>
      <c r="W1217">
        <v>6615.27978515625</v>
      </c>
      <c r="X1217">
        <v>6619.6201171875</v>
      </c>
      <c r="Y1217">
        <v>6602.06982421875</v>
      </c>
      <c r="Z1217">
        <v>6603.490234375</v>
      </c>
      <c r="AA1217">
        <v>5045020000</v>
      </c>
      <c r="AN1217" s="22">
        <v>45846</v>
      </c>
      <c r="AO1217" s="20">
        <v>4.42</v>
      </c>
    </row>
    <row r="1218" spans="1:41" x14ac:dyDescent="0.2">
      <c r="A1218" s="17">
        <v>45916</v>
      </c>
      <c r="B1218">
        <v>238.89399719238281</v>
      </c>
      <c r="C1218">
        <v>239.30999755859381</v>
      </c>
      <c r="D1218">
        <v>242.67999267578119</v>
      </c>
      <c r="E1218">
        <v>237.24000549316409</v>
      </c>
      <c r="F1218">
        <v>242.52000427246091</v>
      </c>
      <c r="G1218">
        <v>8779800</v>
      </c>
      <c r="U1218" s="17">
        <v>45916</v>
      </c>
      <c r="V1218">
        <v>6606.759765625</v>
      </c>
      <c r="W1218">
        <v>6606.759765625</v>
      </c>
      <c r="X1218">
        <v>6626.990234375</v>
      </c>
      <c r="Y1218">
        <v>6600.10986328125</v>
      </c>
      <c r="Z1218">
        <v>6624.1298828125</v>
      </c>
      <c r="AA1218">
        <v>5359510000</v>
      </c>
      <c r="AN1218" s="22">
        <v>45847</v>
      </c>
      <c r="AO1218" s="20">
        <v>4.34</v>
      </c>
    </row>
    <row r="1219" spans="1:41" x14ac:dyDescent="0.2">
      <c r="A1219" s="17">
        <v>45917</v>
      </c>
      <c r="B1219">
        <v>242.21000671386719</v>
      </c>
      <c r="C1219">
        <v>242.21000671386719</v>
      </c>
      <c r="D1219">
        <v>243</v>
      </c>
      <c r="E1219">
        <v>239.3800048828125</v>
      </c>
      <c r="F1219">
        <v>239.9700012207031</v>
      </c>
      <c r="G1219">
        <v>10124000</v>
      </c>
      <c r="U1219" s="17">
        <v>45917</v>
      </c>
      <c r="V1219">
        <v>6600.35009765625</v>
      </c>
      <c r="W1219">
        <v>6600.35009765625</v>
      </c>
      <c r="X1219">
        <v>6624.39013671875</v>
      </c>
      <c r="Y1219">
        <v>6551.14990234375</v>
      </c>
      <c r="Z1219">
        <v>6604.8701171875</v>
      </c>
      <c r="AA1219">
        <v>5805340000</v>
      </c>
      <c r="AN1219" s="22">
        <v>45848</v>
      </c>
      <c r="AO1219" s="20">
        <v>4.3499999999999996</v>
      </c>
    </row>
    <row r="1220" spans="1:41" x14ac:dyDescent="0.2">
      <c r="A1220" s="17">
        <v>45918</v>
      </c>
      <c r="B1220">
        <v>244.2799987792969</v>
      </c>
      <c r="C1220">
        <v>244.2799987792969</v>
      </c>
      <c r="D1220">
        <v>247.28999328613281</v>
      </c>
      <c r="E1220">
        <v>242.94999694824219</v>
      </c>
      <c r="F1220">
        <v>244.1600036621094</v>
      </c>
      <c r="G1220">
        <v>9344400</v>
      </c>
      <c r="U1220" s="17">
        <v>45918</v>
      </c>
      <c r="V1220">
        <v>6631.9599609375</v>
      </c>
      <c r="W1220">
        <v>6631.9599609375</v>
      </c>
      <c r="X1220">
        <v>6656.7998046875</v>
      </c>
      <c r="Y1220">
        <v>6611.89013671875</v>
      </c>
      <c r="Z1220">
        <v>6626.85009765625</v>
      </c>
      <c r="AA1220">
        <v>5292400000</v>
      </c>
      <c r="AN1220" s="22">
        <v>45849</v>
      </c>
      <c r="AO1220" s="20">
        <v>4.43</v>
      </c>
    </row>
    <row r="1221" spans="1:41" x14ac:dyDescent="0.2">
      <c r="A1221" s="17">
        <v>45919</v>
      </c>
      <c r="B1221">
        <v>247.0899963378906</v>
      </c>
      <c r="C1221">
        <v>247.0899963378906</v>
      </c>
      <c r="D1221">
        <v>247.19999694824219</v>
      </c>
      <c r="E1221">
        <v>243.3500061035156</v>
      </c>
      <c r="F1221">
        <v>246.02000427246091</v>
      </c>
      <c r="G1221">
        <v>11813900</v>
      </c>
      <c r="U1221" s="17">
        <v>45919</v>
      </c>
      <c r="V1221">
        <v>6664.35986328125</v>
      </c>
      <c r="W1221">
        <v>6664.35986328125</v>
      </c>
      <c r="X1221">
        <v>6671.81982421875</v>
      </c>
      <c r="Y1221">
        <v>6630.31005859375</v>
      </c>
      <c r="Z1221">
        <v>6647.10986328125</v>
      </c>
      <c r="AA1221">
        <v>9125960000</v>
      </c>
      <c r="AN1221" s="22">
        <v>45852</v>
      </c>
      <c r="AO1221" s="20">
        <v>4.43</v>
      </c>
    </row>
    <row r="1222" spans="1:41" x14ac:dyDescent="0.2">
      <c r="A1222" s="17">
        <v>45922</v>
      </c>
      <c r="B1222">
        <v>249.69000244140619</v>
      </c>
      <c r="C1222">
        <v>249.69000244140619</v>
      </c>
      <c r="D1222">
        <v>250.47999572753909</v>
      </c>
      <c r="E1222">
        <v>243.1600036621094</v>
      </c>
      <c r="F1222">
        <v>245.2799987792969</v>
      </c>
      <c r="G1222">
        <v>7523800</v>
      </c>
      <c r="U1222" s="17">
        <v>45922</v>
      </c>
      <c r="V1222">
        <v>6693.75</v>
      </c>
      <c r="W1222">
        <v>6693.75</v>
      </c>
      <c r="X1222">
        <v>6698.8798828125</v>
      </c>
      <c r="Y1222">
        <v>6648.06982421875</v>
      </c>
      <c r="Z1222">
        <v>6654.27978515625</v>
      </c>
      <c r="AA1222">
        <v>5642620000</v>
      </c>
      <c r="AN1222" s="22">
        <v>45853</v>
      </c>
      <c r="AO1222" s="20">
        <v>4.5</v>
      </c>
    </row>
    <row r="1223" spans="1:41" x14ac:dyDescent="0.2">
      <c r="A1223" s="17">
        <v>45923</v>
      </c>
      <c r="B1223">
        <v>244.55999755859381</v>
      </c>
      <c r="C1223">
        <v>244.55999755859381</v>
      </c>
      <c r="D1223">
        <v>251.36000061035159</v>
      </c>
      <c r="E1223">
        <v>244.1300048828125</v>
      </c>
      <c r="F1223">
        <v>249.74000549316409</v>
      </c>
      <c r="G1223">
        <v>7669800</v>
      </c>
      <c r="U1223" s="17">
        <v>45923</v>
      </c>
      <c r="V1223">
        <v>6656.919921875</v>
      </c>
      <c r="W1223">
        <v>6656.919921875</v>
      </c>
      <c r="X1223">
        <v>6699.52001953125</v>
      </c>
      <c r="Y1223">
        <v>6645.580078125</v>
      </c>
      <c r="Z1223">
        <v>6692.43994140625</v>
      </c>
      <c r="AA1223">
        <v>5633620000</v>
      </c>
      <c r="AN1223" s="22">
        <v>45854</v>
      </c>
      <c r="AO1223" s="20">
        <v>4.46</v>
      </c>
    </row>
    <row r="1224" spans="1:41" x14ac:dyDescent="0.2">
      <c r="A1224" s="17">
        <v>45924</v>
      </c>
      <c r="B1224">
        <v>245.88999938964841</v>
      </c>
      <c r="C1224">
        <v>245.88999938964841</v>
      </c>
      <c r="D1224">
        <v>248.8399963378906</v>
      </c>
      <c r="E1224">
        <v>243.00999450683591</v>
      </c>
      <c r="F1224">
        <v>245.66999816894531</v>
      </c>
      <c r="G1224">
        <v>6707100</v>
      </c>
      <c r="U1224" s="17">
        <v>45924</v>
      </c>
      <c r="V1224">
        <v>6637.97021484375</v>
      </c>
      <c r="W1224">
        <v>6637.97021484375</v>
      </c>
      <c r="X1224">
        <v>6672.66015625</v>
      </c>
      <c r="Y1224">
        <v>6621.759765625</v>
      </c>
      <c r="Z1224">
        <v>6669.7900390625</v>
      </c>
      <c r="AA1224">
        <v>5459180000</v>
      </c>
      <c r="AN1224" s="22">
        <v>45855</v>
      </c>
      <c r="AO1224" s="20">
        <v>4.47</v>
      </c>
    </row>
    <row r="1225" spans="1:41" x14ac:dyDescent="0.2">
      <c r="A1225" s="17">
        <v>45925</v>
      </c>
      <c r="B1225">
        <v>240.94999694824219</v>
      </c>
      <c r="C1225">
        <v>240.94999694824219</v>
      </c>
      <c r="D1225">
        <v>244.6600036621094</v>
      </c>
      <c r="E1225">
        <v>239.49000549316409</v>
      </c>
      <c r="F1225">
        <v>244.5</v>
      </c>
      <c r="G1225">
        <v>8145500</v>
      </c>
      <c r="U1225" s="17">
        <v>45925</v>
      </c>
      <c r="V1225">
        <v>6604.72021484375</v>
      </c>
      <c r="W1225">
        <v>6604.72021484375</v>
      </c>
      <c r="X1225">
        <v>6619</v>
      </c>
      <c r="Y1225">
        <v>6569.22021484375</v>
      </c>
      <c r="Z1225">
        <v>6608.18994140625</v>
      </c>
      <c r="AA1225">
        <v>5874670000</v>
      </c>
      <c r="AN1225" s="22">
        <v>45856</v>
      </c>
      <c r="AO1225" s="20">
        <v>4.4400000000000004</v>
      </c>
    </row>
    <row r="1226" spans="1:41" x14ac:dyDescent="0.2">
      <c r="A1226" s="17">
        <v>45926</v>
      </c>
      <c r="B1226">
        <v>243.42999267578119</v>
      </c>
      <c r="C1226">
        <v>243.42999267578119</v>
      </c>
      <c r="D1226">
        <v>244.5299987792969</v>
      </c>
      <c r="E1226">
        <v>240.3500061035156</v>
      </c>
      <c r="F1226">
        <v>240.69000244140619</v>
      </c>
      <c r="G1226">
        <v>4974600</v>
      </c>
      <c r="U1226" s="17">
        <v>45926</v>
      </c>
      <c r="V1226">
        <v>6643.7001953125</v>
      </c>
      <c r="W1226">
        <v>6643.7001953125</v>
      </c>
      <c r="X1226">
        <v>6648.97021484375</v>
      </c>
      <c r="Y1226">
        <v>6604.43017578125</v>
      </c>
      <c r="Z1226">
        <v>6615.3798828125</v>
      </c>
      <c r="AA1226">
        <v>5103110000</v>
      </c>
      <c r="AN1226" s="22">
        <v>45859</v>
      </c>
      <c r="AO1226" s="20">
        <v>4.38</v>
      </c>
    </row>
    <row r="1227" spans="1:41" x14ac:dyDescent="0.2">
      <c r="A1227" s="17">
        <v>45929</v>
      </c>
      <c r="B1227">
        <v>245.1000061035156</v>
      </c>
      <c r="C1227">
        <v>245.1000061035156</v>
      </c>
      <c r="D1227">
        <v>245.82000732421881</v>
      </c>
      <c r="E1227">
        <v>242.8699951171875</v>
      </c>
      <c r="F1227">
        <v>244.7200012207031</v>
      </c>
      <c r="G1227">
        <v>6373500</v>
      </c>
      <c r="U1227" s="17">
        <v>45929</v>
      </c>
      <c r="V1227">
        <v>6661.2099609375</v>
      </c>
      <c r="W1227">
        <v>6661.2099609375</v>
      </c>
      <c r="X1227">
        <v>6677.31005859375</v>
      </c>
      <c r="Y1227">
        <v>6644.490234375</v>
      </c>
      <c r="Z1227">
        <v>6661.580078125</v>
      </c>
      <c r="AA1227">
        <v>5358760000</v>
      </c>
      <c r="AN1227" s="22">
        <v>45860</v>
      </c>
      <c r="AO1227" s="20">
        <v>4.3499999999999996</v>
      </c>
    </row>
    <row r="1228" spans="1:41" x14ac:dyDescent="0.2">
      <c r="A1228" s="17">
        <v>45930</v>
      </c>
      <c r="B1228">
        <v>237</v>
      </c>
      <c r="C1228">
        <v>237</v>
      </c>
      <c r="D1228">
        <v>245.21000671386719</v>
      </c>
      <c r="E1228">
        <v>235.80999755859381</v>
      </c>
      <c r="F1228">
        <v>245.05000305175781</v>
      </c>
      <c r="G1228">
        <v>10801100</v>
      </c>
      <c r="U1228" s="17">
        <v>45930</v>
      </c>
      <c r="V1228">
        <v>6688.4599609375</v>
      </c>
      <c r="W1228">
        <v>6688.4599609375</v>
      </c>
      <c r="X1228">
        <v>6691.25</v>
      </c>
      <c r="Y1228">
        <v>6641</v>
      </c>
      <c r="Z1228">
        <v>6656.18994140625</v>
      </c>
      <c r="AA1228">
        <v>6057210000</v>
      </c>
      <c r="AN1228" s="22">
        <v>45861</v>
      </c>
      <c r="AO1228" s="20">
        <v>4.4000000000000004</v>
      </c>
    </row>
    <row r="1229" spans="1:41" x14ac:dyDescent="0.2">
      <c r="A1229" s="17">
        <v>45931</v>
      </c>
      <c r="B1229">
        <v>235.69000244140619</v>
      </c>
      <c r="C1229">
        <v>235.69000244140619</v>
      </c>
      <c r="D1229">
        <v>242.4700012207031</v>
      </c>
      <c r="E1229">
        <v>233.50999450683591</v>
      </c>
      <c r="F1229">
        <v>236.49000549316409</v>
      </c>
      <c r="G1229">
        <v>10016600</v>
      </c>
      <c r="U1229" s="17">
        <v>45931</v>
      </c>
      <c r="V1229">
        <v>6711.2001953125</v>
      </c>
      <c r="W1229">
        <v>6711.2001953125</v>
      </c>
      <c r="X1229">
        <v>6718.47998046875</v>
      </c>
      <c r="Y1229">
        <v>6656.2001953125</v>
      </c>
      <c r="Z1229">
        <v>6664.919921875</v>
      </c>
      <c r="AA1229">
        <v>6037950000</v>
      </c>
      <c r="AN1229" s="22">
        <v>45862</v>
      </c>
      <c r="AO1229" s="20">
        <v>4.43</v>
      </c>
    </row>
    <row r="1230" spans="1:41" x14ac:dyDescent="0.2">
      <c r="A1230" s="17">
        <v>45932</v>
      </c>
      <c r="B1230">
        <v>238.8800048828125</v>
      </c>
      <c r="C1230">
        <v>238.8800048828125</v>
      </c>
      <c r="D1230">
        <v>239.3999938964844</v>
      </c>
      <c r="E1230">
        <v>233.6000061035156</v>
      </c>
      <c r="F1230">
        <v>235.42999267578119</v>
      </c>
      <c r="G1230">
        <v>7679200</v>
      </c>
      <c r="U1230" s="17">
        <v>45932</v>
      </c>
      <c r="V1230">
        <v>6715.35009765625</v>
      </c>
      <c r="W1230">
        <v>6715.35009765625</v>
      </c>
      <c r="X1230">
        <v>6731.93994140625</v>
      </c>
      <c r="Y1230">
        <v>6693.22998046875</v>
      </c>
      <c r="Z1230">
        <v>6731.31005859375</v>
      </c>
      <c r="AA1230">
        <v>5416130000</v>
      </c>
      <c r="AN1230" s="22">
        <v>45863</v>
      </c>
      <c r="AO1230" s="20">
        <v>4.4000000000000004</v>
      </c>
    </row>
    <row r="1231" spans="1:41" x14ac:dyDescent="0.2">
      <c r="A1231" s="17">
        <v>45933</v>
      </c>
      <c r="B1231">
        <v>240.36000061035159</v>
      </c>
      <c r="C1231">
        <v>240.36000061035159</v>
      </c>
      <c r="D1231">
        <v>242.80999755859381</v>
      </c>
      <c r="E1231">
        <v>238.5</v>
      </c>
      <c r="F1231">
        <v>238.75</v>
      </c>
      <c r="G1231">
        <v>8849800</v>
      </c>
      <c r="U1231" s="17">
        <v>45933</v>
      </c>
      <c r="V1231">
        <v>6715.7900390625</v>
      </c>
      <c r="W1231">
        <v>6715.7900390625</v>
      </c>
      <c r="X1231">
        <v>6750.8701171875</v>
      </c>
      <c r="Y1231">
        <v>6705.669921875</v>
      </c>
      <c r="Z1231">
        <v>6722.14013671875</v>
      </c>
      <c r="AA1231">
        <v>5713110000</v>
      </c>
      <c r="AN1231" s="22">
        <v>45866</v>
      </c>
      <c r="AO1231" s="20">
        <v>4.42</v>
      </c>
    </row>
    <row r="1232" spans="1:41" x14ac:dyDescent="0.2">
      <c r="A1232" s="17">
        <v>45936</v>
      </c>
      <c r="B1232">
        <v>245.7799987792969</v>
      </c>
      <c r="C1232">
        <v>245.7799987792969</v>
      </c>
      <c r="D1232">
        <v>250.4700012207031</v>
      </c>
      <c r="E1232">
        <v>235.4100036621094</v>
      </c>
      <c r="F1232">
        <v>239.33000183105469</v>
      </c>
      <c r="G1232">
        <v>13922600</v>
      </c>
      <c r="U1232" s="17">
        <v>45936</v>
      </c>
      <c r="V1232">
        <v>6740.27978515625</v>
      </c>
      <c r="W1232">
        <v>6740.27978515625</v>
      </c>
      <c r="X1232">
        <v>6749.52001953125</v>
      </c>
      <c r="Y1232">
        <v>6717.77978515625</v>
      </c>
      <c r="Z1232">
        <v>6733.85986328125</v>
      </c>
      <c r="AA1232">
        <v>5604460000</v>
      </c>
      <c r="AN1232" s="22">
        <v>45867</v>
      </c>
      <c r="AO1232" s="20">
        <v>4.34</v>
      </c>
    </row>
    <row r="1233" spans="1:41" x14ac:dyDescent="0.2">
      <c r="A1233" s="17">
        <v>45937</v>
      </c>
      <c r="B1233">
        <v>239.74000549316409</v>
      </c>
      <c r="C1233">
        <v>239.74000549316409</v>
      </c>
      <c r="D1233">
        <v>247.36000061035159</v>
      </c>
      <c r="E1233">
        <v>237.55000305175781</v>
      </c>
      <c r="F1233">
        <v>246.47999572753909</v>
      </c>
      <c r="G1233">
        <v>8387400</v>
      </c>
      <c r="U1233" s="17">
        <v>45937</v>
      </c>
      <c r="V1233">
        <v>6714.58984375</v>
      </c>
      <c r="W1233">
        <v>6714.58984375</v>
      </c>
      <c r="X1233">
        <v>6754.490234375</v>
      </c>
      <c r="Y1233">
        <v>6699.9599609375</v>
      </c>
      <c r="Z1233">
        <v>6746.14013671875</v>
      </c>
      <c r="AA1233">
        <v>5546150000</v>
      </c>
      <c r="AN1233" s="22">
        <v>45868</v>
      </c>
      <c r="AO1233" s="20">
        <v>4.38</v>
      </c>
    </row>
    <row r="1234" spans="1:41" x14ac:dyDescent="0.2">
      <c r="A1234" s="17">
        <v>45938</v>
      </c>
      <c r="B1234">
        <v>240.42999267578119</v>
      </c>
      <c r="C1234">
        <v>240.42999267578119</v>
      </c>
      <c r="D1234">
        <v>241.32000732421881</v>
      </c>
      <c r="E1234">
        <v>235.6499938964844</v>
      </c>
      <c r="F1234">
        <v>239.74000549316409</v>
      </c>
      <c r="G1234">
        <v>7120200</v>
      </c>
      <c r="U1234" s="17">
        <v>45938</v>
      </c>
      <c r="V1234">
        <v>6753.72021484375</v>
      </c>
      <c r="W1234">
        <v>6753.72021484375</v>
      </c>
      <c r="X1234">
        <v>6755.64013671875</v>
      </c>
      <c r="Y1234">
        <v>6718.08984375</v>
      </c>
      <c r="Z1234">
        <v>6723.8701171875</v>
      </c>
      <c r="AA1234">
        <v>5383130000</v>
      </c>
      <c r="AN1234" s="22">
        <v>45869</v>
      </c>
      <c r="AO1234" s="20">
        <v>4.37</v>
      </c>
    </row>
    <row r="1235" spans="1:41" x14ac:dyDescent="0.2">
      <c r="A1235" s="17">
        <v>45939</v>
      </c>
      <c r="B1235">
        <v>245.33000183105469</v>
      </c>
      <c r="C1235">
        <v>245.33000183105469</v>
      </c>
      <c r="D1235">
        <v>245.96000671386719</v>
      </c>
      <c r="E1235">
        <v>237.1499938964844</v>
      </c>
      <c r="F1235">
        <v>239.27000427246091</v>
      </c>
      <c r="G1235">
        <v>7929100</v>
      </c>
      <c r="U1235" s="17">
        <v>45939</v>
      </c>
      <c r="V1235">
        <v>6735.10986328125</v>
      </c>
      <c r="W1235">
        <v>6735.10986328125</v>
      </c>
      <c r="X1235">
        <v>6764.580078125</v>
      </c>
      <c r="Y1235">
        <v>6716.169921875</v>
      </c>
      <c r="Z1235">
        <v>6760.5</v>
      </c>
      <c r="AA1235">
        <v>5385020000</v>
      </c>
      <c r="AN1235" s="22">
        <v>45870</v>
      </c>
      <c r="AO1235" s="20">
        <v>4.2300000000000004</v>
      </c>
    </row>
    <row r="1236" spans="1:41" x14ac:dyDescent="0.2">
      <c r="A1236" s="17">
        <v>45940</v>
      </c>
      <c r="B1236">
        <v>241.67999267578119</v>
      </c>
      <c r="C1236">
        <v>241.67999267578119</v>
      </c>
      <c r="D1236">
        <v>249.05000305175781</v>
      </c>
      <c r="E1236">
        <v>240.7200012207031</v>
      </c>
      <c r="F1236">
        <v>246.52000427246091</v>
      </c>
      <c r="G1236">
        <v>7988300</v>
      </c>
      <c r="U1236" s="17">
        <v>45940</v>
      </c>
      <c r="V1236">
        <v>6552.509765625</v>
      </c>
      <c r="W1236">
        <v>6552.509765625</v>
      </c>
      <c r="X1236">
        <v>6762.39990234375</v>
      </c>
      <c r="Y1236">
        <v>6550.77978515625</v>
      </c>
      <c r="Z1236">
        <v>6740.490234375</v>
      </c>
      <c r="AA1236">
        <v>6596610000</v>
      </c>
      <c r="AN1236" s="22">
        <v>45873</v>
      </c>
      <c r="AO1236" s="20">
        <v>4.22</v>
      </c>
    </row>
    <row r="1237" spans="1:41" x14ac:dyDescent="0.2">
      <c r="A1237" s="17">
        <v>45943</v>
      </c>
      <c r="B1237">
        <v>248.75</v>
      </c>
      <c r="C1237">
        <v>248.75</v>
      </c>
      <c r="D1237">
        <v>249.3500061035156</v>
      </c>
      <c r="E1237">
        <v>242.3699951171875</v>
      </c>
      <c r="F1237">
        <v>242.88999938964841</v>
      </c>
      <c r="G1237">
        <v>8276500</v>
      </c>
      <c r="U1237" s="17">
        <v>45943</v>
      </c>
      <c r="V1237">
        <v>6654.72021484375</v>
      </c>
      <c r="W1237">
        <v>6654.72021484375</v>
      </c>
      <c r="X1237">
        <v>6668.68017578125</v>
      </c>
      <c r="Y1237">
        <v>6620.7099609375</v>
      </c>
      <c r="Z1237">
        <v>6622.52978515625</v>
      </c>
      <c r="AA1237">
        <v>5303960000</v>
      </c>
      <c r="AN1237" s="22">
        <v>45874</v>
      </c>
      <c r="AO1237" s="20">
        <v>4.22</v>
      </c>
    </row>
    <row r="1238" spans="1:41" x14ac:dyDescent="0.2">
      <c r="A1238" s="17">
        <v>45944</v>
      </c>
      <c r="B1238">
        <v>239.77000427246091</v>
      </c>
      <c r="C1238">
        <v>239.77000427246091</v>
      </c>
      <c r="D1238">
        <v>248.2799987792969</v>
      </c>
      <c r="E1238">
        <v>239.55000305175781</v>
      </c>
      <c r="F1238">
        <v>248.11000061035159</v>
      </c>
      <c r="G1238">
        <v>9123900</v>
      </c>
      <c r="U1238" s="17">
        <v>45944</v>
      </c>
      <c r="V1238">
        <v>6644.31005859375</v>
      </c>
      <c r="W1238">
        <v>6644.31005859375</v>
      </c>
      <c r="X1238">
        <v>6680.7001953125</v>
      </c>
      <c r="Y1238">
        <v>6555.06982421875</v>
      </c>
      <c r="Z1238">
        <v>6602.490234375</v>
      </c>
      <c r="AA1238">
        <v>5666920000</v>
      </c>
      <c r="AN1238" s="22">
        <v>45875</v>
      </c>
      <c r="AO1238" s="20">
        <v>4.22</v>
      </c>
    </row>
    <row r="1239" spans="1:41" x14ac:dyDescent="0.2">
      <c r="A1239" s="17">
        <v>45945</v>
      </c>
      <c r="B1239">
        <v>236.58000183105469</v>
      </c>
      <c r="C1239">
        <v>236.58000183105469</v>
      </c>
      <c r="D1239">
        <v>241.32000732421881</v>
      </c>
      <c r="E1239">
        <v>235.8999938964844</v>
      </c>
      <c r="F1239">
        <v>240.8699951171875</v>
      </c>
      <c r="G1239">
        <v>8389200</v>
      </c>
      <c r="U1239" s="17">
        <v>45945</v>
      </c>
      <c r="V1239">
        <v>6671.06005859375</v>
      </c>
      <c r="W1239">
        <v>6671.06005859375</v>
      </c>
      <c r="X1239">
        <v>6724.1201171875</v>
      </c>
      <c r="Y1239">
        <v>6612.10986328125</v>
      </c>
      <c r="Z1239">
        <v>6688.27001953125</v>
      </c>
      <c r="AA1239">
        <v>5633060000</v>
      </c>
      <c r="AN1239" s="22">
        <v>45876</v>
      </c>
      <c r="AO1239" s="20">
        <v>4.2300000000000004</v>
      </c>
    </row>
    <row r="1240" spans="1:41" x14ac:dyDescent="0.2">
      <c r="A1240" s="17">
        <v>45946</v>
      </c>
      <c r="B1240">
        <v>246</v>
      </c>
      <c r="C1240">
        <v>246</v>
      </c>
      <c r="D1240">
        <v>256.739990234375</v>
      </c>
      <c r="E1240">
        <v>242.66999816894531</v>
      </c>
      <c r="F1240">
        <v>253.19000244140619</v>
      </c>
      <c r="G1240">
        <v>24869700</v>
      </c>
      <c r="U1240" s="17">
        <v>45946</v>
      </c>
      <c r="V1240">
        <v>6629.06982421875</v>
      </c>
      <c r="W1240">
        <v>6629.06982421875</v>
      </c>
      <c r="X1240">
        <v>6709.33984375</v>
      </c>
      <c r="Y1240">
        <v>6593.990234375</v>
      </c>
      <c r="Z1240">
        <v>6689.02001953125</v>
      </c>
      <c r="AA1240">
        <v>6048180000</v>
      </c>
      <c r="AN1240" s="22">
        <v>45877</v>
      </c>
      <c r="AO1240" s="20">
        <v>4.2699999999999996</v>
      </c>
    </row>
    <row r="1241" spans="1:41" x14ac:dyDescent="0.2">
      <c r="A1241" s="17">
        <v>45947</v>
      </c>
      <c r="B1241">
        <v>243.08000183105469</v>
      </c>
      <c r="C1241">
        <v>243.08000183105469</v>
      </c>
      <c r="D1241">
        <v>250.7799987792969</v>
      </c>
      <c r="E1241">
        <v>242.1600036621094</v>
      </c>
      <c r="F1241">
        <v>246.57000732421881</v>
      </c>
      <c r="G1241">
        <v>10851200</v>
      </c>
      <c r="U1241" s="17">
        <v>45947</v>
      </c>
      <c r="V1241">
        <v>6664.009765625</v>
      </c>
      <c r="W1241">
        <v>6664.009765625</v>
      </c>
      <c r="X1241">
        <v>6678.8798828125</v>
      </c>
      <c r="Y1241">
        <v>6603.759765625</v>
      </c>
      <c r="Z1241">
        <v>6613.27001953125</v>
      </c>
      <c r="AA1241">
        <v>5358120000</v>
      </c>
      <c r="AN1241" s="22">
        <v>45880</v>
      </c>
      <c r="AO1241" s="20">
        <v>4.2699999999999996</v>
      </c>
    </row>
    <row r="1242" spans="1:41" x14ac:dyDescent="0.2">
      <c r="A1242" s="17">
        <v>45950</v>
      </c>
      <c r="B1242">
        <v>254.2799987792969</v>
      </c>
      <c r="C1242">
        <v>254.2799987792969</v>
      </c>
      <c r="D1242">
        <v>255.3999938964844</v>
      </c>
      <c r="E1242">
        <v>244.30000305175781</v>
      </c>
      <c r="F1242">
        <v>245</v>
      </c>
      <c r="G1242">
        <v>9963900</v>
      </c>
      <c r="U1242" s="17">
        <v>45950</v>
      </c>
      <c r="V1242">
        <v>6735.1298828125</v>
      </c>
      <c r="W1242">
        <v>6735.1298828125</v>
      </c>
      <c r="X1242">
        <v>6744.35009765625</v>
      </c>
      <c r="Y1242">
        <v>6690.0498046875</v>
      </c>
      <c r="Z1242">
        <v>6690.0498046875</v>
      </c>
      <c r="AA1242">
        <v>4672170000</v>
      </c>
      <c r="AN1242" s="22">
        <v>45881</v>
      </c>
      <c r="AO1242" s="20">
        <v>4.29</v>
      </c>
    </row>
    <row r="1243" spans="1:41" x14ac:dyDescent="0.2">
      <c r="A1243" s="17">
        <v>45951</v>
      </c>
      <c r="B1243">
        <v>263.41000366210938</v>
      </c>
      <c r="C1243">
        <v>263.41000366210938</v>
      </c>
      <c r="D1243">
        <v>267.1300048828125</v>
      </c>
      <c r="E1243">
        <v>254</v>
      </c>
      <c r="F1243">
        <v>254.5</v>
      </c>
      <c r="G1243">
        <v>13354700</v>
      </c>
      <c r="U1243" s="17">
        <v>45951</v>
      </c>
      <c r="V1243">
        <v>6735.35009765625</v>
      </c>
      <c r="W1243">
        <v>6735.35009765625</v>
      </c>
      <c r="X1243">
        <v>6752.16015625</v>
      </c>
      <c r="Y1243">
        <v>6722.02978515625</v>
      </c>
      <c r="Z1243">
        <v>6736.75</v>
      </c>
      <c r="AA1243">
        <v>5245020000</v>
      </c>
      <c r="AN1243" s="22">
        <v>45882</v>
      </c>
      <c r="AO1243" s="20">
        <v>4.24</v>
      </c>
    </row>
    <row r="1244" spans="1:41" x14ac:dyDescent="0.2">
      <c r="A1244" s="17">
        <v>45952</v>
      </c>
      <c r="B1244">
        <v>256.6400146484375</v>
      </c>
      <c r="C1244">
        <v>256.6400146484375</v>
      </c>
      <c r="D1244">
        <v>262.39999389648438</v>
      </c>
      <c r="E1244">
        <v>256.510009765625</v>
      </c>
      <c r="F1244">
        <v>262.20001220703119</v>
      </c>
      <c r="G1244">
        <v>9370000</v>
      </c>
      <c r="U1244" s="17">
        <v>45952</v>
      </c>
      <c r="V1244">
        <v>6699.39990234375</v>
      </c>
      <c r="W1244">
        <v>6699.39990234375</v>
      </c>
      <c r="X1244">
        <v>6741.75</v>
      </c>
      <c r="Y1244">
        <v>6655.68994140625</v>
      </c>
      <c r="Z1244">
        <v>6741.33984375</v>
      </c>
      <c r="AA1244">
        <v>5710010000</v>
      </c>
      <c r="AN1244" s="22">
        <v>45883</v>
      </c>
      <c r="AO1244" s="20">
        <v>4.29</v>
      </c>
    </row>
    <row r="1245" spans="1:41" x14ac:dyDescent="0.2">
      <c r="A1245" s="17">
        <v>45953</v>
      </c>
      <c r="B1245">
        <v>255.05000305175781</v>
      </c>
      <c r="C1245">
        <v>255.05000305175781</v>
      </c>
      <c r="D1245">
        <v>258.55999755859381</v>
      </c>
      <c r="E1245">
        <v>254.1199951171875</v>
      </c>
      <c r="F1245">
        <v>257.60000610351562</v>
      </c>
      <c r="G1245">
        <v>6110100</v>
      </c>
      <c r="U1245" s="17">
        <v>45953</v>
      </c>
      <c r="V1245">
        <v>6738.43994140625</v>
      </c>
      <c r="W1245">
        <v>6738.43994140625</v>
      </c>
      <c r="X1245">
        <v>6749.52978515625</v>
      </c>
      <c r="Y1245">
        <v>6700.14013671875</v>
      </c>
      <c r="Z1245">
        <v>6703.64990234375</v>
      </c>
      <c r="AA1245">
        <v>5565750000</v>
      </c>
      <c r="AN1245" s="22">
        <v>45884</v>
      </c>
      <c r="AO1245" s="20">
        <v>4.33</v>
      </c>
    </row>
    <row r="1246" spans="1:41" x14ac:dyDescent="0.2">
      <c r="A1246" s="17">
        <v>45954</v>
      </c>
      <c r="B1246">
        <v>254.83000183105469</v>
      </c>
      <c r="C1246">
        <v>254.83000183105469</v>
      </c>
      <c r="D1246">
        <v>258.5</v>
      </c>
      <c r="E1246">
        <v>254</v>
      </c>
      <c r="F1246">
        <v>257.42001342773438</v>
      </c>
      <c r="G1246">
        <v>5490800</v>
      </c>
      <c r="U1246" s="17">
        <v>45954</v>
      </c>
      <c r="V1246">
        <v>6791.68994140625</v>
      </c>
      <c r="W1246">
        <v>6791.68994140625</v>
      </c>
      <c r="X1246">
        <v>6807.10986328125</v>
      </c>
      <c r="Y1246">
        <v>6772.06982421875</v>
      </c>
      <c r="Z1246">
        <v>6772.06982421875</v>
      </c>
      <c r="AA1246">
        <v>5058220000</v>
      </c>
      <c r="AN1246" s="22">
        <v>45887</v>
      </c>
      <c r="AO1246" s="20">
        <v>4.34</v>
      </c>
    </row>
    <row r="1247" spans="1:41" x14ac:dyDescent="0.2">
      <c r="A1247" s="17">
        <v>45957</v>
      </c>
      <c r="B1247">
        <v>255.4700012207031</v>
      </c>
      <c r="C1247">
        <v>255.4700012207031</v>
      </c>
      <c r="D1247">
        <v>258.10000610351562</v>
      </c>
      <c r="E1247">
        <v>254.91999816894531</v>
      </c>
      <c r="F1247">
        <v>257.07998657226562</v>
      </c>
      <c r="G1247">
        <v>4942400</v>
      </c>
      <c r="U1247" s="17">
        <v>45957</v>
      </c>
      <c r="V1247">
        <v>6875.16015625</v>
      </c>
      <c r="W1247">
        <v>6875.16015625</v>
      </c>
      <c r="X1247">
        <v>6877.27978515625</v>
      </c>
      <c r="Y1247">
        <v>6843.93994140625</v>
      </c>
      <c r="Z1247">
        <v>6845.4599609375</v>
      </c>
      <c r="AA1247">
        <v>5290650000</v>
      </c>
      <c r="AN1247" s="22">
        <v>45888</v>
      </c>
      <c r="AO1247" s="20">
        <v>4.3</v>
      </c>
    </row>
    <row r="1248" spans="1:41" x14ac:dyDescent="0.2">
      <c r="A1248" s="17">
        <v>45958</v>
      </c>
      <c r="B1248">
        <v>254.25999450683591</v>
      </c>
      <c r="C1248">
        <v>254.25999450683591</v>
      </c>
      <c r="D1248">
        <v>258.83999633789062</v>
      </c>
      <c r="E1248">
        <v>254.13999938964841</v>
      </c>
      <c r="F1248">
        <v>255.4700012207031</v>
      </c>
      <c r="G1248">
        <v>6435600</v>
      </c>
      <c r="U1248" s="17">
        <v>45958</v>
      </c>
      <c r="V1248">
        <v>6890.89013671875</v>
      </c>
      <c r="W1248">
        <v>6890.89013671875</v>
      </c>
      <c r="X1248">
        <v>6911.2998046875</v>
      </c>
      <c r="Y1248">
        <v>6870.72998046875</v>
      </c>
      <c r="Z1248">
        <v>6897.740234375</v>
      </c>
      <c r="AA1248">
        <v>5695930000</v>
      </c>
      <c r="AN1248" s="22">
        <v>45889</v>
      </c>
      <c r="AO1248" s="20">
        <v>4.29</v>
      </c>
    </row>
    <row r="1249" spans="1:41" x14ac:dyDescent="0.2">
      <c r="A1249" s="17">
        <v>45959</v>
      </c>
      <c r="B1249">
        <v>251.46000671386719</v>
      </c>
      <c r="C1249">
        <v>251.46000671386719</v>
      </c>
      <c r="D1249">
        <v>253.57000732421881</v>
      </c>
      <c r="E1249">
        <v>249.03999328613281</v>
      </c>
      <c r="F1249">
        <v>252</v>
      </c>
      <c r="G1249">
        <v>7904200</v>
      </c>
      <c r="U1249" s="17">
        <v>45959</v>
      </c>
      <c r="V1249">
        <v>6890.58984375</v>
      </c>
      <c r="W1249">
        <v>6890.58984375</v>
      </c>
      <c r="X1249">
        <v>6920.33984375</v>
      </c>
      <c r="Y1249">
        <v>6851.91015625</v>
      </c>
      <c r="Z1249">
        <v>6910.9501953125</v>
      </c>
      <c r="AA1249">
        <v>6280130000</v>
      </c>
      <c r="AN1249" s="22">
        <v>45890</v>
      </c>
      <c r="AO1249" s="20">
        <v>4.33</v>
      </c>
    </row>
    <row r="1250" spans="1:41" x14ac:dyDescent="0.2">
      <c r="A1250" s="17">
        <v>45960</v>
      </c>
      <c r="B1250">
        <v>256.64999389648438</v>
      </c>
      <c r="C1250">
        <v>256.64999389648438</v>
      </c>
      <c r="D1250">
        <v>259.27999877929688</v>
      </c>
      <c r="E1250">
        <v>250</v>
      </c>
      <c r="F1250">
        <v>250.5</v>
      </c>
      <c r="G1250">
        <v>7767800</v>
      </c>
      <c r="U1250" s="17">
        <v>45960</v>
      </c>
      <c r="V1250">
        <v>6822.33984375</v>
      </c>
      <c r="W1250">
        <v>6822.33984375</v>
      </c>
      <c r="X1250">
        <v>6880.75</v>
      </c>
      <c r="Y1250">
        <v>6820.68994140625</v>
      </c>
      <c r="Z1250">
        <v>6860.5</v>
      </c>
      <c r="AA1250">
        <v>6052700000</v>
      </c>
      <c r="AN1250" s="22">
        <v>45891</v>
      </c>
      <c r="AO1250" s="20">
        <v>4.26</v>
      </c>
    </row>
    <row r="1251" spans="1:41" x14ac:dyDescent="0.2">
      <c r="A1251" s="17">
        <v>45961</v>
      </c>
      <c r="B1251">
        <v>260.41000366210938</v>
      </c>
      <c r="C1251">
        <v>260.41000366210938</v>
      </c>
      <c r="D1251">
        <v>261.82000732421881</v>
      </c>
      <c r="E1251">
        <v>252.6300048828125</v>
      </c>
      <c r="F1251">
        <v>254.80000305175781</v>
      </c>
      <c r="G1251">
        <v>6878300</v>
      </c>
      <c r="U1251" s="17">
        <v>45961</v>
      </c>
      <c r="V1251">
        <v>6840.2001953125</v>
      </c>
      <c r="W1251">
        <v>6840.2001953125</v>
      </c>
      <c r="X1251">
        <v>6879.169921875</v>
      </c>
      <c r="Y1251">
        <v>6814.259765625</v>
      </c>
      <c r="Z1251">
        <v>6879.169921875</v>
      </c>
      <c r="AA1251">
        <v>6398280000</v>
      </c>
      <c r="AN1251" s="22">
        <v>45894</v>
      </c>
      <c r="AO1251" s="20">
        <v>4.28</v>
      </c>
    </row>
    <row r="1252" spans="1:41" x14ac:dyDescent="0.2">
      <c r="A1252" s="17">
        <v>45964</v>
      </c>
      <c r="B1252">
        <v>261.33999633789062</v>
      </c>
      <c r="C1252">
        <v>261.33999633789062</v>
      </c>
      <c r="D1252">
        <v>261.55999755859381</v>
      </c>
      <c r="E1252">
        <v>255.1000061035156</v>
      </c>
      <c r="F1252">
        <v>260</v>
      </c>
      <c r="G1252">
        <v>7054300</v>
      </c>
      <c r="U1252" s="17">
        <v>45964</v>
      </c>
      <c r="V1252">
        <v>6851.97021484375</v>
      </c>
      <c r="W1252">
        <v>6851.97021484375</v>
      </c>
      <c r="X1252">
        <v>6882.31982421875</v>
      </c>
      <c r="Y1252">
        <v>6820.6201171875</v>
      </c>
      <c r="Z1252">
        <v>6882.31982421875</v>
      </c>
      <c r="AA1252">
        <v>6065720000</v>
      </c>
      <c r="AN1252" s="22">
        <v>45895</v>
      </c>
      <c r="AO1252" s="20">
        <v>4.26</v>
      </c>
    </row>
    <row r="1253" spans="1:41" x14ac:dyDescent="0.2">
      <c r="A1253" s="17">
        <v>45965</v>
      </c>
      <c r="B1253">
        <v>254.44000244140619</v>
      </c>
      <c r="C1253">
        <v>254.44000244140619</v>
      </c>
      <c r="D1253">
        <v>259.260009765625</v>
      </c>
      <c r="E1253">
        <v>253.46000671386719</v>
      </c>
      <c r="F1253">
        <v>258.14999389648438</v>
      </c>
      <c r="G1253">
        <v>6792200</v>
      </c>
      <c r="U1253" s="17">
        <v>45965</v>
      </c>
      <c r="V1253">
        <v>6771.5498046875</v>
      </c>
      <c r="W1253">
        <v>6771.5498046875</v>
      </c>
      <c r="X1253">
        <v>6820.2099609375</v>
      </c>
      <c r="Y1253">
        <v>6766.7099609375</v>
      </c>
      <c r="Z1253">
        <v>6788.52001953125</v>
      </c>
      <c r="AA1253">
        <v>5739510000</v>
      </c>
      <c r="AN1253" s="22">
        <v>45896</v>
      </c>
      <c r="AO1253" s="20">
        <v>4.24</v>
      </c>
    </row>
    <row r="1254" spans="1:41" x14ac:dyDescent="0.2">
      <c r="A1254" s="17">
        <v>45966</v>
      </c>
      <c r="B1254">
        <v>252.67999267578119</v>
      </c>
      <c r="C1254">
        <v>252.67999267578119</v>
      </c>
      <c r="D1254">
        <v>256.82998657226562</v>
      </c>
      <c r="E1254">
        <v>252.00999450683591</v>
      </c>
      <c r="F1254">
        <v>254.69999694824219</v>
      </c>
      <c r="G1254">
        <v>5241200</v>
      </c>
      <c r="U1254" s="17">
        <v>45966</v>
      </c>
      <c r="V1254">
        <v>6796.2900390625</v>
      </c>
      <c r="W1254">
        <v>6796.2900390625</v>
      </c>
      <c r="X1254">
        <v>6829.77978515625</v>
      </c>
      <c r="Y1254">
        <v>6763.10986328125</v>
      </c>
      <c r="Z1254">
        <v>6769.77001953125</v>
      </c>
      <c r="AA1254">
        <v>5939600000</v>
      </c>
      <c r="AN1254" s="22">
        <v>45897</v>
      </c>
      <c r="AO1254" s="20">
        <v>4.22</v>
      </c>
    </row>
    <row r="1255" spans="1:41" x14ac:dyDescent="0.2">
      <c r="A1255" s="17">
        <v>45967</v>
      </c>
      <c r="B1255">
        <v>239.27000427246091</v>
      </c>
      <c r="C1255">
        <v>239.27000427246091</v>
      </c>
      <c r="D1255">
        <v>250.53999328613281</v>
      </c>
      <c r="E1255">
        <v>234.47999572753909</v>
      </c>
      <c r="F1255">
        <v>250.53999328613281</v>
      </c>
      <c r="G1255">
        <v>11041800</v>
      </c>
      <c r="U1255" s="17">
        <v>45967</v>
      </c>
      <c r="V1255">
        <v>6720.31982421875</v>
      </c>
      <c r="W1255">
        <v>6720.31982421875</v>
      </c>
      <c r="X1255">
        <v>6796.68017578125</v>
      </c>
      <c r="Y1255">
        <v>6707.509765625</v>
      </c>
      <c r="Z1255">
        <v>6787.58984375</v>
      </c>
      <c r="AA1255">
        <v>6051900000</v>
      </c>
      <c r="AN1255" s="22">
        <v>45898</v>
      </c>
      <c r="AO1255" s="20">
        <v>4.2300000000000004</v>
      </c>
    </row>
    <row r="1256" spans="1:41" x14ac:dyDescent="0.2">
      <c r="A1256" s="17">
        <v>45968</v>
      </c>
      <c r="B1256">
        <v>239.8800048828125</v>
      </c>
      <c r="C1256">
        <v>239.8800048828125</v>
      </c>
      <c r="D1256">
        <v>240.9700012207031</v>
      </c>
      <c r="E1256">
        <v>235.78999328613281</v>
      </c>
      <c r="F1256">
        <v>236.1499938964844</v>
      </c>
      <c r="G1256">
        <v>5741500</v>
      </c>
      <c r="U1256" s="17">
        <v>45968</v>
      </c>
      <c r="V1256">
        <v>6728.7998046875</v>
      </c>
      <c r="W1256">
        <v>6728.7998046875</v>
      </c>
      <c r="X1256">
        <v>6730.10986328125</v>
      </c>
      <c r="Y1256">
        <v>6631.43994140625</v>
      </c>
      <c r="Z1256">
        <v>6696.18017578125</v>
      </c>
      <c r="AA1256">
        <v>5926070000</v>
      </c>
      <c r="AN1256" s="22">
        <v>45901</v>
      </c>
    </row>
    <row r="1257" spans="1:41" x14ac:dyDescent="0.2">
      <c r="A1257" s="17">
        <v>45971</v>
      </c>
      <c r="B1257">
        <v>241.71000671386719</v>
      </c>
      <c r="C1257">
        <v>241.71000671386719</v>
      </c>
      <c r="D1257">
        <v>241.9100036621094</v>
      </c>
      <c r="E1257">
        <v>235.08000183105469</v>
      </c>
      <c r="F1257">
        <v>240</v>
      </c>
      <c r="G1257">
        <v>6486600</v>
      </c>
      <c r="U1257" s="17">
        <v>45971</v>
      </c>
      <c r="V1257">
        <v>6832.43017578125</v>
      </c>
      <c r="W1257">
        <v>6832.43017578125</v>
      </c>
      <c r="X1257">
        <v>6841.31982421875</v>
      </c>
      <c r="Y1257">
        <v>6770.56005859375</v>
      </c>
      <c r="Z1257">
        <v>6785.35986328125</v>
      </c>
      <c r="AA1257">
        <v>5366050000</v>
      </c>
      <c r="AN1257" s="22">
        <v>45902</v>
      </c>
      <c r="AO1257" s="20">
        <v>4.28</v>
      </c>
    </row>
    <row r="1258" spans="1:41" x14ac:dyDescent="0.2">
      <c r="A1258" s="17">
        <v>45972</v>
      </c>
      <c r="B1258">
        <v>244.5</v>
      </c>
      <c r="C1258">
        <v>244.5</v>
      </c>
      <c r="D1258">
        <v>245.69999694824219</v>
      </c>
      <c r="E1258">
        <v>241.1600036621094</v>
      </c>
      <c r="F1258">
        <v>241.8999938964844</v>
      </c>
      <c r="G1258">
        <v>5761300</v>
      </c>
      <c r="U1258" s="17">
        <v>45972</v>
      </c>
      <c r="V1258">
        <v>6846.60986328125</v>
      </c>
      <c r="W1258">
        <v>6846.60986328125</v>
      </c>
      <c r="X1258">
        <v>6855.1298828125</v>
      </c>
      <c r="Y1258">
        <v>6806.8701171875</v>
      </c>
      <c r="Z1258">
        <v>6815.64013671875</v>
      </c>
      <c r="AA1258">
        <v>4983490000</v>
      </c>
      <c r="AN1258" s="22">
        <v>45903</v>
      </c>
      <c r="AO1258" s="20">
        <v>4.22</v>
      </c>
    </row>
    <row r="1259" spans="1:41" x14ac:dyDescent="0.2">
      <c r="A1259" s="17">
        <v>45973</v>
      </c>
      <c r="B1259">
        <v>246.35499572753909</v>
      </c>
      <c r="C1259">
        <v>246.35499572753909</v>
      </c>
      <c r="D1259">
        <v>248.43159484863281</v>
      </c>
      <c r="E1259">
        <v>243.67999267578119</v>
      </c>
      <c r="F1259">
        <v>245.74000549316409</v>
      </c>
      <c r="G1259">
        <v>2128066</v>
      </c>
      <c r="U1259" s="17">
        <v>45973</v>
      </c>
      <c r="V1259">
        <v>6855.5</v>
      </c>
      <c r="W1259">
        <v>6855.5</v>
      </c>
      <c r="X1259">
        <v>6869.91015625</v>
      </c>
      <c r="Y1259">
        <v>6829.6201171875</v>
      </c>
      <c r="Z1259">
        <v>6867.77001953125</v>
      </c>
      <c r="AA1259">
        <v>1536852000</v>
      </c>
      <c r="AN1259" s="22">
        <v>45904</v>
      </c>
      <c r="AO1259" s="20">
        <v>4.17</v>
      </c>
    </row>
    <row r="1260" spans="1:41" x14ac:dyDescent="0.2">
      <c r="AN1260" s="22">
        <v>45905</v>
      </c>
      <c r="AO1260" s="20">
        <v>4.0999999999999996</v>
      </c>
    </row>
    <row r="1261" spans="1:41" x14ac:dyDescent="0.2">
      <c r="AN1261" s="22">
        <v>45908</v>
      </c>
      <c r="AO1261" s="20">
        <v>4.05</v>
      </c>
    </row>
    <row r="1262" spans="1:41" x14ac:dyDescent="0.2">
      <c r="AN1262" s="22">
        <v>45909</v>
      </c>
      <c r="AO1262" s="20">
        <v>4.08</v>
      </c>
    </row>
    <row r="1263" spans="1:41" x14ac:dyDescent="0.2">
      <c r="AN1263" s="22">
        <v>45910</v>
      </c>
      <c r="AO1263" s="20">
        <v>4.04</v>
      </c>
    </row>
    <row r="1264" spans="1:41" x14ac:dyDescent="0.2">
      <c r="AN1264" s="22">
        <v>45911</v>
      </c>
      <c r="AO1264" s="20">
        <v>4.01</v>
      </c>
    </row>
    <row r="1265" spans="40:41" x14ac:dyDescent="0.2">
      <c r="AN1265" s="22">
        <v>45912</v>
      </c>
      <c r="AO1265" s="20">
        <v>4.0599999999999996</v>
      </c>
    </row>
    <row r="1266" spans="40:41" x14ac:dyDescent="0.2">
      <c r="AN1266" s="22">
        <v>45915</v>
      </c>
      <c r="AO1266" s="20">
        <v>4.05</v>
      </c>
    </row>
    <row r="1267" spans="40:41" x14ac:dyDescent="0.2">
      <c r="AN1267" s="22">
        <v>45916</v>
      </c>
      <c r="AO1267" s="20">
        <v>4.04</v>
      </c>
    </row>
    <row r="1268" spans="40:41" x14ac:dyDescent="0.2">
      <c r="AN1268" s="22">
        <v>45917</v>
      </c>
      <c r="AO1268" s="20">
        <v>4.0599999999999996</v>
      </c>
    </row>
    <row r="1269" spans="40:41" x14ac:dyDescent="0.2">
      <c r="AN1269" s="22">
        <v>45918</v>
      </c>
      <c r="AO1269" s="20">
        <v>4.1100000000000003</v>
      </c>
    </row>
    <row r="1270" spans="40:41" x14ac:dyDescent="0.2">
      <c r="AN1270" s="22">
        <v>45919</v>
      </c>
      <c r="AO1270" s="20">
        <v>4.1399999999999997</v>
      </c>
    </row>
    <row r="1271" spans="40:41" x14ac:dyDescent="0.2">
      <c r="AN1271" s="22">
        <v>45922</v>
      </c>
      <c r="AO1271" s="20">
        <v>4.1500000000000004</v>
      </c>
    </row>
    <row r="1272" spans="40:41" x14ac:dyDescent="0.2">
      <c r="AN1272" s="22">
        <v>45923</v>
      </c>
      <c r="AO1272" s="20">
        <v>4.12</v>
      </c>
    </row>
    <row r="1273" spans="40:41" x14ac:dyDescent="0.2">
      <c r="AN1273" s="22">
        <v>45924</v>
      </c>
      <c r="AO1273" s="20">
        <v>4.16</v>
      </c>
    </row>
    <row r="1274" spans="40:41" x14ac:dyDescent="0.2">
      <c r="AN1274" s="22">
        <v>45925</v>
      </c>
      <c r="AO1274" s="20">
        <v>4.18</v>
      </c>
    </row>
    <row r="1275" spans="40:41" x14ac:dyDescent="0.2">
      <c r="AN1275" s="22">
        <v>45926</v>
      </c>
      <c r="AO1275" s="20">
        <v>4.2</v>
      </c>
    </row>
    <row r="1276" spans="40:41" x14ac:dyDescent="0.2">
      <c r="AN1276" s="22">
        <v>45929</v>
      </c>
      <c r="AO1276" s="20">
        <v>4.1500000000000004</v>
      </c>
    </row>
    <row r="1277" spans="40:41" x14ac:dyDescent="0.2">
      <c r="AN1277" s="22">
        <v>45930</v>
      </c>
      <c r="AO1277" s="20">
        <v>4.16</v>
      </c>
    </row>
    <row r="1278" spans="40:41" x14ac:dyDescent="0.2">
      <c r="AN1278" s="22">
        <v>45931</v>
      </c>
      <c r="AO1278" s="20">
        <v>4.12</v>
      </c>
    </row>
    <row r="1279" spans="40:41" x14ac:dyDescent="0.2">
      <c r="AN1279" s="22">
        <v>45932</v>
      </c>
      <c r="AO1279" s="20">
        <v>4.0999999999999996</v>
      </c>
    </row>
    <row r="1280" spans="40:41" x14ac:dyDescent="0.2">
      <c r="AN1280" s="22">
        <v>45933</v>
      </c>
      <c r="AO1280" s="20">
        <v>4.13</v>
      </c>
    </row>
    <row r="1281" spans="40:41" x14ac:dyDescent="0.2">
      <c r="AN1281" s="22">
        <v>45936</v>
      </c>
      <c r="AO1281" s="20">
        <v>4.18</v>
      </c>
    </row>
    <row r="1282" spans="40:41" x14ac:dyDescent="0.2">
      <c r="AN1282" s="22">
        <v>45937</v>
      </c>
      <c r="AO1282" s="20">
        <v>4.1399999999999997</v>
      </c>
    </row>
    <row r="1283" spans="40:41" x14ac:dyDescent="0.2">
      <c r="AN1283" s="22">
        <v>45938</v>
      </c>
      <c r="AO1283" s="20">
        <v>4.13</v>
      </c>
    </row>
    <row r="1284" spans="40:41" x14ac:dyDescent="0.2">
      <c r="AN1284" s="22">
        <v>45939</v>
      </c>
      <c r="AO1284" s="20">
        <v>4.1399999999999997</v>
      </c>
    </row>
    <row r="1285" spans="40:41" x14ac:dyDescent="0.2">
      <c r="AN1285" s="22">
        <v>45940</v>
      </c>
      <c r="AO1285" s="20">
        <v>4.05</v>
      </c>
    </row>
    <row r="1286" spans="40:41" x14ac:dyDescent="0.2">
      <c r="AN1286" s="22">
        <v>45943</v>
      </c>
    </row>
    <row r="1287" spans="40:41" x14ac:dyDescent="0.2">
      <c r="AN1287" s="22">
        <v>45944</v>
      </c>
      <c r="AO1287" s="20">
        <v>4.03</v>
      </c>
    </row>
    <row r="1288" spans="40:41" x14ac:dyDescent="0.2">
      <c r="AN1288" s="22">
        <v>45945</v>
      </c>
      <c r="AO1288" s="20">
        <v>4.05</v>
      </c>
    </row>
    <row r="1289" spans="40:41" x14ac:dyDescent="0.2">
      <c r="AN1289" s="22">
        <v>45946</v>
      </c>
      <c r="AO1289" s="20">
        <v>3.99</v>
      </c>
    </row>
    <row r="1290" spans="40:41" x14ac:dyDescent="0.2">
      <c r="AN1290" s="22">
        <v>45947</v>
      </c>
      <c r="AO1290" s="20">
        <v>4.0199999999999996</v>
      </c>
    </row>
    <row r="1291" spans="40:41" x14ac:dyDescent="0.2">
      <c r="AN1291" s="22">
        <v>45950</v>
      </c>
      <c r="AO1291" s="20">
        <v>4</v>
      </c>
    </row>
    <row r="1292" spans="40:41" x14ac:dyDescent="0.2">
      <c r="AN1292" s="22">
        <v>45951</v>
      </c>
      <c r="AO1292" s="20">
        <v>3.98</v>
      </c>
    </row>
    <row r="1293" spans="40:41" x14ac:dyDescent="0.2">
      <c r="AN1293" s="22">
        <v>45952</v>
      </c>
      <c r="AO1293" s="20">
        <v>3.97</v>
      </c>
    </row>
    <row r="1294" spans="40:41" x14ac:dyDescent="0.2">
      <c r="AN1294" s="22">
        <v>45953</v>
      </c>
      <c r="AO1294" s="20">
        <v>4.01</v>
      </c>
    </row>
    <row r="1295" spans="40:41" x14ac:dyDescent="0.2">
      <c r="AN1295" s="22">
        <v>45954</v>
      </c>
      <c r="AO1295" s="20">
        <v>4.0199999999999996</v>
      </c>
    </row>
    <row r="1296" spans="40:41" x14ac:dyDescent="0.2">
      <c r="AN1296" s="22">
        <v>45957</v>
      </c>
      <c r="AO1296" s="20">
        <v>4.01</v>
      </c>
    </row>
    <row r="1297" spans="40:41" x14ac:dyDescent="0.2">
      <c r="AN1297" s="22">
        <v>45958</v>
      </c>
      <c r="AO1297" s="20">
        <v>3.99</v>
      </c>
    </row>
    <row r="1298" spans="40:41" x14ac:dyDescent="0.2">
      <c r="AN1298" s="22">
        <v>45959</v>
      </c>
      <c r="AO1298" s="20">
        <v>4.08</v>
      </c>
    </row>
    <row r="1299" spans="40:41" x14ac:dyDescent="0.2">
      <c r="AN1299" s="22">
        <v>45960</v>
      </c>
      <c r="AO1299" s="20">
        <v>4.1100000000000003</v>
      </c>
    </row>
    <row r="1300" spans="40:41" x14ac:dyDescent="0.2">
      <c r="AN1300" s="22">
        <v>45961</v>
      </c>
      <c r="AO1300" s="20">
        <v>4.1100000000000003</v>
      </c>
    </row>
    <row r="1301" spans="40:41" x14ac:dyDescent="0.2">
      <c r="AN1301" s="22">
        <v>45964</v>
      </c>
      <c r="AO1301" s="20">
        <v>4.13</v>
      </c>
    </row>
    <row r="1302" spans="40:41" x14ac:dyDescent="0.2">
      <c r="AN1302" s="22">
        <v>45965</v>
      </c>
      <c r="AO1302" s="20">
        <v>4.0999999999999996</v>
      </c>
    </row>
    <row r="1303" spans="40:41" x14ac:dyDescent="0.2">
      <c r="AN1303" s="22">
        <v>45966</v>
      </c>
      <c r="AO1303" s="20">
        <v>4.17</v>
      </c>
    </row>
    <row r="1304" spans="40:41" x14ac:dyDescent="0.2">
      <c r="AN1304" s="22">
        <v>45967</v>
      </c>
      <c r="AO1304" s="20">
        <v>4.1100000000000003</v>
      </c>
    </row>
    <row r="1305" spans="40:41" x14ac:dyDescent="0.2">
      <c r="AN1305" s="22">
        <v>45968</v>
      </c>
      <c r="AO1305" s="20">
        <v>4.1100000000000003</v>
      </c>
    </row>
    <row r="1306" spans="40:41" x14ac:dyDescent="0.2">
      <c r="AN1306" s="22">
        <v>45971</v>
      </c>
      <c r="AO1306" s="20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Leverage finale</vt:lpstr>
      <vt:lpstr>Bonds</vt:lpstr>
      <vt:lpstr>Unlevered Cost of Capital</vt:lpstr>
      <vt:lpstr>Excess Cash</vt:lpstr>
      <vt:lpstr>Buyback</vt:lpstr>
      <vt:lpstr>Montecarlo </vt:lpstr>
      <vt:lpstr>BETA Calculation chosen</vt:lpstr>
      <vt:lpstr>BETA Log</vt:lpstr>
      <vt:lpstr>Beta comparables</vt:lpstr>
      <vt:lpstr>Graphs</vt:lpstr>
      <vt:lpstr>Beta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Marco D'Amico</cp:lastModifiedBy>
  <cp:revision/>
  <dcterms:created xsi:type="dcterms:W3CDTF">2025-11-05T10:28:05Z</dcterms:created>
  <dcterms:modified xsi:type="dcterms:W3CDTF">2025-12-14T09:05:07Z</dcterms:modified>
  <cp:category/>
  <cp:contentStatus/>
</cp:coreProperties>
</file>