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194_isep_ipp_pt/Documents/"/>
    </mc:Choice>
  </mc:AlternateContent>
  <xr:revisionPtr revIDLastSave="1278" documentId="8_{54DAA61D-B946-E646-B613-B7AEF404CE96}" xr6:coauthVersionLast="47" xr6:coauthVersionMax="47" xr10:uidLastSave="{0BC642BD-93B6-4398-85DD-65190CEFBCC9}"/>
  <bookViews>
    <workbookView xWindow="0" yWindow="0" windowWidth="28800" windowHeight="18000" firstSheet="2" activeTab="3" xr2:uid="{85C0276E-B306-D842-84CF-BBF0054DAE63}"/>
  </bookViews>
  <sheets>
    <sheet name="USFA05" sheetId="1" r:id="rId1"/>
    <sheet name="USFA06" sheetId="2" r:id="rId2"/>
    <sheet name="USFA07" sheetId="6" r:id="rId3"/>
    <sheet name="USFA08" sheetId="4" r:id="rId4"/>
    <sheet name="USFA0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6" l="1"/>
  <c r="E67" i="6"/>
  <c r="M65" i="6"/>
  <c r="D22" i="2"/>
  <c r="E69" i="6"/>
  <c r="E68" i="6"/>
  <c r="E72" i="6"/>
  <c r="P14" i="2"/>
  <c r="E52" i="6"/>
  <c r="L58" i="6"/>
  <c r="E58" i="6"/>
  <c r="E60" i="6" s="1"/>
  <c r="E40" i="6"/>
  <c r="S40" i="6"/>
  <c r="P40" i="6"/>
  <c r="M40" i="6"/>
  <c r="R33" i="6"/>
  <c r="P30" i="6"/>
  <c r="M30" i="6"/>
  <c r="R23" i="6"/>
  <c r="S20" i="6"/>
  <c r="P20" i="6"/>
  <c r="M20" i="6"/>
  <c r="R13" i="6"/>
  <c r="B40" i="6"/>
  <c r="H40" i="6"/>
  <c r="B30" i="6"/>
  <c r="E30" i="6"/>
  <c r="G23" i="6" s="1"/>
  <c r="B20" i="6"/>
  <c r="E20" i="6"/>
  <c r="H20" i="6"/>
  <c r="G13" i="6"/>
  <c r="H23" i="1"/>
  <c r="E43" i="1" s="1"/>
  <c r="H33" i="1"/>
  <c r="C40" i="1"/>
  <c r="H13" i="1"/>
  <c r="P22" i="2"/>
  <c r="P20" i="2"/>
  <c r="J22" i="2"/>
  <c r="J20" i="2"/>
  <c r="D20" i="2"/>
  <c r="Z20" i="1"/>
  <c r="W20" i="1"/>
  <c r="W30" i="1"/>
  <c r="Z30" i="1"/>
  <c r="AC40" i="1"/>
  <c r="Z40" i="1"/>
  <c r="AJ62" i="1"/>
  <c r="AM59" i="1"/>
  <c r="AJ59" i="1"/>
  <c r="AG59" i="1"/>
  <c r="AJ49" i="1"/>
  <c r="AG49" i="1"/>
  <c r="AJ40" i="1"/>
  <c r="AG40" i="1"/>
  <c r="AM30" i="1"/>
  <c r="AJ30" i="1"/>
  <c r="AG30" i="1"/>
  <c r="AG20" i="1"/>
  <c r="AM20" i="1"/>
  <c r="AJ20" i="1"/>
  <c r="W40" i="1"/>
  <c r="AC20" i="1"/>
  <c r="AL43" i="1"/>
  <c r="I40" i="1"/>
  <c r="F40" i="1"/>
  <c r="P30" i="1"/>
  <c r="M30" i="1"/>
  <c r="S20" i="1"/>
  <c r="P20" i="1"/>
  <c r="M20" i="1"/>
  <c r="S40" i="1"/>
  <c r="P40" i="1"/>
  <c r="M40" i="1"/>
  <c r="F30" i="1"/>
  <c r="I20" i="1"/>
  <c r="F20" i="1"/>
  <c r="C20" i="1"/>
  <c r="C30" i="1"/>
  <c r="D8" i="5"/>
  <c r="F21" i="4"/>
  <c r="C18" i="4"/>
  <c r="A18" i="4"/>
  <c r="G33" i="6" l="1"/>
  <c r="D43" i="6"/>
  <c r="O43" i="6"/>
  <c r="L52" i="6" s="1"/>
  <c r="L60" i="6" s="1"/>
  <c r="E70" i="6" s="1"/>
  <c r="AL52" i="1"/>
  <c r="AB23" i="1"/>
  <c r="R33" i="1"/>
  <c r="AB33" i="1"/>
  <c r="AB13" i="1"/>
  <c r="R23" i="1"/>
  <c r="R13" i="1"/>
  <c r="AL33" i="1"/>
  <c r="AL13" i="1"/>
  <c r="AL23" i="1"/>
  <c r="O43" i="1" l="1"/>
  <c r="Y43" i="1"/>
</calcChain>
</file>

<file path=xl/sharedStrings.xml><?xml version="1.0" encoding="utf-8"?>
<sst xmlns="http://schemas.openxmlformats.org/spreadsheetml/2006/main" count="585" uniqueCount="94">
  <si>
    <t>Fórmula da Resistência térmica</t>
  </si>
  <si>
    <t>ZONA B --&gt; COLUNA B</t>
  </si>
  <si>
    <t>R = d*k</t>
  </si>
  <si>
    <t>ZONA C --&gt; COLUNA L</t>
  </si>
  <si>
    <t>R --&gt; Resistência térmica (Ω)</t>
  </si>
  <si>
    <t>ZONA D --&gt; COLUNA V</t>
  </si>
  <si>
    <t>d --&gt; espessura do material (m)</t>
  </si>
  <si>
    <t>RESTANTE ESTRUTURA --&gt; COLUNA AF</t>
  </si>
  <si>
    <t>k --&gt; condutividade térmica (W/mK)</t>
  </si>
  <si>
    <t>A --&gt; área (m2)</t>
  </si>
  <si>
    <t>ZONA D</t>
  </si>
  <si>
    <t>ZONA C</t>
  </si>
  <si>
    <t>ZONA B</t>
  </si>
  <si>
    <t>RESTANTE ESTRUTURA</t>
  </si>
  <si>
    <t>1 - Parede Externa</t>
  </si>
  <si>
    <t xml:space="preserve">Resistência Total Parede = </t>
  </si>
  <si>
    <t>1 - Parede Interior</t>
  </si>
  <si>
    <t>Camada externa</t>
  </si>
  <si>
    <t>Camada de isolamento</t>
  </si>
  <si>
    <t>Camada Interna</t>
  </si>
  <si>
    <t xml:space="preserve">Material : </t>
  </si>
  <si>
    <t>PVC</t>
  </si>
  <si>
    <t>Espuma de Poliuterano</t>
  </si>
  <si>
    <t>Tijolo Cerâmico</t>
  </si>
  <si>
    <t>Tijolo Cerâmico Furado</t>
  </si>
  <si>
    <t>Espuma Rígida de Poliuterano</t>
  </si>
  <si>
    <t>Pladur</t>
  </si>
  <si>
    <t xml:space="preserve">k = </t>
  </si>
  <si>
    <t xml:space="preserve">d = </t>
  </si>
  <si>
    <t>A =</t>
  </si>
  <si>
    <t>R =</t>
  </si>
  <si>
    <t xml:space="preserve">R = </t>
  </si>
  <si>
    <t>2 - Porta de Acesso</t>
  </si>
  <si>
    <t xml:space="preserve">Resistência Total Porta = </t>
  </si>
  <si>
    <t>2 - Telhado</t>
  </si>
  <si>
    <t xml:space="preserve">Resistência Total Telhado = </t>
  </si>
  <si>
    <t>Armação Exterior</t>
  </si>
  <si>
    <t>Enchimento Interior</t>
  </si>
  <si>
    <t>Telhas de Cerâmica</t>
  </si>
  <si>
    <t>Placa de Gesso Cartonado</t>
  </si>
  <si>
    <t>3 - Parede Interior</t>
  </si>
  <si>
    <t>3 - Parede Externa</t>
  </si>
  <si>
    <t xml:space="preserve">3 - Portas de Acesso </t>
  </si>
  <si>
    <t xml:space="preserve">Resistência Total Zona D = </t>
  </si>
  <si>
    <t xml:space="preserve">Resistência Total Zona C = </t>
  </si>
  <si>
    <t xml:space="preserve">Resistência Total Zona B = </t>
  </si>
  <si>
    <t>4 -  Janelas</t>
  </si>
  <si>
    <t xml:space="preserve">Resistência Total Janelas = </t>
  </si>
  <si>
    <t xml:space="preserve">Armação </t>
  </si>
  <si>
    <t>Interior da Janela</t>
  </si>
  <si>
    <t>Vidro</t>
  </si>
  <si>
    <t>5 - Parede Externa</t>
  </si>
  <si>
    <t xml:space="preserve">Resistência Total Restantes Estruturas = </t>
  </si>
  <si>
    <t>Fórmula a utilizar=</t>
  </si>
  <si>
    <t>Zona B</t>
  </si>
  <si>
    <t>Zona C</t>
  </si>
  <si>
    <t>Zona D</t>
  </si>
  <si>
    <t>Resistência Total da zona B (R)=</t>
  </si>
  <si>
    <t> Ω</t>
  </si>
  <si>
    <t>Resistência Total da zona C (R)=</t>
  </si>
  <si>
    <t>Resistência Total da zona D (R)=</t>
  </si>
  <si>
    <t>Temperatura Interior=</t>
  </si>
  <si>
    <t>ºC</t>
  </si>
  <si>
    <t>Temperatura exterior=</t>
  </si>
  <si>
    <r>
      <t>Diferença Temperatura (</t>
    </r>
    <r>
      <rPr>
        <sz val="18"/>
        <color theme="1"/>
        <rFont val="Calibri"/>
        <family val="2"/>
      </rPr>
      <t>ΔT)</t>
    </r>
    <r>
      <rPr>
        <sz val="18"/>
        <color theme="1"/>
        <rFont val="Calibri"/>
        <family val="2"/>
        <scheme val="minor"/>
      </rPr>
      <t>=</t>
    </r>
  </si>
  <si>
    <t>Diferença Temperatura (ΔT)=</t>
  </si>
  <si>
    <t>Energia a ser fornecida(Q)=</t>
  </si>
  <si>
    <t>J</t>
  </si>
  <si>
    <t>ZONA A</t>
  </si>
  <si>
    <t>ZONA E</t>
  </si>
  <si>
    <t xml:space="preserve">Resistência Total Zona A = </t>
  </si>
  <si>
    <t xml:space="preserve">Resistência Total Zona E = </t>
  </si>
  <si>
    <t>Zona A</t>
  </si>
  <si>
    <t>Zona E</t>
  </si>
  <si>
    <t>Resistência Total da zona A (R)=</t>
  </si>
  <si>
    <t>Resistência Total da zona E (R)=</t>
  </si>
  <si>
    <t>t=</t>
  </si>
  <si>
    <t>(segundos)</t>
  </si>
  <si>
    <t>Cálculo da Potência Energética:</t>
  </si>
  <si>
    <t>Energia total a fornecer a toda a estrutura =</t>
  </si>
  <si>
    <t>--------&gt;</t>
  </si>
  <si>
    <t>P=</t>
  </si>
  <si>
    <t>W</t>
  </si>
  <si>
    <t>Estrutura</t>
  </si>
  <si>
    <t>Ptotal=</t>
  </si>
  <si>
    <t>USFA08</t>
  </si>
  <si>
    <t>Zona 1:  janela</t>
  </si>
  <si>
    <t>Zona 2: Centro da sala</t>
  </si>
  <si>
    <t>Zona 3: Junto a uma parede interior</t>
  </si>
  <si>
    <t>º</t>
  </si>
  <si>
    <t>OBS. As 3 zonas foram medidas entre 12:00 - 12:15</t>
  </si>
  <si>
    <t>Média:</t>
  </si>
  <si>
    <t>Teste do sensor</t>
  </si>
  <si>
    <t>Temperatura num congelador a 0º: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</si>
</sst>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0000"/>
      <name val="Calibri (Body)"/>
    </font>
    <font>
      <b/>
      <sz val="1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</font>
    <font>
      <sz val="11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F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5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21" xfId="0" applyFont="1" applyBorder="1"/>
    <xf numFmtId="0" fontId="7" fillId="0" borderId="20" xfId="0" applyFont="1" applyBorder="1"/>
    <xf numFmtId="0" fontId="0" fillId="0" borderId="22" xfId="0" applyBorder="1"/>
    <xf numFmtId="0" fontId="0" fillId="0" borderId="20" xfId="0" applyBorder="1"/>
    <xf numFmtId="0" fontId="8" fillId="0" borderId="25" xfId="0" applyFont="1" applyBorder="1"/>
    <xf numFmtId="0" fontId="9" fillId="0" borderId="25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9" xfId="0" applyNumberFormat="1" applyBorder="1"/>
    <xf numFmtId="0" fontId="0" fillId="0" borderId="30" xfId="0" applyBorder="1"/>
    <xf numFmtId="0" fontId="1" fillId="0" borderId="29" xfId="0" applyFont="1" applyBorder="1"/>
    <xf numFmtId="2" fontId="0" fillId="0" borderId="31" xfId="0" applyNumberFormat="1" applyBorder="1"/>
    <xf numFmtId="0" fontId="0" fillId="0" borderId="32" xfId="0" applyBorder="1"/>
    <xf numFmtId="0" fontId="0" fillId="0" borderId="21" xfId="0" applyBorder="1"/>
    <xf numFmtId="0" fontId="0" fillId="0" borderId="33" xfId="0" applyBorder="1"/>
    <xf numFmtId="0" fontId="0" fillId="10" borderId="34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Border="1"/>
    <xf numFmtId="0" fontId="0" fillId="9" borderId="0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1092200</xdr:colOff>
      <xdr:row>12</xdr:row>
      <xdr:rowOff>31750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21FEE6-6ACB-9338-D608-9C392950C21E}"/>
            </a:ext>
          </a:extLst>
        </xdr:cNvPr>
        <xdr:cNvSpPr txBox="1"/>
      </xdr:nvSpPr>
      <xdr:spPr>
        <a:xfrm>
          <a:off x="8470900" y="3702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</xdr:col>
      <xdr:colOff>123825</xdr:colOff>
      <xdr:row>0</xdr:row>
      <xdr:rowOff>57150</xdr:rowOff>
    </xdr:from>
    <xdr:ext cx="2324100" cy="1037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2">
              <a:extLst>
                <a:ext uri="{FF2B5EF4-FFF2-40B4-BE49-F238E27FC236}">
                  <a16:creationId xmlns:a16="http://schemas.microsoft.com/office/drawing/2014/main" id="{55F75CC6-AE25-A68F-B14F-37379FA3F459}"/>
                </a:ext>
              </a:extLst>
            </xdr:cNvPr>
            <xdr:cNvSpPr txBox="1"/>
          </xdr:nvSpPr>
          <xdr:spPr>
            <a:xfrm>
              <a:off x="2562225" y="57150"/>
              <a:ext cx="2324100" cy="1037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36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PT" sz="3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3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3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pt-PT" sz="3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pt-PT" sz="36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</m:oMath>
                </m:oMathPara>
              </a14:m>
              <a:endParaRPr lang="en-GB" sz="3600"/>
            </a:p>
          </xdr:txBody>
        </xdr:sp>
      </mc:Choice>
      <mc:Fallback xmlns="">
        <xdr:sp macro="" textlink="">
          <xdr:nvSpPr>
            <xdr:cNvPr id="30" name="TextBox 2">
              <a:extLst>
                <a:ext uri="{FF2B5EF4-FFF2-40B4-BE49-F238E27FC236}">
                  <a16:creationId xmlns:a16="http://schemas.microsoft.com/office/drawing/2014/main" id="{55F75CC6-AE25-A68F-B14F-37379FA3F459}"/>
                </a:ext>
              </a:extLst>
            </xdr:cNvPr>
            <xdr:cNvSpPr txBox="1"/>
          </xdr:nvSpPr>
          <xdr:spPr>
            <a:xfrm>
              <a:off x="2562225" y="57150"/>
              <a:ext cx="2324100" cy="1037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3600" b="0" i="0">
                  <a:latin typeface="Cambria Math" panose="02040503050406030204" pitchFamily="18" charset="0"/>
                </a:rPr>
                <a:t>𝑄= </a:t>
              </a:r>
              <a:r>
                <a:rPr lang="pt-PT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∆𝑇/</a:t>
              </a:r>
              <a:r>
                <a:rPr lang="pt-PT" sz="3600" b="0" i="0">
                  <a:latin typeface="Cambria Math" panose="02040503050406030204" pitchFamily="18" charset="0"/>
                </a:rPr>
                <a:t>𝑅</a:t>
              </a:r>
              <a:endParaRPr lang="en-GB" sz="3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3FC1-8C28-4841-BBF7-CE51D9B96F65}">
  <dimension ref="A3:AM62"/>
  <sheetViews>
    <sheetView topLeftCell="A29" zoomScale="63" zoomScaleNormal="49" workbookViewId="0">
      <selection activeCell="I36" sqref="I36"/>
    </sheetView>
  </sheetViews>
  <sheetFormatPr defaultColWidth="10.75" defaultRowHeight="24"/>
  <cols>
    <col min="1" max="1" width="10.75" style="1"/>
    <col min="2" max="9" width="10.75" style="2"/>
    <col min="10" max="11" width="10.75" style="1"/>
    <col min="12" max="19" width="10.75" style="2"/>
    <col min="20" max="21" width="10.75" style="1"/>
    <col min="22" max="29" width="10.75" style="2"/>
    <col min="30" max="31" width="10.75" style="1"/>
    <col min="32" max="16384" width="10.75" style="2"/>
  </cols>
  <sheetData>
    <row r="3" spans="2:39">
      <c r="C3" s="30" t="s">
        <v>0</v>
      </c>
      <c r="D3" s="30"/>
      <c r="E3" s="30"/>
      <c r="G3" s="26" t="s">
        <v>1</v>
      </c>
      <c r="H3" s="26"/>
    </row>
    <row r="4" spans="2:39">
      <c r="C4" s="1"/>
      <c r="D4" s="1" t="s">
        <v>2</v>
      </c>
      <c r="E4" s="1"/>
      <c r="G4" s="26" t="s">
        <v>3</v>
      </c>
      <c r="H4" s="26"/>
    </row>
    <row r="5" spans="2:39">
      <c r="C5" s="29" t="s">
        <v>4</v>
      </c>
      <c r="D5" s="29"/>
      <c r="E5" s="29"/>
      <c r="G5" s="26" t="s">
        <v>5</v>
      </c>
      <c r="H5" s="26"/>
    </row>
    <row r="6" spans="2:39">
      <c r="C6" s="29" t="s">
        <v>6</v>
      </c>
      <c r="D6" s="29"/>
      <c r="E6" s="29"/>
      <c r="G6" s="26" t="s">
        <v>7</v>
      </c>
      <c r="H6" s="26"/>
      <c r="I6" s="26"/>
    </row>
    <row r="7" spans="2:39">
      <c r="C7" s="29" t="s">
        <v>8</v>
      </c>
      <c r="D7" s="29"/>
      <c r="E7" s="29"/>
    </row>
    <row r="8" spans="2:39">
      <c r="C8" s="29" t="s">
        <v>9</v>
      </c>
      <c r="D8" s="29"/>
      <c r="E8" s="29"/>
    </row>
    <row r="11" spans="2:39">
      <c r="B11" s="4" t="s">
        <v>10</v>
      </c>
      <c r="L11" s="5" t="s">
        <v>11</v>
      </c>
      <c r="V11" s="4" t="s">
        <v>12</v>
      </c>
      <c r="AF11" s="31" t="s">
        <v>13</v>
      </c>
      <c r="AG11" s="31"/>
    </row>
    <row r="13" spans="2:39">
      <c r="B13" s="28" t="s">
        <v>14</v>
      </c>
      <c r="C13" s="28"/>
      <c r="E13" s="27" t="s">
        <v>15</v>
      </c>
      <c r="F13" s="27"/>
      <c r="G13" s="27"/>
      <c r="H13" s="2">
        <f>C20+F20+I20</f>
        <v>4.1647241647241651E-2</v>
      </c>
      <c r="L13" s="28" t="s">
        <v>16</v>
      </c>
      <c r="M13" s="28"/>
      <c r="O13" s="27" t="s">
        <v>15</v>
      </c>
      <c r="P13" s="27"/>
      <c r="Q13" s="27"/>
      <c r="R13" s="2">
        <f>M20+P20+S20</f>
        <v>0.10050487619944047</v>
      </c>
      <c r="V13" s="28" t="s">
        <v>16</v>
      </c>
      <c r="W13" s="28"/>
      <c r="Y13" s="27" t="s">
        <v>15</v>
      </c>
      <c r="Z13" s="27"/>
      <c r="AA13" s="27"/>
      <c r="AB13" s="10">
        <f>W20+Z20+AC20</f>
        <v>0.10050487619944047</v>
      </c>
      <c r="AF13" s="28" t="s">
        <v>16</v>
      </c>
      <c r="AG13" s="28"/>
      <c r="AI13" s="27" t="s">
        <v>15</v>
      </c>
      <c r="AJ13" s="27"/>
      <c r="AK13" s="27"/>
      <c r="AL13" s="2">
        <f>AG20+AJ20+AM20</f>
        <v>8.5149964557859295E-2</v>
      </c>
    </row>
    <row r="15" spans="2:39">
      <c r="B15" s="26" t="s">
        <v>17</v>
      </c>
      <c r="C15" s="26"/>
      <c r="E15" s="26" t="s">
        <v>18</v>
      </c>
      <c r="F15" s="26"/>
      <c r="H15" s="26" t="s">
        <v>19</v>
      </c>
      <c r="I15" s="26"/>
      <c r="L15" s="26" t="s">
        <v>17</v>
      </c>
      <c r="M15" s="26"/>
      <c r="O15" s="26" t="s">
        <v>18</v>
      </c>
      <c r="P15" s="26"/>
      <c r="R15" s="26" t="s">
        <v>19</v>
      </c>
      <c r="S15" s="26"/>
      <c r="V15" s="26" t="s">
        <v>17</v>
      </c>
      <c r="W15" s="26"/>
      <c r="Y15" s="26" t="s">
        <v>18</v>
      </c>
      <c r="Z15" s="26"/>
      <c r="AB15" s="26" t="s">
        <v>19</v>
      </c>
      <c r="AC15" s="26"/>
      <c r="AF15" s="26" t="s">
        <v>17</v>
      </c>
      <c r="AG15" s="26"/>
      <c r="AI15" s="26" t="s">
        <v>18</v>
      </c>
      <c r="AJ15" s="26"/>
      <c r="AL15" s="26" t="s">
        <v>19</v>
      </c>
      <c r="AM15" s="26"/>
    </row>
    <row r="16" spans="2:39" ht="75">
      <c r="B16" s="2" t="s">
        <v>20</v>
      </c>
      <c r="C16" s="2" t="s">
        <v>21</v>
      </c>
      <c r="E16" s="2" t="s">
        <v>20</v>
      </c>
      <c r="F16" s="7" t="s">
        <v>22</v>
      </c>
      <c r="H16" s="2" t="s">
        <v>20</v>
      </c>
      <c r="I16" s="7" t="s">
        <v>23</v>
      </c>
      <c r="L16" s="2" t="s">
        <v>20</v>
      </c>
      <c r="M16" s="7" t="s">
        <v>24</v>
      </c>
      <c r="O16" s="2" t="s">
        <v>20</v>
      </c>
      <c r="P16" s="7" t="s">
        <v>25</v>
      </c>
      <c r="R16" s="2" t="s">
        <v>20</v>
      </c>
      <c r="S16" s="7" t="s">
        <v>26</v>
      </c>
      <c r="V16" s="2" t="s">
        <v>20</v>
      </c>
      <c r="W16" s="7" t="s">
        <v>24</v>
      </c>
      <c r="Y16" s="2" t="s">
        <v>20</v>
      </c>
      <c r="Z16" s="7" t="s">
        <v>25</v>
      </c>
      <c r="AB16" s="2" t="s">
        <v>20</v>
      </c>
      <c r="AC16" s="7" t="s">
        <v>26</v>
      </c>
      <c r="AF16" s="2" t="s">
        <v>20</v>
      </c>
      <c r="AG16" s="7" t="s">
        <v>24</v>
      </c>
      <c r="AI16" s="2" t="s">
        <v>20</v>
      </c>
      <c r="AJ16" s="7" t="s">
        <v>25</v>
      </c>
      <c r="AL16" s="2" t="s">
        <v>20</v>
      </c>
      <c r="AM16" s="7" t="s">
        <v>26</v>
      </c>
    </row>
    <row r="17" spans="2:39">
      <c r="B17" s="2" t="s">
        <v>27</v>
      </c>
      <c r="C17" s="2">
        <v>0.3</v>
      </c>
      <c r="E17" s="2" t="s">
        <v>27</v>
      </c>
      <c r="F17" s="2">
        <v>0.25</v>
      </c>
      <c r="H17" s="2" t="s">
        <v>27</v>
      </c>
      <c r="I17" s="2">
        <v>1</v>
      </c>
      <c r="L17" s="2" t="s">
        <v>27</v>
      </c>
      <c r="M17" s="2">
        <v>0.6</v>
      </c>
      <c r="O17" s="2" t="s">
        <v>27</v>
      </c>
      <c r="P17" s="2">
        <v>2.1999999999999999E-2</v>
      </c>
      <c r="R17" s="2" t="s">
        <v>27</v>
      </c>
      <c r="S17" s="2">
        <v>3.7999999999999999E-2</v>
      </c>
      <c r="V17" s="2" t="s">
        <v>27</v>
      </c>
      <c r="W17" s="2">
        <v>0.6</v>
      </c>
      <c r="Y17" s="2" t="s">
        <v>27</v>
      </c>
      <c r="Z17" s="2">
        <v>2.1999999999999999E-2</v>
      </c>
      <c r="AB17" s="2" t="s">
        <v>27</v>
      </c>
      <c r="AC17" s="2">
        <v>3.7999999999999999E-2</v>
      </c>
      <c r="AF17" s="2" t="s">
        <v>27</v>
      </c>
      <c r="AG17" s="2">
        <v>0.6</v>
      </c>
      <c r="AI17" s="2" t="s">
        <v>27</v>
      </c>
      <c r="AJ17" s="2">
        <v>2.1999999999999999E-2</v>
      </c>
      <c r="AL17" s="2" t="s">
        <v>27</v>
      </c>
      <c r="AM17" s="2">
        <v>3.7999999999999999E-2</v>
      </c>
    </row>
    <row r="18" spans="2:39">
      <c r="B18" s="2" t="s">
        <v>28</v>
      </c>
      <c r="C18" s="2">
        <v>0.01</v>
      </c>
      <c r="E18" s="2" t="s">
        <v>28</v>
      </c>
      <c r="F18" s="2">
        <v>0.19</v>
      </c>
      <c r="H18" s="2" t="s">
        <v>28</v>
      </c>
      <c r="I18" s="2">
        <v>0.1</v>
      </c>
      <c r="L18" s="2" t="s">
        <v>28</v>
      </c>
      <c r="M18" s="2">
        <v>0.28899999999999998</v>
      </c>
      <c r="O18" s="2" t="s">
        <v>28</v>
      </c>
      <c r="P18" s="2">
        <v>3.0000000000000001E-3</v>
      </c>
      <c r="R18" s="2" t="s">
        <v>28</v>
      </c>
      <c r="S18" s="2">
        <v>9.2999999999999999E-2</v>
      </c>
      <c r="V18" s="2" t="s">
        <v>28</v>
      </c>
      <c r="W18" s="2">
        <v>0.28899999999999998</v>
      </c>
      <c r="Y18" s="2" t="s">
        <v>28</v>
      </c>
      <c r="Z18" s="2">
        <v>3.0000000000000001E-3</v>
      </c>
      <c r="AB18" s="2" t="s">
        <v>28</v>
      </c>
      <c r="AC18" s="2">
        <v>9.2999999999999999E-2</v>
      </c>
      <c r="AF18" s="2" t="s">
        <v>28</v>
      </c>
      <c r="AG18" s="2">
        <v>0.28899999999999998</v>
      </c>
      <c r="AI18" s="2" t="s">
        <v>28</v>
      </c>
      <c r="AJ18" s="2">
        <v>3.0000000000000001E-3</v>
      </c>
      <c r="AL18" s="2" t="s">
        <v>28</v>
      </c>
      <c r="AM18" s="2">
        <v>9.2999999999999999E-2</v>
      </c>
    </row>
    <row r="19" spans="2:39">
      <c r="B19" s="2" t="s">
        <v>29</v>
      </c>
      <c r="C19" s="2">
        <v>21.45</v>
      </c>
      <c r="E19" s="2" t="s">
        <v>29</v>
      </c>
      <c r="F19" s="2">
        <v>21.45</v>
      </c>
      <c r="H19" s="2" t="s">
        <v>29</v>
      </c>
      <c r="I19" s="2">
        <v>21.45</v>
      </c>
      <c r="L19" s="2" t="s">
        <v>29</v>
      </c>
      <c r="M19" s="2">
        <v>30.5</v>
      </c>
      <c r="O19" s="2" t="s">
        <v>29</v>
      </c>
      <c r="P19" s="2">
        <v>30.5</v>
      </c>
      <c r="R19" s="2" t="s">
        <v>29</v>
      </c>
      <c r="S19" s="2">
        <v>30.5</v>
      </c>
      <c r="V19" s="2" t="s">
        <v>29</v>
      </c>
      <c r="W19" s="2">
        <v>30.5</v>
      </c>
      <c r="Y19" s="2" t="s">
        <v>29</v>
      </c>
      <c r="Z19" s="2">
        <v>30.5</v>
      </c>
      <c r="AB19" s="2" t="s">
        <v>29</v>
      </c>
      <c r="AC19" s="2">
        <v>30.5</v>
      </c>
      <c r="AF19" s="2" t="s">
        <v>29</v>
      </c>
      <c r="AG19" s="2">
        <v>36</v>
      </c>
      <c r="AI19" s="2" t="s">
        <v>29</v>
      </c>
      <c r="AJ19" s="2">
        <v>36</v>
      </c>
      <c r="AL19" s="2" t="s">
        <v>29</v>
      </c>
      <c r="AM19" s="2">
        <v>36</v>
      </c>
    </row>
    <row r="20" spans="2:39">
      <c r="B20" s="2" t="s">
        <v>30</v>
      </c>
      <c r="C20" s="2">
        <f>C18/(C17*C19)</f>
        <v>1.5540015540015542E-3</v>
      </c>
      <c r="E20" s="2" t="s">
        <v>30</v>
      </c>
      <c r="F20" s="2">
        <f>F18/(F17*F19)</f>
        <v>3.5431235431235435E-2</v>
      </c>
      <c r="H20" s="2" t="s">
        <v>31</v>
      </c>
      <c r="I20" s="2">
        <f>I18/(I17*I19)</f>
        <v>4.662004662004662E-3</v>
      </c>
      <c r="L20" s="2" t="s">
        <v>30</v>
      </c>
      <c r="M20" s="2">
        <f>M18/(M17*M19)</f>
        <v>1.5792349726775956E-2</v>
      </c>
      <c r="O20" s="2" t="s">
        <v>30</v>
      </c>
      <c r="P20" s="2">
        <f>P18/(P17*P19)</f>
        <v>4.4709388971684062E-3</v>
      </c>
      <c r="R20" s="2" t="s">
        <v>31</v>
      </c>
      <c r="S20" s="2">
        <f>S18/(S17*S19)</f>
        <v>8.0241587575496112E-2</v>
      </c>
      <c r="V20" s="2" t="s">
        <v>30</v>
      </c>
      <c r="W20" s="10">
        <f>W18/(W17*W19)</f>
        <v>1.5792349726775956E-2</v>
      </c>
      <c r="Y20" s="2" t="s">
        <v>30</v>
      </c>
      <c r="Z20" s="10">
        <f>Z18/(Z17*Z19)</f>
        <v>4.4709388971684062E-3</v>
      </c>
      <c r="AB20" s="2" t="s">
        <v>31</v>
      </c>
      <c r="AC20" s="10">
        <f>AC18/(AC17*AC19)</f>
        <v>8.0241587575496112E-2</v>
      </c>
      <c r="AF20" s="2" t="s">
        <v>30</v>
      </c>
      <c r="AG20" s="10">
        <f>AG18/(AG17*AG19)</f>
        <v>1.337962962962963E-2</v>
      </c>
      <c r="AI20" s="2" t="s">
        <v>30</v>
      </c>
      <c r="AJ20" s="10">
        <f>AJ18/(AJ17*AJ19)</f>
        <v>3.7878787878787884E-3</v>
      </c>
      <c r="AL20" s="2" t="s">
        <v>31</v>
      </c>
      <c r="AM20" s="10">
        <f>AM18/(AM17*AM19)</f>
        <v>6.798245614035088E-2</v>
      </c>
    </row>
    <row r="23" spans="2:39">
      <c r="B23" s="28" t="s">
        <v>32</v>
      </c>
      <c r="C23" s="28"/>
      <c r="E23" s="27" t="s">
        <v>33</v>
      </c>
      <c r="F23" s="27"/>
      <c r="G23" s="27"/>
      <c r="H23" s="2">
        <f>C30+F30</f>
        <v>1.6509090909090911</v>
      </c>
      <c r="L23" s="28" t="s">
        <v>32</v>
      </c>
      <c r="M23" s="28"/>
      <c r="O23" s="27" t="s">
        <v>33</v>
      </c>
      <c r="P23" s="27"/>
      <c r="Q23" s="27"/>
      <c r="R23" s="2">
        <f>M30+P30</f>
        <v>1.6509090909090911</v>
      </c>
      <c r="V23" s="28" t="s">
        <v>32</v>
      </c>
      <c r="W23" s="28"/>
      <c r="Y23" s="27" t="s">
        <v>33</v>
      </c>
      <c r="Z23" s="27"/>
      <c r="AA23" s="27"/>
      <c r="AB23" s="10">
        <f>W30+Z30</f>
        <v>1.6509090909090911</v>
      </c>
      <c r="AF23" s="28" t="s">
        <v>34</v>
      </c>
      <c r="AG23" s="28"/>
      <c r="AI23" s="27" t="s">
        <v>35</v>
      </c>
      <c r="AJ23" s="27"/>
      <c r="AK23" s="27"/>
      <c r="AL23" s="2">
        <f>AG30+AJ30</f>
        <v>0.31618181818181823</v>
      </c>
    </row>
    <row r="24" spans="2:39" ht="24" customHeight="1"/>
    <row r="25" spans="2:39">
      <c r="B25" s="26" t="s">
        <v>36</v>
      </c>
      <c r="C25" s="26"/>
      <c r="E25" s="26" t="s">
        <v>37</v>
      </c>
      <c r="F25" s="26"/>
      <c r="L25" s="26" t="s">
        <v>36</v>
      </c>
      <c r="M25" s="26"/>
      <c r="O25" s="26" t="s">
        <v>37</v>
      </c>
      <c r="P25" s="26"/>
      <c r="V25" s="26" t="s">
        <v>36</v>
      </c>
      <c r="W25" s="26"/>
      <c r="Y25" s="26" t="s">
        <v>37</v>
      </c>
      <c r="Z25" s="26"/>
      <c r="AF25" s="26" t="s">
        <v>17</v>
      </c>
      <c r="AG25" s="26"/>
      <c r="AI25" s="26" t="s">
        <v>18</v>
      </c>
      <c r="AJ25" s="26"/>
      <c r="AL25" s="26" t="s">
        <v>19</v>
      </c>
      <c r="AM25" s="26"/>
    </row>
    <row r="26" spans="2:39" ht="75">
      <c r="B26" s="2" t="s">
        <v>20</v>
      </c>
      <c r="C26" s="2" t="s">
        <v>21</v>
      </c>
      <c r="E26" s="2" t="s">
        <v>20</v>
      </c>
      <c r="F26" s="7" t="s">
        <v>25</v>
      </c>
      <c r="L26" s="2" t="s">
        <v>20</v>
      </c>
      <c r="M26" s="2" t="s">
        <v>21</v>
      </c>
      <c r="O26" s="2" t="s">
        <v>20</v>
      </c>
      <c r="P26" s="7" t="s">
        <v>25</v>
      </c>
      <c r="V26" s="2" t="s">
        <v>20</v>
      </c>
      <c r="W26" s="2" t="s">
        <v>21</v>
      </c>
      <c r="Y26" s="2" t="s">
        <v>20</v>
      </c>
      <c r="Z26" s="7" t="s">
        <v>25</v>
      </c>
      <c r="AF26" s="2" t="s">
        <v>20</v>
      </c>
      <c r="AG26" s="7" t="s">
        <v>38</v>
      </c>
      <c r="AI26" s="2" t="s">
        <v>20</v>
      </c>
      <c r="AJ26" s="7" t="s">
        <v>22</v>
      </c>
      <c r="AL26" s="2" t="s">
        <v>20</v>
      </c>
      <c r="AM26" s="7" t="s">
        <v>39</v>
      </c>
    </row>
    <row r="27" spans="2:39">
      <c r="B27" s="2" t="s">
        <v>27</v>
      </c>
      <c r="C27" s="2">
        <v>0.6</v>
      </c>
      <c r="E27" s="2" t="s">
        <v>27</v>
      </c>
      <c r="F27" s="2">
        <v>2.1999999999999999E-2</v>
      </c>
      <c r="L27" s="2" t="s">
        <v>27</v>
      </c>
      <c r="M27" s="2">
        <v>0.6</v>
      </c>
      <c r="O27" s="2" t="s">
        <v>27</v>
      </c>
      <c r="P27" s="2">
        <v>2.1999999999999999E-2</v>
      </c>
      <c r="V27" s="2" t="s">
        <v>27</v>
      </c>
      <c r="W27" s="2">
        <v>0.6</v>
      </c>
      <c r="Y27" s="2" t="s">
        <v>27</v>
      </c>
      <c r="Z27" s="2">
        <v>2.1999999999999999E-2</v>
      </c>
      <c r="AF27" s="2" t="s">
        <v>27</v>
      </c>
      <c r="AG27" s="2">
        <v>1.1000000000000001</v>
      </c>
      <c r="AI27" s="2" t="s">
        <v>27</v>
      </c>
      <c r="AJ27" s="2">
        <v>2.5000000000000001E-2</v>
      </c>
      <c r="AL27" s="2" t="s">
        <v>27</v>
      </c>
      <c r="AM27" s="2">
        <v>0.25</v>
      </c>
    </row>
    <row r="28" spans="2:39">
      <c r="B28" s="2" t="s">
        <v>28</v>
      </c>
      <c r="C28" s="2">
        <v>7.1999999999999995E-2</v>
      </c>
      <c r="E28" s="2" t="s">
        <v>28</v>
      </c>
      <c r="F28" s="2">
        <v>7.0000000000000007E-2</v>
      </c>
      <c r="L28" s="2" t="s">
        <v>28</v>
      </c>
      <c r="M28" s="2">
        <v>7.1999999999999995E-2</v>
      </c>
      <c r="O28" s="2" t="s">
        <v>28</v>
      </c>
      <c r="P28" s="2">
        <v>7.0000000000000007E-2</v>
      </c>
      <c r="V28" s="2" t="s">
        <v>28</v>
      </c>
      <c r="W28" s="2">
        <v>7.1999999999999995E-2</v>
      </c>
      <c r="Y28" s="2" t="s">
        <v>28</v>
      </c>
      <c r="Z28" s="2">
        <v>7.0000000000000007E-2</v>
      </c>
      <c r="AF28" s="2" t="s">
        <v>28</v>
      </c>
      <c r="AG28" s="2">
        <v>0.28899999999999998</v>
      </c>
      <c r="AI28" s="2" t="s">
        <v>28</v>
      </c>
      <c r="AJ28" s="2">
        <v>0.112</v>
      </c>
      <c r="AL28" s="2" t="s">
        <v>28</v>
      </c>
      <c r="AM28" s="2">
        <v>1.04E-2</v>
      </c>
    </row>
    <row r="29" spans="2:39">
      <c r="B29" s="2" t="s">
        <v>29</v>
      </c>
      <c r="C29" s="2">
        <v>2</v>
      </c>
      <c r="E29" s="2" t="s">
        <v>29</v>
      </c>
      <c r="F29" s="2">
        <v>2</v>
      </c>
      <c r="L29" s="2" t="s">
        <v>29</v>
      </c>
      <c r="M29" s="2">
        <v>2</v>
      </c>
      <c r="O29" s="2" t="s">
        <v>29</v>
      </c>
      <c r="P29" s="2">
        <v>2</v>
      </c>
      <c r="V29" s="2" t="s">
        <v>29</v>
      </c>
      <c r="W29" s="2">
        <v>2</v>
      </c>
      <c r="Y29" s="2" t="s">
        <v>29</v>
      </c>
      <c r="Z29" s="2">
        <v>2</v>
      </c>
      <c r="AF29" s="2" t="s">
        <v>29</v>
      </c>
      <c r="AG29" s="2">
        <v>15</v>
      </c>
      <c r="AI29" s="2" t="s">
        <v>29</v>
      </c>
      <c r="AJ29" s="2">
        <v>15</v>
      </c>
      <c r="AL29" s="2" t="s">
        <v>29</v>
      </c>
      <c r="AM29" s="2">
        <v>15</v>
      </c>
    </row>
    <row r="30" spans="2:39">
      <c r="B30" s="2" t="s">
        <v>30</v>
      </c>
      <c r="C30" s="2">
        <f>C28/(C27*C29)</f>
        <v>0.06</v>
      </c>
      <c r="E30" s="2" t="s">
        <v>30</v>
      </c>
      <c r="F30" s="2">
        <f>F28/(F27*F29)</f>
        <v>1.5909090909090911</v>
      </c>
      <c r="L30" s="2" t="s">
        <v>30</v>
      </c>
      <c r="M30" s="2">
        <f>M28/(M27*M29)</f>
        <v>0.06</v>
      </c>
      <c r="O30" s="2" t="s">
        <v>30</v>
      </c>
      <c r="P30" s="2">
        <f>P28/(P27*P29)</f>
        <v>1.5909090909090911</v>
      </c>
      <c r="V30" s="2" t="s">
        <v>30</v>
      </c>
      <c r="W30" s="2">
        <f>W28/(W27*W29)</f>
        <v>0.06</v>
      </c>
      <c r="Y30" s="2" t="s">
        <v>30</v>
      </c>
      <c r="Z30" s="10">
        <f>Z28/(Z27*Z29)</f>
        <v>1.5909090909090911</v>
      </c>
      <c r="AF30" s="2" t="s">
        <v>30</v>
      </c>
      <c r="AG30" s="10">
        <f>AG28/(AG27*AG29)</f>
        <v>1.7515151515151515E-2</v>
      </c>
      <c r="AI30" s="2" t="s">
        <v>30</v>
      </c>
      <c r="AJ30" s="10">
        <f>AJ28/(AJ27*AJ29)</f>
        <v>0.29866666666666669</v>
      </c>
      <c r="AL30" s="2" t="s">
        <v>31</v>
      </c>
      <c r="AM30" s="10">
        <f>AM28/(AM27*AM29)</f>
        <v>2.7733333333333334E-3</v>
      </c>
    </row>
    <row r="32" spans="2:39">
      <c r="B32" s="3"/>
      <c r="C32" s="3"/>
      <c r="D32" s="3"/>
      <c r="L32" s="3"/>
      <c r="M32" s="3"/>
      <c r="N32" s="3"/>
      <c r="V32" s="3"/>
      <c r="W32" s="3"/>
      <c r="X32" s="3"/>
    </row>
    <row r="33" spans="2:38">
      <c r="B33" s="28" t="s">
        <v>40</v>
      </c>
      <c r="C33" s="28"/>
      <c r="E33" s="27" t="s">
        <v>15</v>
      </c>
      <c r="F33" s="27"/>
      <c r="G33" s="27"/>
      <c r="H33" s="2">
        <f>C40+F40+I40</f>
        <v>8.0668387475866687E-2</v>
      </c>
      <c r="L33" s="28" t="s">
        <v>41</v>
      </c>
      <c r="M33" s="28"/>
      <c r="O33" s="27" t="s">
        <v>15</v>
      </c>
      <c r="P33" s="27"/>
      <c r="Q33" s="27"/>
      <c r="R33" s="2">
        <f>M40+P40+S40</f>
        <v>5.9555555555555556E-2</v>
      </c>
      <c r="V33" s="28" t="s">
        <v>41</v>
      </c>
      <c r="W33" s="28"/>
      <c r="Y33" s="27" t="s">
        <v>15</v>
      </c>
      <c r="Z33" s="27"/>
      <c r="AA33" s="27"/>
      <c r="AB33" s="10">
        <f>W40+Z40+AC40</f>
        <v>5.9555555555555556E-2</v>
      </c>
      <c r="AF33" s="28" t="s">
        <v>42</v>
      </c>
      <c r="AG33" s="28"/>
      <c r="AH33" s="6"/>
      <c r="AI33" s="27" t="s">
        <v>33</v>
      </c>
      <c r="AJ33" s="27"/>
      <c r="AK33" s="27"/>
      <c r="AL33" s="2">
        <f>AG40+AJ40</f>
        <v>1.7109090909090909</v>
      </c>
    </row>
    <row r="35" spans="2:38">
      <c r="B35" s="26" t="s">
        <v>17</v>
      </c>
      <c r="C35" s="26"/>
      <c r="E35" s="26" t="s">
        <v>18</v>
      </c>
      <c r="F35" s="26"/>
      <c r="H35" s="26" t="s">
        <v>19</v>
      </c>
      <c r="I35" s="26"/>
      <c r="L35" s="26" t="s">
        <v>17</v>
      </c>
      <c r="M35" s="26"/>
      <c r="O35" s="26" t="s">
        <v>18</v>
      </c>
      <c r="P35" s="26"/>
      <c r="R35" s="26" t="s">
        <v>19</v>
      </c>
      <c r="S35" s="26"/>
      <c r="V35" s="26" t="s">
        <v>17</v>
      </c>
      <c r="W35" s="26"/>
      <c r="Y35" s="26" t="s">
        <v>18</v>
      </c>
      <c r="Z35" s="26"/>
      <c r="AB35" s="26" t="s">
        <v>19</v>
      </c>
      <c r="AC35" s="26"/>
      <c r="AF35" s="26" t="s">
        <v>36</v>
      </c>
      <c r="AG35" s="26"/>
      <c r="AI35" s="26" t="s">
        <v>37</v>
      </c>
      <c r="AJ35" s="26"/>
    </row>
    <row r="36" spans="2:38" ht="75">
      <c r="B36" s="2" t="s">
        <v>20</v>
      </c>
      <c r="C36" s="7" t="s">
        <v>24</v>
      </c>
      <c r="E36" s="2" t="s">
        <v>20</v>
      </c>
      <c r="F36" s="7" t="s">
        <v>25</v>
      </c>
      <c r="H36" s="2" t="s">
        <v>20</v>
      </c>
      <c r="I36" s="7" t="s">
        <v>26</v>
      </c>
      <c r="L36" s="2" t="s">
        <v>20</v>
      </c>
      <c r="M36" s="2" t="s">
        <v>21</v>
      </c>
      <c r="O36" s="2" t="s">
        <v>20</v>
      </c>
      <c r="P36" s="7" t="s">
        <v>22</v>
      </c>
      <c r="R36" s="2" t="s">
        <v>20</v>
      </c>
      <c r="S36" s="7" t="s">
        <v>23</v>
      </c>
      <c r="V36" s="2" t="s">
        <v>20</v>
      </c>
      <c r="W36" s="2" t="s">
        <v>21</v>
      </c>
      <c r="Y36" s="2" t="s">
        <v>20</v>
      </c>
      <c r="Z36" s="7" t="s">
        <v>22</v>
      </c>
      <c r="AB36" s="2" t="s">
        <v>20</v>
      </c>
      <c r="AC36" s="7" t="s">
        <v>23</v>
      </c>
      <c r="AF36" s="2" t="s">
        <v>20</v>
      </c>
      <c r="AG36" s="2" t="s">
        <v>21</v>
      </c>
      <c r="AI36" s="2" t="s">
        <v>20</v>
      </c>
      <c r="AJ36" s="7" t="s">
        <v>25</v>
      </c>
    </row>
    <row r="37" spans="2:38">
      <c r="B37" s="2" t="s">
        <v>27</v>
      </c>
      <c r="C37" s="2">
        <v>0.6</v>
      </c>
      <c r="E37" s="2" t="s">
        <v>27</v>
      </c>
      <c r="F37" s="2">
        <v>2.1999999999999999E-2</v>
      </c>
      <c r="H37" s="2" t="s">
        <v>27</v>
      </c>
      <c r="I37" s="2">
        <v>3.7999999999999999E-2</v>
      </c>
      <c r="L37" s="2" t="s">
        <v>27</v>
      </c>
      <c r="M37" s="2">
        <v>0.3</v>
      </c>
      <c r="O37" s="2" t="s">
        <v>27</v>
      </c>
      <c r="P37" s="2">
        <v>0.25</v>
      </c>
      <c r="R37" s="2" t="s">
        <v>27</v>
      </c>
      <c r="S37" s="2">
        <v>1</v>
      </c>
      <c r="V37" s="2" t="s">
        <v>27</v>
      </c>
      <c r="W37" s="2">
        <v>0.3</v>
      </c>
      <c r="Y37" s="2" t="s">
        <v>27</v>
      </c>
      <c r="Z37" s="2">
        <v>0.25</v>
      </c>
      <c r="AB37" s="2" t="s">
        <v>27</v>
      </c>
      <c r="AC37" s="2">
        <v>1</v>
      </c>
      <c r="AF37" s="2" t="s">
        <v>27</v>
      </c>
      <c r="AG37" s="2">
        <v>0.3</v>
      </c>
      <c r="AI37" s="2" t="s">
        <v>27</v>
      </c>
      <c r="AJ37" s="2">
        <v>2.1999999999999999E-2</v>
      </c>
    </row>
    <row r="38" spans="2:38">
      <c r="B38" s="2" t="s">
        <v>28</v>
      </c>
      <c r="C38" s="2">
        <v>0.28899999999999998</v>
      </c>
      <c r="E38" s="2" t="s">
        <v>28</v>
      </c>
      <c r="F38" s="2">
        <v>3.0000000000000001E-3</v>
      </c>
      <c r="H38" s="2" t="s">
        <v>28</v>
      </c>
      <c r="I38" s="2">
        <v>9.2999999999999999E-2</v>
      </c>
      <c r="L38" s="2" t="s">
        <v>28</v>
      </c>
      <c r="M38" s="2">
        <v>0.01</v>
      </c>
      <c r="O38" s="2" t="s">
        <v>28</v>
      </c>
      <c r="P38" s="2">
        <v>0.19</v>
      </c>
      <c r="R38" s="2" t="s">
        <v>28</v>
      </c>
      <c r="S38" s="2">
        <v>0.1</v>
      </c>
      <c r="V38" s="2" t="s">
        <v>28</v>
      </c>
      <c r="W38" s="2">
        <v>0.01</v>
      </c>
      <c r="Y38" s="2" t="s">
        <v>28</v>
      </c>
      <c r="Z38" s="2">
        <v>0.19</v>
      </c>
      <c r="AB38" s="2" t="s">
        <v>28</v>
      </c>
      <c r="AC38" s="2">
        <v>0.1</v>
      </c>
      <c r="AF38" s="2" t="s">
        <v>28</v>
      </c>
      <c r="AG38" s="2">
        <v>7.1999999999999995E-2</v>
      </c>
      <c r="AI38" s="2" t="s">
        <v>28</v>
      </c>
      <c r="AJ38" s="2">
        <v>7.0000000000000007E-2</v>
      </c>
    </row>
    <row r="39" spans="2:38">
      <c r="B39" s="2" t="s">
        <v>29</v>
      </c>
      <c r="C39" s="2">
        <v>38</v>
      </c>
      <c r="E39" s="2" t="s">
        <v>29</v>
      </c>
      <c r="F39" s="2">
        <v>38</v>
      </c>
      <c r="H39" s="2" t="s">
        <v>29</v>
      </c>
      <c r="I39" s="2">
        <v>38</v>
      </c>
      <c r="L39" s="2" t="s">
        <v>29</v>
      </c>
      <c r="M39" s="2">
        <v>15</v>
      </c>
      <c r="O39" s="2" t="s">
        <v>29</v>
      </c>
      <c r="P39" s="2">
        <v>15</v>
      </c>
      <c r="R39" s="2" t="s">
        <v>29</v>
      </c>
      <c r="S39" s="2">
        <v>15</v>
      </c>
      <c r="V39" s="2" t="s">
        <v>29</v>
      </c>
      <c r="W39" s="2">
        <v>15</v>
      </c>
      <c r="Y39" s="2" t="s">
        <v>29</v>
      </c>
      <c r="Z39" s="2">
        <v>15</v>
      </c>
      <c r="AB39" s="2" t="s">
        <v>29</v>
      </c>
      <c r="AC39" s="2">
        <v>15</v>
      </c>
      <c r="AF39" s="2" t="s">
        <v>29</v>
      </c>
      <c r="AG39" s="2">
        <v>2</v>
      </c>
      <c r="AI39" s="2" t="s">
        <v>29</v>
      </c>
      <c r="AJ39" s="2">
        <v>2</v>
      </c>
    </row>
    <row r="40" spans="2:38">
      <c r="B40" s="2" t="s">
        <v>30</v>
      </c>
      <c r="C40" s="2">
        <f>C38/(C37*C39)</f>
        <v>1.2675438596491227E-2</v>
      </c>
      <c r="E40" s="2" t="s">
        <v>30</v>
      </c>
      <c r="F40" s="2">
        <f>F38/(F37*F39)</f>
        <v>3.5885167464114833E-3</v>
      </c>
      <c r="H40" s="2" t="s">
        <v>31</v>
      </c>
      <c r="I40" s="2">
        <f>I38/(I37*I39)</f>
        <v>6.4404432132963985E-2</v>
      </c>
      <c r="L40" s="2" t="s">
        <v>30</v>
      </c>
      <c r="M40" s="2">
        <f>M38/(M37*M39)</f>
        <v>2.2222222222222222E-3</v>
      </c>
      <c r="O40" s="2" t="s">
        <v>30</v>
      </c>
      <c r="P40" s="2">
        <f>P38/(P37*P39)</f>
        <v>5.0666666666666665E-2</v>
      </c>
      <c r="R40" s="2" t="s">
        <v>31</v>
      </c>
      <c r="S40" s="2">
        <f>S38/(S37*S39)</f>
        <v>6.6666666666666671E-3</v>
      </c>
      <c r="V40" s="2" t="s">
        <v>30</v>
      </c>
      <c r="W40" s="10">
        <f>W38/(W37*W39)</f>
        <v>2.2222222222222222E-3</v>
      </c>
      <c r="Y40" s="2" t="s">
        <v>30</v>
      </c>
      <c r="Z40" s="10">
        <f>Z38/(Z37*Z39)</f>
        <v>5.0666666666666665E-2</v>
      </c>
      <c r="AB40" s="2" t="s">
        <v>31</v>
      </c>
      <c r="AC40" s="10">
        <f>AC38/(AC37*AC39)</f>
        <v>6.6666666666666671E-3</v>
      </c>
      <c r="AF40" s="2" t="s">
        <v>30</v>
      </c>
      <c r="AG40" s="10">
        <f>AG38/(AG37*AG39)</f>
        <v>0.12</v>
      </c>
      <c r="AI40" s="2" t="s">
        <v>30</v>
      </c>
      <c r="AJ40" s="10">
        <f>AJ38/(AJ37*AJ39)</f>
        <v>1.5909090909090911</v>
      </c>
    </row>
    <row r="43" spans="2:38">
      <c r="B43" s="27" t="s">
        <v>43</v>
      </c>
      <c r="C43" s="27"/>
      <c r="D43" s="27"/>
      <c r="E43" s="2">
        <f>H23+H13+H33</f>
        <v>1.7732247200321996</v>
      </c>
      <c r="L43" s="27" t="s">
        <v>44</v>
      </c>
      <c r="M43" s="27"/>
      <c r="N43" s="27"/>
      <c r="O43" s="2">
        <f>R23+R13+R33</f>
        <v>1.8109695226640872</v>
      </c>
      <c r="V43" s="27" t="s">
        <v>45</v>
      </c>
      <c r="W43" s="27"/>
      <c r="X43" s="27"/>
      <c r="Y43" s="10">
        <f>AB23+AB13+AB33</f>
        <v>1.8109695226640872</v>
      </c>
      <c r="AF43" s="28" t="s">
        <v>46</v>
      </c>
      <c r="AG43" s="28"/>
      <c r="AI43" s="27" t="s">
        <v>47</v>
      </c>
      <c r="AJ43" s="27"/>
      <c r="AK43" s="27"/>
      <c r="AL43" s="2">
        <f>AJ49+AG49</f>
        <v>2.702314814814815E-2</v>
      </c>
    </row>
    <row r="44" spans="2:38">
      <c r="AF44" s="26" t="s">
        <v>48</v>
      </c>
      <c r="AG44" s="26"/>
      <c r="AI44" s="26" t="s">
        <v>49</v>
      </c>
      <c r="AJ44" s="26"/>
    </row>
    <row r="45" spans="2:38" ht="24.95">
      <c r="AF45" s="2" t="s">
        <v>20</v>
      </c>
      <c r="AG45" s="2" t="s">
        <v>21</v>
      </c>
      <c r="AI45" s="2" t="s">
        <v>20</v>
      </c>
      <c r="AJ45" s="7" t="s">
        <v>50</v>
      </c>
    </row>
    <row r="46" spans="2:38">
      <c r="AF46" s="2" t="s">
        <v>27</v>
      </c>
      <c r="AG46" s="2">
        <v>0.6</v>
      </c>
      <c r="AI46" s="2" t="s">
        <v>27</v>
      </c>
      <c r="AJ46" s="2">
        <v>1</v>
      </c>
    </row>
    <row r="47" spans="2:38">
      <c r="AF47" s="2" t="s">
        <v>28</v>
      </c>
      <c r="AG47" s="2">
        <v>0.01</v>
      </c>
      <c r="AI47" s="2" t="s">
        <v>28</v>
      </c>
      <c r="AJ47" s="2">
        <v>2.7899999999999999E-3</v>
      </c>
    </row>
    <row r="48" spans="2:38">
      <c r="AF48" s="2" t="s">
        <v>29</v>
      </c>
      <c r="AG48" s="2">
        <v>0.72</v>
      </c>
      <c r="AI48" s="2" t="s">
        <v>29</v>
      </c>
      <c r="AJ48" s="2">
        <v>0.72</v>
      </c>
    </row>
    <row r="49" spans="32:39">
      <c r="AF49" s="2" t="s">
        <v>30</v>
      </c>
      <c r="AG49" s="10">
        <f>AG47/(AG46*AG48)</f>
        <v>2.314814814814815E-2</v>
      </c>
      <c r="AI49" s="2" t="s">
        <v>30</v>
      </c>
      <c r="AJ49" s="10">
        <f>AJ47/(AJ46*AJ48)</f>
        <v>3.875E-3</v>
      </c>
    </row>
    <row r="52" spans="32:39">
      <c r="AF52" s="28" t="s">
        <v>51</v>
      </c>
      <c r="AG52" s="28"/>
      <c r="AI52" s="27" t="s">
        <v>15</v>
      </c>
      <c r="AJ52" s="27"/>
      <c r="AK52" s="27"/>
      <c r="AL52" s="2">
        <f>AG59+AJ59+AM59</f>
        <v>1.1197459680788837E-2</v>
      </c>
    </row>
    <row r="54" spans="32:39">
      <c r="AF54" s="26" t="s">
        <v>17</v>
      </c>
      <c r="AG54" s="26"/>
      <c r="AI54" s="26" t="s">
        <v>18</v>
      </c>
      <c r="AJ54" s="26"/>
      <c r="AL54" s="26" t="s">
        <v>19</v>
      </c>
      <c r="AM54" s="26"/>
    </row>
    <row r="55" spans="32:39" ht="50.1">
      <c r="AF55" s="2" t="s">
        <v>20</v>
      </c>
      <c r="AG55" s="2" t="s">
        <v>21</v>
      </c>
      <c r="AI55" s="2" t="s">
        <v>20</v>
      </c>
      <c r="AJ55" s="7" t="s">
        <v>22</v>
      </c>
      <c r="AL55" s="2" t="s">
        <v>20</v>
      </c>
      <c r="AM55" s="7" t="s">
        <v>23</v>
      </c>
    </row>
    <row r="56" spans="32:39">
      <c r="AF56" s="2" t="s">
        <v>27</v>
      </c>
      <c r="AG56" s="2">
        <v>0.3</v>
      </c>
      <c r="AI56" s="2" t="s">
        <v>27</v>
      </c>
      <c r="AJ56" s="2">
        <v>0.25</v>
      </c>
      <c r="AL56" s="2" t="s">
        <v>27</v>
      </c>
      <c r="AM56" s="2">
        <v>1</v>
      </c>
    </row>
    <row r="57" spans="32:39">
      <c r="AF57" s="2" t="s">
        <v>28</v>
      </c>
      <c r="AG57" s="2">
        <v>0.01</v>
      </c>
      <c r="AI57" s="2" t="s">
        <v>28</v>
      </c>
      <c r="AJ57" s="2">
        <v>0.19</v>
      </c>
      <c r="AL57" s="2" t="s">
        <v>28</v>
      </c>
      <c r="AM57" s="2">
        <v>0.1</v>
      </c>
    </row>
    <row r="58" spans="32:39">
      <c r="AF58" s="2" t="s">
        <v>29</v>
      </c>
      <c r="AG58" s="2">
        <v>79.78</v>
      </c>
      <c r="AI58" s="2" t="s">
        <v>29</v>
      </c>
      <c r="AJ58" s="2">
        <v>79.78</v>
      </c>
      <c r="AL58" s="2" t="s">
        <v>29</v>
      </c>
      <c r="AM58" s="2">
        <v>79.78</v>
      </c>
    </row>
    <row r="59" spans="32:39">
      <c r="AF59" s="2" t="s">
        <v>30</v>
      </c>
      <c r="AG59" s="10">
        <f>AG57/(AG56*AG58)</f>
        <v>4.1781565973092672E-4</v>
      </c>
      <c r="AI59" s="2" t="s">
        <v>30</v>
      </c>
      <c r="AJ59" s="10">
        <f>AJ57/(AJ56*AJ58)</f>
        <v>9.5261970418651296E-3</v>
      </c>
      <c r="AL59" s="2" t="s">
        <v>31</v>
      </c>
      <c r="AM59" s="10">
        <f>AM57/(AM56*AM58)</f>
        <v>1.2534469791927801E-3</v>
      </c>
    </row>
    <row r="62" spans="32:39">
      <c r="AF62" s="27" t="s">
        <v>52</v>
      </c>
      <c r="AG62" s="27"/>
      <c r="AH62" s="27"/>
      <c r="AI62" s="27"/>
      <c r="AJ62" s="2">
        <f>AL33+AL23+AL13+AL52+AL43</f>
        <v>2.1504614814777052</v>
      </c>
    </row>
  </sheetData>
  <mergeCells count="79">
    <mergeCell ref="Y25:Z25"/>
    <mergeCell ref="AF25:AG25"/>
    <mergeCell ref="AI25:AJ25"/>
    <mergeCell ref="AF33:AG33"/>
    <mergeCell ref="AL25:AM25"/>
    <mergeCell ref="AI33:AK33"/>
    <mergeCell ref="Y33:AA33"/>
    <mergeCell ref="AL15:AM15"/>
    <mergeCell ref="AF23:AG23"/>
    <mergeCell ref="AI23:AK23"/>
    <mergeCell ref="AF13:AG13"/>
    <mergeCell ref="AI13:AK13"/>
    <mergeCell ref="AF15:AG15"/>
    <mergeCell ref="AI15:AJ15"/>
    <mergeCell ref="AF11:AG11"/>
    <mergeCell ref="E13:G13"/>
    <mergeCell ref="E23:G23"/>
    <mergeCell ref="O13:Q13"/>
    <mergeCell ref="O23:Q23"/>
    <mergeCell ref="Y13:AA13"/>
    <mergeCell ref="V13:W13"/>
    <mergeCell ref="V15:W15"/>
    <mergeCell ref="Y15:Z15"/>
    <mergeCell ref="AB15:AC15"/>
    <mergeCell ref="V23:W23"/>
    <mergeCell ref="Y23:AA23"/>
    <mergeCell ref="C3:E3"/>
    <mergeCell ref="C5:E5"/>
    <mergeCell ref="C6:E6"/>
    <mergeCell ref="C7:E7"/>
    <mergeCell ref="G3:H3"/>
    <mergeCell ref="G4:H4"/>
    <mergeCell ref="G5:H5"/>
    <mergeCell ref="G6:I6"/>
    <mergeCell ref="L25:M25"/>
    <mergeCell ref="O25:P25"/>
    <mergeCell ref="V25:W25"/>
    <mergeCell ref="C8:E8"/>
    <mergeCell ref="B25:C25"/>
    <mergeCell ref="E25:F25"/>
    <mergeCell ref="L13:M13"/>
    <mergeCell ref="E15:F15"/>
    <mergeCell ref="H15:I15"/>
    <mergeCell ref="B13:C13"/>
    <mergeCell ref="B15:C15"/>
    <mergeCell ref="B23:C23"/>
    <mergeCell ref="O15:P15"/>
    <mergeCell ref="R15:S15"/>
    <mergeCell ref="L23:M23"/>
    <mergeCell ref="L15:M15"/>
    <mergeCell ref="AF62:AI62"/>
    <mergeCell ref="AI44:AJ44"/>
    <mergeCell ref="AF44:AG44"/>
    <mergeCell ref="AF35:AG35"/>
    <mergeCell ref="AI35:AJ35"/>
    <mergeCell ref="AF43:AG43"/>
    <mergeCell ref="V43:X43"/>
    <mergeCell ref="L43:N43"/>
    <mergeCell ref="B33:C33"/>
    <mergeCell ref="E33:G33"/>
    <mergeCell ref="B35:C35"/>
    <mergeCell ref="E35:F35"/>
    <mergeCell ref="H35:I35"/>
    <mergeCell ref="L33:M33"/>
    <mergeCell ref="O33:Q33"/>
    <mergeCell ref="L35:M35"/>
    <mergeCell ref="O35:P35"/>
    <mergeCell ref="B43:D43"/>
    <mergeCell ref="R35:S35"/>
    <mergeCell ref="V33:W33"/>
    <mergeCell ref="V35:W35"/>
    <mergeCell ref="Y35:Z35"/>
    <mergeCell ref="AL54:AM54"/>
    <mergeCell ref="AI43:AK43"/>
    <mergeCell ref="AB35:AC35"/>
    <mergeCell ref="AF52:AG52"/>
    <mergeCell ref="AI52:AK52"/>
    <mergeCell ref="AF54:AG54"/>
    <mergeCell ref="AI54:AJ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C9B-115C-144E-A06A-1DC90FE7130D}">
  <dimension ref="A1:Q23"/>
  <sheetViews>
    <sheetView zoomScale="70" workbookViewId="0">
      <selection activeCell="F8" sqref="F8"/>
    </sheetView>
  </sheetViews>
  <sheetFormatPr defaultColWidth="10.6640625" defaultRowHeight="24"/>
  <cols>
    <col min="4" max="4" width="10.6640625" bestFit="1" customWidth="1"/>
  </cols>
  <sheetData>
    <row r="1" spans="1:17" ht="24.95" customHeight="1">
      <c r="A1" s="32" t="s">
        <v>53</v>
      </c>
      <c r="B1" s="32"/>
      <c r="C1" s="33"/>
      <c r="D1" s="33"/>
    </row>
    <row r="2" spans="1:17">
      <c r="A2" s="32"/>
      <c r="B2" s="32"/>
      <c r="C2" s="33"/>
      <c r="D2" s="33"/>
    </row>
    <row r="3" spans="1:17">
      <c r="A3" s="32"/>
      <c r="B3" s="32"/>
      <c r="C3" s="33"/>
      <c r="D3" s="33"/>
      <c r="J3" s="8"/>
    </row>
    <row r="4" spans="1:17">
      <c r="A4" s="32"/>
      <c r="B4" s="32"/>
      <c r="C4" s="33"/>
      <c r="D4" s="33"/>
    </row>
    <row r="5" spans="1:17">
      <c r="A5" s="16"/>
      <c r="B5" s="16"/>
      <c r="C5" s="16"/>
    </row>
    <row r="11" spans="1:17" ht="24.95" thickBot="1"/>
    <row r="12" spans="1:17" ht="23.25">
      <c r="A12" s="42" t="s">
        <v>54</v>
      </c>
      <c r="B12" s="43"/>
      <c r="C12" s="43"/>
      <c r="D12" s="43"/>
      <c r="E12" s="44"/>
      <c r="G12" s="34" t="s">
        <v>55</v>
      </c>
      <c r="H12" s="35"/>
      <c r="I12" s="35"/>
      <c r="J12" s="35"/>
      <c r="K12" s="36"/>
      <c r="M12" s="34" t="s">
        <v>56</v>
      </c>
      <c r="N12" s="35"/>
      <c r="O12" s="35"/>
      <c r="P12" s="35"/>
      <c r="Q12" s="36"/>
    </row>
    <row r="13" spans="1:17" ht="23.25">
      <c r="A13" s="58"/>
      <c r="B13" s="59"/>
      <c r="C13" s="59"/>
      <c r="D13" s="59"/>
      <c r="E13" s="60"/>
      <c r="G13" s="47"/>
      <c r="H13" s="48"/>
      <c r="I13" s="48"/>
      <c r="J13" s="48"/>
      <c r="K13" s="49"/>
      <c r="M13" s="47"/>
      <c r="N13" s="48"/>
      <c r="O13" s="48"/>
      <c r="P13" s="48"/>
      <c r="Q13" s="49"/>
    </row>
    <row r="14" spans="1:17" ht="23.25">
      <c r="A14" s="64" t="s">
        <v>57</v>
      </c>
      <c r="B14" s="65"/>
      <c r="C14" s="65"/>
      <c r="D14" s="11">
        <v>1.81097</v>
      </c>
      <c r="E14" s="23" t="s">
        <v>58</v>
      </c>
      <c r="G14" s="39" t="s">
        <v>59</v>
      </c>
      <c r="H14" s="40"/>
      <c r="I14" s="41"/>
      <c r="J14" s="11">
        <v>1.81097</v>
      </c>
      <c r="K14" s="24" t="s">
        <v>58</v>
      </c>
      <c r="M14" s="39" t="s">
        <v>60</v>
      </c>
      <c r="N14" s="40"/>
      <c r="O14" s="41"/>
      <c r="P14" s="11">
        <f>1.773225</f>
        <v>1.7732250000000001</v>
      </c>
      <c r="Q14" s="24" t="s">
        <v>58</v>
      </c>
    </row>
    <row r="15" spans="1:17" ht="23.25">
      <c r="A15" s="47"/>
      <c r="B15" s="48"/>
      <c r="C15" s="48"/>
      <c r="D15" s="48"/>
      <c r="E15" s="49"/>
      <c r="G15" s="47"/>
      <c r="H15" s="48"/>
      <c r="I15" s="48"/>
      <c r="J15" s="48"/>
      <c r="K15" s="49"/>
      <c r="M15" s="47"/>
      <c r="N15" s="48"/>
      <c r="O15" s="48"/>
      <c r="P15" s="48"/>
      <c r="Q15" s="49"/>
    </row>
    <row r="16" spans="1:17" ht="23.25">
      <c r="A16" s="64" t="s">
        <v>61</v>
      </c>
      <c r="B16" s="65"/>
      <c r="C16" s="65"/>
      <c r="D16" s="12">
        <v>-5</v>
      </c>
      <c r="E16" s="13" t="s">
        <v>62</v>
      </c>
      <c r="G16" s="39" t="s">
        <v>61</v>
      </c>
      <c r="H16" s="40"/>
      <c r="I16" s="41"/>
      <c r="J16" s="11">
        <v>0</v>
      </c>
      <c r="K16" s="13" t="s">
        <v>62</v>
      </c>
      <c r="M16" s="37" t="s">
        <v>61</v>
      </c>
      <c r="N16" s="38"/>
      <c r="O16" s="38"/>
      <c r="P16" s="11">
        <v>7</v>
      </c>
      <c r="Q16" s="13" t="s">
        <v>62</v>
      </c>
    </row>
    <row r="17" spans="1:17" ht="23.25">
      <c r="A17" s="61"/>
      <c r="B17" s="62"/>
      <c r="C17" s="62"/>
      <c r="D17" s="62"/>
      <c r="E17" s="63"/>
      <c r="G17" s="47"/>
      <c r="H17" s="48"/>
      <c r="I17" s="48"/>
      <c r="J17" s="48"/>
      <c r="K17" s="49"/>
      <c r="M17" s="47"/>
      <c r="N17" s="48"/>
      <c r="O17" s="48"/>
      <c r="P17" s="48"/>
      <c r="Q17" s="49"/>
    </row>
    <row r="18" spans="1:17" ht="23.25">
      <c r="A18" s="64" t="s">
        <v>63</v>
      </c>
      <c r="B18" s="65"/>
      <c r="C18" s="65"/>
      <c r="D18" s="11">
        <v>20</v>
      </c>
      <c r="E18" s="13" t="s">
        <v>62</v>
      </c>
      <c r="G18" s="39" t="s">
        <v>63</v>
      </c>
      <c r="H18" s="40"/>
      <c r="I18" s="41"/>
      <c r="J18" s="11">
        <v>20</v>
      </c>
      <c r="K18" s="13" t="s">
        <v>62</v>
      </c>
      <c r="M18" s="37" t="s">
        <v>63</v>
      </c>
      <c r="N18" s="38"/>
      <c r="O18" s="38"/>
      <c r="P18" s="11">
        <v>20</v>
      </c>
      <c r="Q18" s="13" t="s">
        <v>62</v>
      </c>
    </row>
    <row r="19" spans="1:17" ht="23.25">
      <c r="A19" s="61"/>
      <c r="B19" s="62"/>
      <c r="C19" s="62"/>
      <c r="D19" s="62"/>
      <c r="E19" s="63"/>
      <c r="G19" s="47"/>
      <c r="H19" s="48"/>
      <c r="I19" s="48"/>
      <c r="J19" s="48"/>
      <c r="K19" s="49"/>
      <c r="M19" s="47"/>
      <c r="N19" s="48"/>
      <c r="O19" s="48"/>
      <c r="P19" s="48"/>
      <c r="Q19" s="49"/>
    </row>
    <row r="20" spans="1:17" ht="23.25">
      <c r="A20" s="64" t="s">
        <v>64</v>
      </c>
      <c r="B20" s="65"/>
      <c r="C20" s="65"/>
      <c r="D20" s="11">
        <f>D18-D16</f>
        <v>25</v>
      </c>
      <c r="E20" s="13" t="s">
        <v>62</v>
      </c>
      <c r="G20" s="39" t="s">
        <v>65</v>
      </c>
      <c r="H20" s="40"/>
      <c r="I20" s="41"/>
      <c r="J20" s="11">
        <f>J18-J16</f>
        <v>20</v>
      </c>
      <c r="K20" s="13" t="s">
        <v>62</v>
      </c>
      <c r="M20" s="37" t="s">
        <v>65</v>
      </c>
      <c r="N20" s="38"/>
      <c r="O20" s="38"/>
      <c r="P20" s="11">
        <f>P18-P16</f>
        <v>13</v>
      </c>
      <c r="Q20" s="13" t="s">
        <v>62</v>
      </c>
    </row>
    <row r="21" spans="1:17" ht="23.25">
      <c r="A21" s="47"/>
      <c r="B21" s="48"/>
      <c r="C21" s="48"/>
      <c r="D21" s="48"/>
      <c r="E21" s="49"/>
      <c r="G21" s="47"/>
      <c r="H21" s="48"/>
      <c r="I21" s="48"/>
      <c r="J21" s="48"/>
      <c r="K21" s="49"/>
      <c r="M21" s="50"/>
      <c r="N21" s="51"/>
      <c r="O21" s="51"/>
      <c r="P21" s="51"/>
      <c r="Q21" s="52"/>
    </row>
    <row r="22" spans="1:17" ht="23.25">
      <c r="A22" s="56" t="s">
        <v>66</v>
      </c>
      <c r="B22" s="57"/>
      <c r="C22" s="57"/>
      <c r="D22" s="14">
        <f>D20/D14</f>
        <v>13.804756566922698</v>
      </c>
      <c r="E22" s="15" t="s">
        <v>67</v>
      </c>
      <c r="G22" s="53" t="s">
        <v>66</v>
      </c>
      <c r="H22" s="54"/>
      <c r="I22" s="55"/>
      <c r="J22" s="14">
        <f>J20/J14</f>
        <v>11.04380525353816</v>
      </c>
      <c r="K22" s="15" t="s">
        <v>67</v>
      </c>
      <c r="M22" s="45" t="s">
        <v>66</v>
      </c>
      <c r="N22" s="46"/>
      <c r="O22" s="46"/>
      <c r="P22" s="14">
        <f>P20/P14</f>
        <v>7.3312749369087395</v>
      </c>
      <c r="Q22" s="15" t="s">
        <v>67</v>
      </c>
    </row>
    <row r="23" spans="1:17" ht="23.25"/>
  </sheetData>
  <mergeCells count="35">
    <mergeCell ref="A22:C22"/>
    <mergeCell ref="A13:E13"/>
    <mergeCell ref="A17:E17"/>
    <mergeCell ref="A19:E19"/>
    <mergeCell ref="A21:E21"/>
    <mergeCell ref="A14:C14"/>
    <mergeCell ref="A16:C16"/>
    <mergeCell ref="A18:C18"/>
    <mergeCell ref="A20:C20"/>
    <mergeCell ref="A15:E15"/>
    <mergeCell ref="G22:I22"/>
    <mergeCell ref="G13:K13"/>
    <mergeCell ref="G15:K15"/>
    <mergeCell ref="G17:K17"/>
    <mergeCell ref="G19:K19"/>
    <mergeCell ref="G21:K21"/>
    <mergeCell ref="G20:I20"/>
    <mergeCell ref="M22:O22"/>
    <mergeCell ref="M13:Q13"/>
    <mergeCell ref="M15:Q15"/>
    <mergeCell ref="M17:Q17"/>
    <mergeCell ref="M19:Q19"/>
    <mergeCell ref="M21:Q21"/>
    <mergeCell ref="M14:O14"/>
    <mergeCell ref="M20:O20"/>
    <mergeCell ref="A1:B4"/>
    <mergeCell ref="C1:D4"/>
    <mergeCell ref="M12:Q12"/>
    <mergeCell ref="M16:O16"/>
    <mergeCell ref="M18:O18"/>
    <mergeCell ref="G12:K12"/>
    <mergeCell ref="G14:I14"/>
    <mergeCell ref="G16:I16"/>
    <mergeCell ref="G18:I18"/>
    <mergeCell ref="A12:E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D51F-C652-406E-8048-14CDA7692C65}">
  <dimension ref="A3:S72"/>
  <sheetViews>
    <sheetView topLeftCell="A52" workbookViewId="0">
      <selection activeCell="F62" sqref="F62"/>
    </sheetView>
  </sheetViews>
  <sheetFormatPr defaultColWidth="10.6640625" defaultRowHeight="24"/>
  <cols>
    <col min="5" max="5" width="19.4140625" customWidth="1"/>
  </cols>
  <sheetData>
    <row r="3" spans="1:19" ht="23.25">
      <c r="A3" s="2"/>
      <c r="B3" s="30" t="s">
        <v>0</v>
      </c>
      <c r="C3" s="30"/>
      <c r="D3" s="30"/>
      <c r="E3" s="2"/>
      <c r="F3" s="17" t="s">
        <v>1</v>
      </c>
      <c r="G3" s="17"/>
      <c r="H3" s="17"/>
    </row>
    <row r="4" spans="1:19" ht="23.25">
      <c r="A4" s="2"/>
      <c r="B4" s="1"/>
      <c r="C4" s="1" t="s">
        <v>2</v>
      </c>
      <c r="D4" s="1"/>
      <c r="E4" s="2"/>
      <c r="F4" s="17" t="s">
        <v>3</v>
      </c>
      <c r="G4" s="17"/>
      <c r="H4" s="17"/>
    </row>
    <row r="5" spans="1:19" ht="23.25">
      <c r="A5" s="2"/>
      <c r="B5" s="29" t="s">
        <v>4</v>
      </c>
      <c r="C5" s="29"/>
      <c r="D5" s="29"/>
      <c r="E5" s="2"/>
      <c r="F5" s="17" t="s">
        <v>5</v>
      </c>
      <c r="G5" s="17"/>
      <c r="H5" s="17"/>
    </row>
    <row r="6" spans="1:19" ht="23.25">
      <c r="A6" s="2"/>
      <c r="B6" s="29" t="s">
        <v>6</v>
      </c>
      <c r="C6" s="29"/>
      <c r="D6" s="29"/>
      <c r="E6" s="2"/>
      <c r="F6" s="17" t="s">
        <v>7</v>
      </c>
      <c r="G6" s="17"/>
      <c r="H6" s="17"/>
    </row>
    <row r="7" spans="1:19" ht="23.25">
      <c r="A7" s="2"/>
      <c r="B7" s="29" t="s">
        <v>8</v>
      </c>
      <c r="C7" s="29"/>
      <c r="D7" s="29"/>
      <c r="E7" s="2"/>
      <c r="F7" s="2"/>
      <c r="G7" s="2"/>
      <c r="H7" s="2"/>
    </row>
    <row r="8" spans="1:19" ht="23.25">
      <c r="A8" s="2"/>
      <c r="B8" s="29" t="s">
        <v>9</v>
      </c>
      <c r="C8" s="29"/>
      <c r="D8" s="29"/>
      <c r="E8" s="2"/>
      <c r="F8" s="2"/>
      <c r="G8" s="2"/>
      <c r="H8" s="2"/>
    </row>
    <row r="9" spans="1:19" ht="23.25">
      <c r="A9" s="2"/>
      <c r="B9" s="2"/>
      <c r="C9" s="2"/>
      <c r="D9" s="2"/>
      <c r="E9" s="2"/>
      <c r="F9" s="2"/>
      <c r="G9" s="2"/>
      <c r="H9" s="2"/>
    </row>
    <row r="10" spans="1:19" ht="23.25">
      <c r="A10" s="2"/>
      <c r="B10" s="2"/>
      <c r="C10" s="2"/>
      <c r="D10" s="2"/>
      <c r="E10" s="2"/>
      <c r="F10" s="2"/>
      <c r="G10" s="2"/>
      <c r="H10" s="2"/>
    </row>
    <row r="11" spans="1:19" ht="23.25">
      <c r="A11" s="4" t="s">
        <v>68</v>
      </c>
      <c r="B11" s="2"/>
      <c r="C11" s="2"/>
      <c r="D11" s="2"/>
      <c r="E11" s="2"/>
      <c r="F11" s="2"/>
      <c r="G11" s="2"/>
      <c r="H11" s="2"/>
      <c r="L11" s="4" t="s">
        <v>69</v>
      </c>
      <c r="M11" s="2"/>
      <c r="N11" s="2"/>
      <c r="O11" s="2"/>
      <c r="P11" s="2"/>
      <c r="Q11" s="2"/>
      <c r="R11" s="2"/>
      <c r="S11" s="2"/>
    </row>
    <row r="12" spans="1:19" ht="23.25">
      <c r="A12" s="2"/>
      <c r="B12" s="2"/>
      <c r="C12" s="2"/>
      <c r="D12" s="2"/>
      <c r="E12" s="2"/>
      <c r="F12" s="2"/>
      <c r="G12" s="2"/>
      <c r="H12" s="2"/>
      <c r="L12" s="2"/>
      <c r="M12" s="2"/>
      <c r="N12" s="2"/>
      <c r="O12" s="2"/>
      <c r="P12" s="2"/>
      <c r="Q12" s="2"/>
      <c r="R12" s="2"/>
      <c r="S12" s="2"/>
    </row>
    <row r="13" spans="1:19" ht="23.25">
      <c r="A13" s="28" t="s">
        <v>14</v>
      </c>
      <c r="B13" s="28"/>
      <c r="C13" s="2"/>
      <c r="D13" s="27" t="s">
        <v>15</v>
      </c>
      <c r="E13" s="27"/>
      <c r="F13" s="27"/>
      <c r="G13" s="2">
        <f>B20+E20+H20</f>
        <v>2.7894979375316483E-2</v>
      </c>
      <c r="H13" s="2"/>
      <c r="L13" s="28" t="s">
        <v>14</v>
      </c>
      <c r="M13" s="28"/>
      <c r="N13" s="2"/>
      <c r="O13" s="27" t="s">
        <v>15</v>
      </c>
      <c r="P13" s="27"/>
      <c r="Q13" s="27"/>
      <c r="R13" s="2">
        <f>M20+P20+S20</f>
        <v>1.8751749230338649E-2</v>
      </c>
      <c r="S13" s="2"/>
    </row>
    <row r="14" spans="1:19" ht="23.25">
      <c r="A14" s="2"/>
      <c r="B14" s="2"/>
      <c r="C14" s="2"/>
      <c r="D14" s="2"/>
      <c r="E14" s="2"/>
      <c r="F14" s="2"/>
      <c r="G14" s="2"/>
      <c r="H14" s="2"/>
      <c r="L14" s="2"/>
      <c r="M14" s="2"/>
      <c r="N14" s="2"/>
      <c r="O14" s="2"/>
      <c r="P14" s="2"/>
      <c r="Q14" s="2"/>
      <c r="R14" s="2"/>
      <c r="S14" s="2"/>
    </row>
    <row r="15" spans="1:19" ht="23.25">
      <c r="A15" s="26" t="s">
        <v>17</v>
      </c>
      <c r="B15" s="26"/>
      <c r="C15" s="2"/>
      <c r="D15" s="17" t="s">
        <v>18</v>
      </c>
      <c r="E15" s="17"/>
      <c r="F15" s="2"/>
      <c r="G15" s="26" t="s">
        <v>19</v>
      </c>
      <c r="H15" s="26"/>
      <c r="L15" s="26" t="s">
        <v>17</v>
      </c>
      <c r="M15" s="26"/>
      <c r="N15" s="2"/>
      <c r="O15" s="26" t="s">
        <v>18</v>
      </c>
      <c r="P15" s="26"/>
      <c r="Q15" s="2"/>
      <c r="R15" s="26" t="s">
        <v>19</v>
      </c>
      <c r="S15" s="26"/>
    </row>
    <row r="16" spans="1:19" ht="47.25">
      <c r="A16" s="2" t="s">
        <v>20</v>
      </c>
      <c r="B16" s="2" t="s">
        <v>21</v>
      </c>
      <c r="C16" s="2"/>
      <c r="D16" s="2" t="s">
        <v>20</v>
      </c>
      <c r="E16" s="7" t="s">
        <v>22</v>
      </c>
      <c r="F16" s="2"/>
      <c r="G16" s="2" t="s">
        <v>20</v>
      </c>
      <c r="H16" s="7" t="s">
        <v>23</v>
      </c>
      <c r="L16" s="2" t="s">
        <v>20</v>
      </c>
      <c r="M16" s="2" t="s">
        <v>21</v>
      </c>
      <c r="N16" s="2"/>
      <c r="O16" s="2" t="s">
        <v>20</v>
      </c>
      <c r="P16" s="7" t="s">
        <v>22</v>
      </c>
      <c r="Q16" s="2"/>
      <c r="R16" s="2" t="s">
        <v>20</v>
      </c>
      <c r="S16" s="7" t="s">
        <v>23</v>
      </c>
    </row>
    <row r="17" spans="1:19" ht="23.25">
      <c r="A17" s="2" t="s">
        <v>27</v>
      </c>
      <c r="B17" s="2">
        <v>0.3</v>
      </c>
      <c r="C17" s="2"/>
      <c r="D17" s="2" t="s">
        <v>27</v>
      </c>
      <c r="E17" s="2">
        <v>0.25</v>
      </c>
      <c r="F17" s="2"/>
      <c r="G17" s="2" t="s">
        <v>27</v>
      </c>
      <c r="H17" s="2">
        <v>1</v>
      </c>
      <c r="L17" s="2" t="s">
        <v>27</v>
      </c>
      <c r="M17" s="2">
        <v>0.3</v>
      </c>
      <c r="N17" s="2"/>
      <c r="O17" s="2" t="s">
        <v>27</v>
      </c>
      <c r="P17" s="2">
        <v>0.25</v>
      </c>
      <c r="Q17" s="2"/>
      <c r="R17" s="2" t="s">
        <v>27</v>
      </c>
      <c r="S17" s="2">
        <v>1</v>
      </c>
    </row>
    <row r="18" spans="1:19" ht="23.25">
      <c r="A18" s="2" t="s">
        <v>28</v>
      </c>
      <c r="B18" s="2">
        <v>0.01</v>
      </c>
      <c r="C18" s="2"/>
      <c r="D18" s="2" t="s">
        <v>28</v>
      </c>
      <c r="E18" s="2">
        <v>0.19</v>
      </c>
      <c r="F18" s="2"/>
      <c r="G18" s="2" t="s">
        <v>28</v>
      </c>
      <c r="H18" s="2">
        <v>0.1</v>
      </c>
      <c r="L18" s="2" t="s">
        <v>28</v>
      </c>
      <c r="M18" s="2">
        <v>0.01</v>
      </c>
      <c r="N18" s="2"/>
      <c r="O18" s="2" t="s">
        <v>28</v>
      </c>
      <c r="P18" s="2">
        <v>0.19</v>
      </c>
      <c r="Q18" s="2"/>
      <c r="R18" s="2" t="s">
        <v>28</v>
      </c>
      <c r="S18" s="2">
        <v>0.1</v>
      </c>
    </row>
    <row r="19" spans="1:19" ht="23.25">
      <c r="A19" s="2" t="s">
        <v>29</v>
      </c>
      <c r="B19" s="2">
        <v>32.14</v>
      </c>
      <c r="C19" s="2"/>
      <c r="D19" s="2" t="s">
        <v>29</v>
      </c>
      <c r="E19" s="2">
        <v>32.14</v>
      </c>
      <c r="F19" s="2"/>
      <c r="G19" s="2" t="s">
        <v>29</v>
      </c>
      <c r="H19" s="2">
        <v>31.14</v>
      </c>
      <c r="L19" s="2" t="s">
        <v>29</v>
      </c>
      <c r="M19" s="2">
        <v>47.64</v>
      </c>
      <c r="N19" s="2"/>
      <c r="O19" s="2" t="s">
        <v>29</v>
      </c>
      <c r="P19" s="2">
        <v>47.64</v>
      </c>
      <c r="Q19" s="2"/>
      <c r="R19" s="2" t="s">
        <v>29</v>
      </c>
      <c r="S19" s="2">
        <v>47.64</v>
      </c>
    </row>
    <row r="20" spans="1:19" ht="23.25">
      <c r="A20" s="2" t="s">
        <v>30</v>
      </c>
      <c r="B20" s="2">
        <f>B18/(B17*B19)</f>
        <v>1.0371292263015972E-3</v>
      </c>
      <c r="C20" s="2"/>
      <c r="D20" s="2" t="s">
        <v>30</v>
      </c>
      <c r="E20" s="2">
        <f>E18/(E17*E19)</f>
        <v>2.3646546359676415E-2</v>
      </c>
      <c r="F20" s="2"/>
      <c r="G20" s="2" t="s">
        <v>31</v>
      </c>
      <c r="H20" s="2">
        <f>H18/(H17*H19)</f>
        <v>3.2113037893384717E-3</v>
      </c>
      <c r="L20" s="2" t="s">
        <v>30</v>
      </c>
      <c r="M20" s="2">
        <f>M18/(M17*M19)</f>
        <v>6.9969213546039748E-4</v>
      </c>
      <c r="N20" s="2"/>
      <c r="O20" s="2" t="s">
        <v>30</v>
      </c>
      <c r="P20" s="2">
        <f>P18/(P17*P19)</f>
        <v>1.595298068849706E-2</v>
      </c>
      <c r="Q20" s="2"/>
      <c r="R20" s="2" t="s">
        <v>31</v>
      </c>
      <c r="S20" s="2">
        <f>S18/(S17*S19)</f>
        <v>2.0990764063811922E-3</v>
      </c>
    </row>
    <row r="21" spans="1:19" ht="23.25">
      <c r="A21" s="2"/>
      <c r="B21" s="2"/>
      <c r="C21" s="2"/>
      <c r="D21" s="2"/>
      <c r="E21" s="2"/>
      <c r="F21" s="2"/>
      <c r="G21" s="2"/>
      <c r="H21" s="2"/>
      <c r="L21" s="2"/>
      <c r="M21" s="2"/>
      <c r="N21" s="2"/>
      <c r="O21" s="2"/>
      <c r="P21" s="2"/>
      <c r="Q21" s="2"/>
      <c r="R21" s="2"/>
      <c r="S21" s="2"/>
    </row>
    <row r="22" spans="1:19" ht="23.25">
      <c r="A22" s="2"/>
      <c r="B22" s="2"/>
      <c r="C22" s="2"/>
      <c r="D22" s="2"/>
      <c r="E22" s="2"/>
      <c r="F22" s="2"/>
      <c r="G22" s="2"/>
      <c r="H22" s="2"/>
      <c r="L22" s="2"/>
      <c r="M22" s="2"/>
      <c r="N22" s="2"/>
      <c r="O22" s="2"/>
      <c r="P22" s="2"/>
      <c r="Q22" s="2"/>
      <c r="R22" s="2"/>
      <c r="S22" s="2"/>
    </row>
    <row r="23" spans="1:19" ht="23.25">
      <c r="A23" s="28" t="s">
        <v>32</v>
      </c>
      <c r="B23" s="28"/>
      <c r="C23" s="2"/>
      <c r="D23" s="27" t="s">
        <v>33</v>
      </c>
      <c r="E23" s="27"/>
      <c r="F23" s="27"/>
      <c r="G23" s="2">
        <f>B30+E30</f>
        <v>1.6509090909090911</v>
      </c>
      <c r="H23" s="2"/>
      <c r="L23" s="28" t="s">
        <v>32</v>
      </c>
      <c r="M23" s="28"/>
      <c r="N23" s="2"/>
      <c r="O23" s="27" t="s">
        <v>33</v>
      </c>
      <c r="P23" s="27"/>
      <c r="Q23" s="27"/>
      <c r="R23" s="2">
        <f>M30+P30</f>
        <v>1.6509090909090911</v>
      </c>
      <c r="S23" s="2"/>
    </row>
    <row r="24" spans="1:19" ht="23.25">
      <c r="A24" s="2"/>
      <c r="B24" s="2"/>
      <c r="C24" s="2"/>
      <c r="D24" s="2"/>
      <c r="E24" s="2"/>
      <c r="F24" s="2"/>
      <c r="G24" s="2"/>
      <c r="H24" s="2"/>
      <c r="L24" s="2"/>
      <c r="M24" s="2"/>
      <c r="N24" s="2"/>
      <c r="O24" s="2"/>
      <c r="P24" s="2"/>
      <c r="Q24" s="2"/>
      <c r="R24" s="2"/>
      <c r="S24" s="2"/>
    </row>
    <row r="25" spans="1:19" ht="23.25">
      <c r="A25" s="26" t="s">
        <v>36</v>
      </c>
      <c r="B25" s="26"/>
      <c r="C25" s="2"/>
      <c r="D25" s="26" t="s">
        <v>37</v>
      </c>
      <c r="E25" s="26"/>
      <c r="F25" s="2"/>
      <c r="G25" s="2"/>
      <c r="H25" s="2"/>
      <c r="L25" s="26" t="s">
        <v>36</v>
      </c>
      <c r="M25" s="26"/>
      <c r="N25" s="2"/>
      <c r="O25" s="26" t="s">
        <v>37</v>
      </c>
      <c r="P25" s="26"/>
      <c r="Q25" s="2"/>
      <c r="R25" s="2"/>
      <c r="S25" s="2"/>
    </row>
    <row r="26" spans="1:19" ht="70.5">
      <c r="A26" s="2" t="s">
        <v>20</v>
      </c>
      <c r="B26" s="2" t="s">
        <v>21</v>
      </c>
      <c r="C26" s="2"/>
      <c r="D26" s="2" t="s">
        <v>20</v>
      </c>
      <c r="E26" s="7" t="s">
        <v>25</v>
      </c>
      <c r="F26" s="2"/>
      <c r="G26" s="2"/>
      <c r="H26" s="2"/>
      <c r="L26" s="2" t="s">
        <v>20</v>
      </c>
      <c r="M26" s="2" t="s">
        <v>21</v>
      </c>
      <c r="N26" s="2"/>
      <c r="O26" s="2" t="s">
        <v>20</v>
      </c>
      <c r="P26" s="7" t="s">
        <v>25</v>
      </c>
      <c r="Q26" s="2"/>
      <c r="R26" s="2"/>
      <c r="S26" s="2"/>
    </row>
    <row r="27" spans="1:19" ht="23.25">
      <c r="A27" s="2" t="s">
        <v>27</v>
      </c>
      <c r="B27" s="2">
        <v>0.6</v>
      </c>
      <c r="C27" s="2"/>
      <c r="D27" s="2" t="s">
        <v>27</v>
      </c>
      <c r="E27" s="2">
        <v>2.1999999999999999E-2</v>
      </c>
      <c r="F27" s="2"/>
      <c r="G27" s="2"/>
      <c r="H27" s="2"/>
      <c r="L27" s="2" t="s">
        <v>27</v>
      </c>
      <c r="M27" s="2">
        <v>0.6</v>
      </c>
      <c r="N27" s="2"/>
      <c r="O27" s="2" t="s">
        <v>27</v>
      </c>
      <c r="P27" s="2">
        <v>2.1999999999999999E-2</v>
      </c>
      <c r="Q27" s="2"/>
      <c r="R27" s="2"/>
      <c r="S27" s="2"/>
    </row>
    <row r="28" spans="1:19" ht="23.25">
      <c r="A28" s="2" t="s">
        <v>28</v>
      </c>
      <c r="B28" s="2">
        <v>7.1999999999999995E-2</v>
      </c>
      <c r="C28" s="2"/>
      <c r="D28" s="2" t="s">
        <v>28</v>
      </c>
      <c r="E28" s="2">
        <v>7.0000000000000007E-2</v>
      </c>
      <c r="F28" s="2"/>
      <c r="G28" s="2"/>
      <c r="H28" s="2"/>
      <c r="L28" s="2" t="s">
        <v>28</v>
      </c>
      <c r="M28" s="2">
        <v>7.1999999999999995E-2</v>
      </c>
      <c r="N28" s="2"/>
      <c r="O28" s="2" t="s">
        <v>28</v>
      </c>
      <c r="P28" s="2">
        <v>7.0000000000000007E-2</v>
      </c>
      <c r="Q28" s="2"/>
      <c r="R28" s="2"/>
      <c r="S28" s="2"/>
    </row>
    <row r="29" spans="1:19" ht="23.25">
      <c r="A29" s="2" t="s">
        <v>29</v>
      </c>
      <c r="B29" s="2">
        <v>2</v>
      </c>
      <c r="C29" s="2"/>
      <c r="D29" s="2" t="s">
        <v>29</v>
      </c>
      <c r="E29" s="2">
        <v>2</v>
      </c>
      <c r="F29" s="2"/>
      <c r="G29" s="2"/>
      <c r="H29" s="2"/>
      <c r="L29" s="2" t="s">
        <v>29</v>
      </c>
      <c r="M29" s="2">
        <v>2</v>
      </c>
      <c r="N29" s="2"/>
      <c r="O29" s="2" t="s">
        <v>29</v>
      </c>
      <c r="P29" s="2">
        <v>2</v>
      </c>
      <c r="Q29" s="2"/>
      <c r="R29" s="2"/>
      <c r="S29" s="2"/>
    </row>
    <row r="30" spans="1:19" ht="23.25">
      <c r="A30" s="2" t="s">
        <v>30</v>
      </c>
      <c r="B30" s="2">
        <f>B28/(B27*B29)</f>
        <v>0.06</v>
      </c>
      <c r="C30" s="2"/>
      <c r="D30" s="2" t="s">
        <v>30</v>
      </c>
      <c r="E30" s="2">
        <f>E28/(E27*E29)</f>
        <v>1.5909090909090911</v>
      </c>
      <c r="F30" s="2"/>
      <c r="G30" s="2"/>
      <c r="H30" s="2"/>
      <c r="L30" s="2" t="s">
        <v>30</v>
      </c>
      <c r="M30" s="2">
        <f>M28/(M27*M29)</f>
        <v>0.06</v>
      </c>
      <c r="N30" s="2"/>
      <c r="O30" s="2" t="s">
        <v>30</v>
      </c>
      <c r="P30" s="2">
        <f>P28/(P27*P29)</f>
        <v>1.5909090909090911</v>
      </c>
      <c r="Q30" s="2"/>
      <c r="R30" s="2"/>
      <c r="S30" s="2"/>
    </row>
    <row r="31" spans="1:19" ht="23.25">
      <c r="A31" s="2"/>
      <c r="B31" s="2"/>
      <c r="C31" s="2"/>
      <c r="D31" s="2"/>
      <c r="E31" s="2"/>
      <c r="F31" s="2"/>
      <c r="G31" s="2"/>
      <c r="H31" s="2"/>
      <c r="L31" s="2"/>
      <c r="M31" s="2"/>
      <c r="N31" s="2"/>
      <c r="O31" s="2"/>
      <c r="P31" s="2"/>
      <c r="Q31" s="2"/>
      <c r="R31" s="2"/>
      <c r="S31" s="2"/>
    </row>
    <row r="32" spans="1:19" ht="23.25">
      <c r="A32" s="3"/>
      <c r="B32" s="3"/>
      <c r="C32" s="3"/>
      <c r="D32" s="2"/>
      <c r="E32" s="2"/>
      <c r="F32" s="2"/>
      <c r="G32" s="2"/>
      <c r="H32" s="2"/>
      <c r="L32" s="3"/>
      <c r="M32" s="3"/>
      <c r="N32" s="3"/>
      <c r="O32" s="2"/>
      <c r="P32" s="2"/>
      <c r="Q32" s="2"/>
      <c r="R32" s="2"/>
      <c r="S32" s="2"/>
    </row>
    <row r="33" spans="1:19" ht="23.25">
      <c r="A33" s="28" t="s">
        <v>40</v>
      </c>
      <c r="B33" s="28"/>
      <c r="C33" s="2"/>
      <c r="D33" s="27" t="s">
        <v>15</v>
      </c>
      <c r="E33" s="27"/>
      <c r="F33" s="27"/>
      <c r="G33" s="2">
        <f>B40+E40+H40</f>
        <v>0.17029992911571859</v>
      </c>
      <c r="H33" s="2"/>
      <c r="L33" s="28" t="s">
        <v>40</v>
      </c>
      <c r="M33" s="28"/>
      <c r="N33" s="2"/>
      <c r="O33" s="27" t="s">
        <v>15</v>
      </c>
      <c r="P33" s="27"/>
      <c r="Q33" s="27"/>
      <c r="R33" s="2">
        <f>M40+P40+S40</f>
        <v>0.15326993620414672</v>
      </c>
      <c r="S33" s="2"/>
    </row>
    <row r="34" spans="1:19" ht="23.25">
      <c r="A34" s="2"/>
      <c r="B34" s="2"/>
      <c r="C34" s="2"/>
      <c r="D34" s="2"/>
      <c r="E34" s="2"/>
      <c r="F34" s="2"/>
      <c r="G34" s="2"/>
      <c r="H34" s="2"/>
      <c r="L34" s="2"/>
      <c r="M34" s="2"/>
      <c r="N34" s="2"/>
      <c r="O34" s="2"/>
      <c r="P34" s="2"/>
      <c r="Q34" s="2"/>
      <c r="R34" s="2"/>
      <c r="S34" s="2"/>
    </row>
    <row r="35" spans="1:19" ht="23.25">
      <c r="A35" s="26" t="s">
        <v>17</v>
      </c>
      <c r="B35" s="26"/>
      <c r="C35" s="2"/>
      <c r="D35" s="26" t="s">
        <v>18</v>
      </c>
      <c r="E35" s="26"/>
      <c r="F35" s="2"/>
      <c r="G35" s="26" t="s">
        <v>19</v>
      </c>
      <c r="H35" s="26"/>
      <c r="L35" s="26" t="s">
        <v>17</v>
      </c>
      <c r="M35" s="26"/>
      <c r="N35" s="2"/>
      <c r="O35" s="26" t="s">
        <v>18</v>
      </c>
      <c r="P35" s="26"/>
      <c r="Q35" s="2"/>
      <c r="R35" s="26" t="s">
        <v>19</v>
      </c>
      <c r="S35" s="26"/>
    </row>
    <row r="36" spans="1:19" ht="70.5">
      <c r="A36" s="2" t="s">
        <v>20</v>
      </c>
      <c r="B36" s="7" t="s">
        <v>24</v>
      </c>
      <c r="C36" s="2"/>
      <c r="D36" s="2" t="s">
        <v>20</v>
      </c>
      <c r="E36" s="7" t="s">
        <v>25</v>
      </c>
      <c r="F36" s="2"/>
      <c r="G36" s="2" t="s">
        <v>20</v>
      </c>
      <c r="H36" s="7" t="s">
        <v>26</v>
      </c>
      <c r="L36" s="2" t="s">
        <v>20</v>
      </c>
      <c r="M36" s="7" t="s">
        <v>24</v>
      </c>
      <c r="N36" s="2"/>
      <c r="O36" s="2" t="s">
        <v>20</v>
      </c>
      <c r="P36" s="7" t="s">
        <v>25</v>
      </c>
      <c r="Q36" s="2"/>
      <c r="R36" s="2" t="s">
        <v>20</v>
      </c>
      <c r="S36" s="7" t="s">
        <v>26</v>
      </c>
    </row>
    <row r="37" spans="1:19" ht="23.25">
      <c r="A37" s="2" t="s">
        <v>27</v>
      </c>
      <c r="B37" s="2">
        <v>0.6</v>
      </c>
      <c r="C37" s="2"/>
      <c r="D37" s="2" t="s">
        <v>27</v>
      </c>
      <c r="E37" s="2">
        <v>2.1999999999999999E-2</v>
      </c>
      <c r="F37" s="2"/>
      <c r="G37" s="2" t="s">
        <v>27</v>
      </c>
      <c r="H37" s="2">
        <v>3.7999999999999999E-2</v>
      </c>
      <c r="L37" s="2" t="s">
        <v>27</v>
      </c>
      <c r="M37" s="2">
        <v>0.6</v>
      </c>
      <c r="N37" s="2"/>
      <c r="O37" s="2" t="s">
        <v>27</v>
      </c>
      <c r="P37" s="2">
        <v>2.1999999999999999E-2</v>
      </c>
      <c r="Q37" s="2"/>
      <c r="R37" s="2" t="s">
        <v>27</v>
      </c>
      <c r="S37" s="2">
        <v>3.7999999999999999E-2</v>
      </c>
    </row>
    <row r="38" spans="1:19" ht="23.25">
      <c r="A38" s="2" t="s">
        <v>28</v>
      </c>
      <c r="B38" s="2">
        <v>0.28899999999999998</v>
      </c>
      <c r="C38" s="2"/>
      <c r="D38" s="2" t="s">
        <v>28</v>
      </c>
      <c r="E38" s="2">
        <v>3.0000000000000001E-3</v>
      </c>
      <c r="F38" s="2"/>
      <c r="G38" s="2" t="s">
        <v>28</v>
      </c>
      <c r="H38" s="2">
        <v>9.2999999999999999E-2</v>
      </c>
      <c r="L38" s="2" t="s">
        <v>28</v>
      </c>
      <c r="M38" s="2">
        <v>0.28899999999999998</v>
      </c>
      <c r="N38" s="2"/>
      <c r="O38" s="2" t="s">
        <v>28</v>
      </c>
      <c r="P38" s="2">
        <v>3.0000000000000001E-3</v>
      </c>
      <c r="Q38" s="2"/>
      <c r="R38" s="2" t="s">
        <v>28</v>
      </c>
      <c r="S38" s="2">
        <v>9.2999999999999999E-2</v>
      </c>
    </row>
    <row r="39" spans="1:19" ht="23.25">
      <c r="A39" s="2" t="s">
        <v>29</v>
      </c>
      <c r="B39" s="2">
        <v>18</v>
      </c>
      <c r="C39" s="2"/>
      <c r="D39" s="2" t="s">
        <v>29</v>
      </c>
      <c r="E39" s="2">
        <v>18</v>
      </c>
      <c r="F39" s="2"/>
      <c r="G39" s="2" t="s">
        <v>29</v>
      </c>
      <c r="H39" s="2">
        <v>18</v>
      </c>
      <c r="L39" s="2" t="s">
        <v>29</v>
      </c>
      <c r="M39" s="2">
        <v>20</v>
      </c>
      <c r="N39" s="2"/>
      <c r="O39" s="2" t="s">
        <v>29</v>
      </c>
      <c r="P39" s="2">
        <v>20</v>
      </c>
      <c r="Q39" s="2"/>
      <c r="R39" s="2" t="s">
        <v>29</v>
      </c>
      <c r="S39" s="2">
        <v>20</v>
      </c>
    </row>
    <row r="40" spans="1:19" ht="23.25">
      <c r="A40" s="2" t="s">
        <v>30</v>
      </c>
      <c r="B40" s="2">
        <f>B38/(B37*B39)</f>
        <v>2.675925925925926E-2</v>
      </c>
      <c r="C40" s="2"/>
      <c r="D40" s="2" t="s">
        <v>30</v>
      </c>
      <c r="E40" s="2">
        <f>E38/(E37*E39)</f>
        <v>7.5757575757575768E-3</v>
      </c>
      <c r="F40" s="2"/>
      <c r="G40" s="2" t="s">
        <v>31</v>
      </c>
      <c r="H40" s="2">
        <f>H38/(H37*H39)</f>
        <v>0.13596491228070176</v>
      </c>
      <c r="L40" s="2" t="s">
        <v>30</v>
      </c>
      <c r="M40" s="2">
        <f>M38/(M37*M39)</f>
        <v>2.4083333333333332E-2</v>
      </c>
      <c r="N40" s="2"/>
      <c r="O40" s="2" t="s">
        <v>30</v>
      </c>
      <c r="P40" s="2">
        <f>P38/(P37*P39)</f>
        <v>6.8181818181818187E-3</v>
      </c>
      <c r="Q40" s="2"/>
      <c r="R40" s="2" t="s">
        <v>31</v>
      </c>
      <c r="S40" s="2">
        <f>S38/(S37*S39)</f>
        <v>0.12236842105263157</v>
      </c>
    </row>
    <row r="41" spans="1:19" ht="23.25">
      <c r="A41" s="2"/>
      <c r="B41" s="2"/>
      <c r="C41" s="2"/>
      <c r="D41" s="2"/>
      <c r="E41" s="2"/>
      <c r="F41" s="2"/>
      <c r="G41" s="2"/>
      <c r="H41" s="2"/>
      <c r="L41" s="2"/>
      <c r="M41" s="2"/>
      <c r="N41" s="2"/>
      <c r="O41" s="2"/>
      <c r="P41" s="2"/>
      <c r="Q41" s="2"/>
      <c r="R41" s="2"/>
      <c r="S41" s="2"/>
    </row>
    <row r="42" spans="1:19" ht="23.25">
      <c r="A42" s="2"/>
      <c r="B42" s="2"/>
      <c r="C42" s="2"/>
      <c r="D42" s="2"/>
      <c r="E42" s="2"/>
      <c r="F42" s="2"/>
      <c r="G42" s="2"/>
      <c r="H42" s="2"/>
      <c r="L42" s="2"/>
      <c r="M42" s="2"/>
      <c r="N42" s="2"/>
      <c r="O42" s="2"/>
      <c r="P42" s="2"/>
      <c r="Q42" s="2"/>
      <c r="R42" s="2"/>
      <c r="S42" s="2"/>
    </row>
    <row r="43" spans="1:19" ht="23.25">
      <c r="A43" s="27" t="s">
        <v>70</v>
      </c>
      <c r="B43" s="27"/>
      <c r="C43" s="27"/>
      <c r="D43" s="2">
        <f>G23+G13+G33</f>
        <v>1.8491039994001262</v>
      </c>
      <c r="E43" s="2"/>
      <c r="F43" s="2"/>
      <c r="G43" s="2"/>
      <c r="H43" s="2"/>
      <c r="L43" s="27" t="s">
        <v>71</v>
      </c>
      <c r="M43" s="27"/>
      <c r="N43" s="27"/>
      <c r="O43" s="2">
        <f>R23+R13+R33</f>
        <v>1.8229307763435765</v>
      </c>
      <c r="P43" s="2"/>
      <c r="Q43" s="2"/>
      <c r="R43" s="2"/>
      <c r="S43" s="2"/>
    </row>
    <row r="44" spans="1:19" ht="23.25">
      <c r="L44" s="2"/>
      <c r="M44" s="2"/>
      <c r="N44" s="2"/>
      <c r="O44" s="2"/>
      <c r="P44" s="2"/>
      <c r="Q44" s="2"/>
      <c r="R44" s="2"/>
      <c r="S44" s="2"/>
    </row>
    <row r="45" spans="1:19" ht="23.25">
      <c r="L45" s="2"/>
      <c r="M45" s="2"/>
      <c r="N45" s="2"/>
      <c r="O45" s="2"/>
      <c r="P45" s="2"/>
      <c r="Q45" s="2"/>
      <c r="R45" s="2"/>
      <c r="S45" s="2"/>
    </row>
    <row r="49" spans="2:17" ht="23.25"/>
    <row r="50" spans="2:17" ht="23.25">
      <c r="B50" s="34" t="s">
        <v>72</v>
      </c>
      <c r="C50" s="35"/>
      <c r="D50" s="35"/>
      <c r="E50" s="35"/>
      <c r="F50" s="36"/>
      <c r="I50" s="34" t="s">
        <v>73</v>
      </c>
      <c r="J50" s="35"/>
      <c r="K50" s="35"/>
      <c r="L50" s="35"/>
      <c r="M50" s="36"/>
    </row>
    <row r="51" spans="2:17" ht="23.25">
      <c r="B51" s="61"/>
      <c r="C51" s="62"/>
      <c r="D51" s="62"/>
      <c r="E51" s="62"/>
      <c r="F51" s="67"/>
      <c r="I51" s="61"/>
      <c r="J51" s="62"/>
      <c r="K51" s="62"/>
      <c r="L51" s="62"/>
      <c r="M51" s="67"/>
    </row>
    <row r="52" spans="2:17" ht="23.25">
      <c r="B52" s="64" t="s">
        <v>74</v>
      </c>
      <c r="C52" s="65"/>
      <c r="D52" s="65"/>
      <c r="E52" s="21">
        <f>D43</f>
        <v>1.8491039994001262</v>
      </c>
      <c r="F52" s="20" t="s">
        <v>58</v>
      </c>
      <c r="I52" s="64" t="s">
        <v>75</v>
      </c>
      <c r="J52" s="65"/>
      <c r="K52" s="65"/>
      <c r="L52" s="21">
        <f>O43</f>
        <v>1.8229307763435765</v>
      </c>
      <c r="M52" s="20" t="s">
        <v>58</v>
      </c>
    </row>
    <row r="53" spans="2:17" ht="23.25">
      <c r="B53" s="47"/>
      <c r="C53" s="48"/>
      <c r="D53" s="48"/>
      <c r="E53" s="48"/>
      <c r="F53" s="68"/>
      <c r="I53" s="47"/>
      <c r="J53" s="48"/>
      <c r="K53" s="48"/>
      <c r="L53" s="48"/>
      <c r="M53" s="68"/>
    </row>
    <row r="54" spans="2:17" ht="23.25">
      <c r="B54" s="64" t="s">
        <v>61</v>
      </c>
      <c r="C54" s="65"/>
      <c r="D54" s="65"/>
      <c r="E54" s="12">
        <v>-5</v>
      </c>
      <c r="F54" s="13" t="s">
        <v>62</v>
      </c>
      <c r="I54" s="64" t="s">
        <v>61</v>
      </c>
      <c r="J54" s="65"/>
      <c r="K54" s="65"/>
      <c r="L54" s="12">
        <v>-5</v>
      </c>
      <c r="M54" s="13" t="s">
        <v>62</v>
      </c>
      <c r="O54" s="19" t="s">
        <v>76</v>
      </c>
      <c r="P54" s="22">
        <v>3600</v>
      </c>
      <c r="Q54" s="18" t="s">
        <v>77</v>
      </c>
    </row>
    <row r="55" spans="2:17" ht="23.25">
      <c r="B55" s="61"/>
      <c r="C55" s="62"/>
      <c r="D55" s="62"/>
      <c r="E55" s="62"/>
      <c r="F55" s="63"/>
      <c r="I55" s="61"/>
      <c r="J55" s="62"/>
      <c r="K55" s="62"/>
      <c r="L55" s="62"/>
      <c r="M55" s="63"/>
    </row>
    <row r="56" spans="2:17" ht="23.25">
      <c r="B56" s="64" t="s">
        <v>63</v>
      </c>
      <c r="C56" s="65"/>
      <c r="D56" s="65"/>
      <c r="E56" s="11">
        <v>20</v>
      </c>
      <c r="F56" s="13" t="s">
        <v>62</v>
      </c>
      <c r="I56" s="64" t="s">
        <v>63</v>
      </c>
      <c r="J56" s="65"/>
      <c r="K56" s="65"/>
      <c r="L56" s="11">
        <v>20</v>
      </c>
      <c r="M56" s="13" t="s">
        <v>62</v>
      </c>
    </row>
    <row r="57" spans="2:17" ht="23.25">
      <c r="B57" s="61"/>
      <c r="C57" s="62"/>
      <c r="D57" s="62"/>
      <c r="E57" s="62"/>
      <c r="F57" s="63"/>
      <c r="I57" s="61"/>
      <c r="J57" s="62"/>
      <c r="K57" s="62"/>
      <c r="L57" s="62"/>
      <c r="M57" s="63"/>
    </row>
    <row r="58" spans="2:17" ht="23.25">
      <c r="B58" s="64" t="s">
        <v>64</v>
      </c>
      <c r="C58" s="65"/>
      <c r="D58" s="65"/>
      <c r="E58" s="11">
        <f>E56-E54</f>
        <v>25</v>
      </c>
      <c r="F58" s="13" t="s">
        <v>62</v>
      </c>
      <c r="I58" s="64" t="s">
        <v>64</v>
      </c>
      <c r="J58" s="65"/>
      <c r="K58" s="65"/>
      <c r="L58" s="11">
        <f>L56-L54</f>
        <v>25</v>
      </c>
      <c r="M58" s="13" t="s">
        <v>62</v>
      </c>
    </row>
    <row r="59" spans="2:17" ht="23.25">
      <c r="B59" s="47"/>
      <c r="C59" s="48"/>
      <c r="D59" s="48"/>
      <c r="E59" s="48"/>
      <c r="F59" s="49"/>
      <c r="I59" s="47"/>
      <c r="J59" s="48"/>
      <c r="K59" s="48"/>
      <c r="L59" s="48"/>
      <c r="M59" s="49"/>
    </row>
    <row r="60" spans="2:17" ht="23.25">
      <c r="B60" s="56" t="s">
        <v>66</v>
      </c>
      <c r="C60" s="57"/>
      <c r="D60" s="57"/>
      <c r="E60" s="14">
        <f>E58/E52</f>
        <v>13.520061612602824</v>
      </c>
      <c r="F60" s="15" t="s">
        <v>67</v>
      </c>
      <c r="I60" s="56" t="s">
        <v>66</v>
      </c>
      <c r="J60" s="57"/>
      <c r="K60" s="57"/>
      <c r="L60" s="14">
        <f>L58/L52</f>
        <v>13.714179564264557</v>
      </c>
      <c r="M60" s="15" t="s">
        <v>67</v>
      </c>
    </row>
    <row r="61" spans="2:17" ht="23.25"/>
    <row r="63" spans="2:17" ht="23.25"/>
    <row r="64" spans="2:17" ht="24" customHeight="1">
      <c r="B64" s="66" t="s">
        <v>78</v>
      </c>
      <c r="C64" s="66"/>
      <c r="D64" s="66"/>
    </row>
    <row r="65" spans="2:14" ht="23.25">
      <c r="I65" s="66" t="s">
        <v>79</v>
      </c>
      <c r="J65" s="66"/>
      <c r="K65" s="66"/>
      <c r="L65" s="66"/>
      <c r="M65">
        <f>USFA06!D22+USFA06!J22+USFA06!P22+USFA07!E60+USFA07!L60</f>
        <v>59.414077934236978</v>
      </c>
      <c r="N65" t="s">
        <v>67</v>
      </c>
    </row>
    <row r="66" spans="2:14" ht="23.25">
      <c r="B66" s="18" t="s">
        <v>72</v>
      </c>
      <c r="C66" t="s">
        <v>80</v>
      </c>
      <c r="D66" s="25" t="s">
        <v>81</v>
      </c>
      <c r="E66">
        <f>E60/P54</f>
        <v>3.755572670167451E-3</v>
      </c>
      <c r="F66" t="s">
        <v>82</v>
      </c>
    </row>
    <row r="67" spans="2:14">
      <c r="B67" s="18" t="s">
        <v>54</v>
      </c>
      <c r="C67" t="s">
        <v>80</v>
      </c>
      <c r="D67" s="25" t="s">
        <v>81</v>
      </c>
      <c r="E67">
        <f>USFA06!D22/USFA07!P54</f>
        <v>3.8346546019229718E-3</v>
      </c>
      <c r="F67" t="s">
        <v>82</v>
      </c>
    </row>
    <row r="68" spans="2:14">
      <c r="B68" s="18" t="s">
        <v>55</v>
      </c>
      <c r="C68" t="s">
        <v>80</v>
      </c>
      <c r="D68" s="25" t="s">
        <v>81</v>
      </c>
      <c r="E68">
        <f>USFA06!J22/USFA07!P54</f>
        <v>3.0677236815383779E-3</v>
      </c>
      <c r="F68" t="s">
        <v>82</v>
      </c>
    </row>
    <row r="69" spans="2:14">
      <c r="B69" s="18" t="s">
        <v>56</v>
      </c>
      <c r="C69" t="s">
        <v>80</v>
      </c>
      <c r="D69" s="25" t="s">
        <v>81</v>
      </c>
      <c r="E69">
        <f>USFA06!P22/USFA07!P54</f>
        <v>2.0364652602524276E-3</v>
      </c>
      <c r="F69" t="s">
        <v>82</v>
      </c>
    </row>
    <row r="70" spans="2:14">
      <c r="B70" s="18" t="s">
        <v>73</v>
      </c>
      <c r="C70" t="s">
        <v>80</v>
      </c>
      <c r="D70" s="25" t="s">
        <v>81</v>
      </c>
      <c r="E70">
        <f>L60/P54</f>
        <v>3.8094943234068214E-3</v>
      </c>
      <c r="F70" t="s">
        <v>82</v>
      </c>
    </row>
    <row r="72" spans="2:14">
      <c r="B72" s="18" t="s">
        <v>83</v>
      </c>
      <c r="C72" t="s">
        <v>80</v>
      </c>
      <c r="D72" s="25" t="s">
        <v>84</v>
      </c>
      <c r="E72">
        <f>E66+E67+E68+E69+E70</f>
        <v>1.6503910537288051E-2</v>
      </c>
      <c r="F72" t="s">
        <v>82</v>
      </c>
    </row>
  </sheetData>
  <mergeCells count="58">
    <mergeCell ref="D23:F23"/>
    <mergeCell ref="A25:B25"/>
    <mergeCell ref="D25:E25"/>
    <mergeCell ref="A33:B33"/>
    <mergeCell ref="D33:F33"/>
    <mergeCell ref="L35:M35"/>
    <mergeCell ref="O35:P35"/>
    <mergeCell ref="R35:S35"/>
    <mergeCell ref="B3:D3"/>
    <mergeCell ref="B5:D5"/>
    <mergeCell ref="B6:D6"/>
    <mergeCell ref="B7:D7"/>
    <mergeCell ref="B8:D8"/>
    <mergeCell ref="A13:B13"/>
    <mergeCell ref="D13:F13"/>
    <mergeCell ref="A15:B15"/>
    <mergeCell ref="A35:B35"/>
    <mergeCell ref="D35:E35"/>
    <mergeCell ref="G35:H35"/>
    <mergeCell ref="G15:H15"/>
    <mergeCell ref="A23:B23"/>
    <mergeCell ref="L23:M23"/>
    <mergeCell ref="O23:Q23"/>
    <mergeCell ref="L25:M25"/>
    <mergeCell ref="O25:P25"/>
    <mergeCell ref="L33:M33"/>
    <mergeCell ref="O33:Q33"/>
    <mergeCell ref="L13:M13"/>
    <mergeCell ref="O13:Q13"/>
    <mergeCell ref="L15:M15"/>
    <mergeCell ref="O15:P15"/>
    <mergeCell ref="R15:S15"/>
    <mergeCell ref="B55:F55"/>
    <mergeCell ref="B56:D56"/>
    <mergeCell ref="B57:F57"/>
    <mergeCell ref="B58:D58"/>
    <mergeCell ref="L43:N43"/>
    <mergeCell ref="B50:F50"/>
    <mergeCell ref="B51:F51"/>
    <mergeCell ref="B52:D52"/>
    <mergeCell ref="B53:F53"/>
    <mergeCell ref="A43:C43"/>
    <mergeCell ref="B64:D64"/>
    <mergeCell ref="I65:L65"/>
    <mergeCell ref="B59:F59"/>
    <mergeCell ref="B60:D60"/>
    <mergeCell ref="I50:M50"/>
    <mergeCell ref="I51:M51"/>
    <mergeCell ref="I52:K52"/>
    <mergeCell ref="I53:M53"/>
    <mergeCell ref="I54:K54"/>
    <mergeCell ref="I55:M55"/>
    <mergeCell ref="I56:K56"/>
    <mergeCell ref="I57:M57"/>
    <mergeCell ref="I58:K58"/>
    <mergeCell ref="I59:M59"/>
    <mergeCell ref="I60:K60"/>
    <mergeCell ref="B54:D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C2A9-65F3-1641-B1B7-BB3CE403286F}">
  <dimension ref="A1:L22"/>
  <sheetViews>
    <sheetView tabSelected="1" zoomScale="83" workbookViewId="0">
      <selection activeCell="L14" sqref="L14"/>
    </sheetView>
  </sheetViews>
  <sheetFormatPr defaultColWidth="10.6640625" defaultRowHeight="24"/>
  <cols>
    <col min="1" max="1" width="13.33203125" customWidth="1"/>
    <col min="3" max="3" width="17.9140625" customWidth="1"/>
    <col min="6" max="6" width="20.58203125" customWidth="1"/>
  </cols>
  <sheetData>
    <row r="1" spans="1:12">
      <c r="A1" t="s">
        <v>85</v>
      </c>
    </row>
    <row r="2" spans="1:12" ht="23.25"/>
    <row r="3" spans="1:12" ht="23.25">
      <c r="A3" s="76" t="s">
        <v>86</v>
      </c>
      <c r="B3" s="77"/>
      <c r="C3" s="76" t="s">
        <v>87</v>
      </c>
      <c r="D3" s="77"/>
      <c r="E3" s="8"/>
      <c r="F3" s="76" t="s">
        <v>88</v>
      </c>
      <c r="G3" s="77"/>
      <c r="H3" s="81"/>
    </row>
    <row r="4" spans="1:12" ht="23.25">
      <c r="A4" s="69">
        <v>17.3</v>
      </c>
      <c r="B4" s="74" t="s">
        <v>89</v>
      </c>
      <c r="C4" s="69">
        <v>16.600000000000001</v>
      </c>
      <c r="D4" s="70" t="s">
        <v>89</v>
      </c>
      <c r="F4" s="69">
        <v>16.8</v>
      </c>
      <c r="G4" s="70" t="s">
        <v>89</v>
      </c>
      <c r="H4" s="79"/>
      <c r="I4" s="80" t="s">
        <v>90</v>
      </c>
      <c r="J4" s="78"/>
      <c r="K4" s="78"/>
      <c r="L4" s="78"/>
    </row>
    <row r="5" spans="1:12" ht="23.25">
      <c r="A5" s="69">
        <v>16.899999999999999</v>
      </c>
      <c r="B5" s="74" t="s">
        <v>89</v>
      </c>
      <c r="C5" s="69">
        <v>16.399999999999999</v>
      </c>
      <c r="D5" s="70" t="s">
        <v>89</v>
      </c>
      <c r="F5" s="69">
        <v>16.899999999999999</v>
      </c>
      <c r="G5" s="70" t="s">
        <v>89</v>
      </c>
      <c r="H5" s="79"/>
    </row>
    <row r="6" spans="1:12" ht="23.25">
      <c r="A6" s="69">
        <v>17.100000000000001</v>
      </c>
      <c r="B6" s="74" t="s">
        <v>89</v>
      </c>
      <c r="C6" s="69">
        <v>16.100000000000001</v>
      </c>
      <c r="D6" s="70" t="s">
        <v>89</v>
      </c>
      <c r="F6" s="69">
        <v>16.5</v>
      </c>
      <c r="G6" s="70" t="s">
        <v>89</v>
      </c>
      <c r="H6" s="79"/>
    </row>
    <row r="7" spans="1:12" ht="23.25">
      <c r="A7" s="69">
        <v>16.600000000000001</v>
      </c>
      <c r="B7" s="74" t="s">
        <v>89</v>
      </c>
      <c r="C7" s="69">
        <v>16.2</v>
      </c>
      <c r="D7" s="70" t="s">
        <v>89</v>
      </c>
      <c r="F7" s="69">
        <v>16.7</v>
      </c>
      <c r="G7" s="70" t="s">
        <v>89</v>
      </c>
      <c r="H7" s="79"/>
    </row>
    <row r="8" spans="1:12" ht="23.25">
      <c r="A8" s="69">
        <v>16.600000000000001</v>
      </c>
      <c r="B8" s="74" t="s">
        <v>89</v>
      </c>
      <c r="C8" s="69">
        <v>16.5</v>
      </c>
      <c r="D8" s="70" t="s">
        <v>89</v>
      </c>
      <c r="F8" s="69">
        <v>16.600000000000001</v>
      </c>
      <c r="G8" s="70" t="s">
        <v>89</v>
      </c>
      <c r="H8" s="79"/>
    </row>
    <row r="9" spans="1:12" ht="23.25">
      <c r="A9" s="69">
        <v>16.8</v>
      </c>
      <c r="B9" s="74" t="s">
        <v>89</v>
      </c>
      <c r="C9" s="69">
        <v>16.100000000000001</v>
      </c>
      <c r="D9" s="70" t="s">
        <v>89</v>
      </c>
      <c r="F9" s="69">
        <v>16.899999999999999</v>
      </c>
      <c r="G9" s="70" t="s">
        <v>89</v>
      </c>
      <c r="H9" s="79"/>
    </row>
    <row r="10" spans="1:12" ht="23.25">
      <c r="A10" s="69">
        <v>16.7</v>
      </c>
      <c r="B10" s="74" t="s">
        <v>89</v>
      </c>
      <c r="C10" s="69">
        <v>16.3</v>
      </c>
      <c r="D10" s="70" t="s">
        <v>89</v>
      </c>
      <c r="F10" s="69">
        <v>16.600000000000001</v>
      </c>
      <c r="G10" s="70" t="s">
        <v>89</v>
      </c>
      <c r="H10" s="79"/>
    </row>
    <row r="11" spans="1:12" ht="23.25">
      <c r="A11" s="69">
        <v>16.5</v>
      </c>
      <c r="B11" s="74" t="s">
        <v>89</v>
      </c>
      <c r="C11" s="69">
        <v>16.2</v>
      </c>
      <c r="D11" s="70" t="s">
        <v>89</v>
      </c>
      <c r="F11" s="69">
        <v>17</v>
      </c>
      <c r="G11" s="70" t="s">
        <v>89</v>
      </c>
      <c r="H11" s="79"/>
    </row>
    <row r="12" spans="1:12" ht="23.25">
      <c r="A12" s="69">
        <v>16.399999999999999</v>
      </c>
      <c r="B12" s="74" t="s">
        <v>89</v>
      </c>
      <c r="C12" s="69">
        <v>16.5</v>
      </c>
      <c r="D12" s="70" t="s">
        <v>89</v>
      </c>
      <c r="F12" s="69">
        <v>16.899999999999999</v>
      </c>
      <c r="G12" s="70" t="s">
        <v>89</v>
      </c>
      <c r="H12" s="79"/>
    </row>
    <row r="13" spans="1:12" ht="23.25">
      <c r="A13" s="69">
        <v>16.600000000000001</v>
      </c>
      <c r="B13" s="74" t="s">
        <v>89</v>
      </c>
      <c r="C13" s="69">
        <v>16.600000000000001</v>
      </c>
      <c r="D13" s="70" t="s">
        <v>89</v>
      </c>
      <c r="F13" s="69">
        <v>17.2</v>
      </c>
      <c r="G13" s="70" t="s">
        <v>89</v>
      </c>
      <c r="H13" s="79"/>
    </row>
    <row r="14" spans="1:12" ht="23.25">
      <c r="A14" s="69">
        <v>16.7</v>
      </c>
      <c r="B14" s="74" t="s">
        <v>89</v>
      </c>
      <c r="C14" s="69">
        <v>16.8</v>
      </c>
      <c r="D14" s="70" t="s">
        <v>89</v>
      </c>
      <c r="F14" s="69">
        <v>16.7</v>
      </c>
      <c r="G14" s="70" t="s">
        <v>89</v>
      </c>
      <c r="H14" s="79"/>
    </row>
    <row r="15" spans="1:12" ht="23.25">
      <c r="A15" s="69">
        <v>16.399999999999999</v>
      </c>
      <c r="B15" s="74" t="s">
        <v>89</v>
      </c>
      <c r="C15" s="69">
        <v>16.2</v>
      </c>
      <c r="D15" s="70" t="s">
        <v>89</v>
      </c>
      <c r="F15" s="69">
        <v>17.2</v>
      </c>
      <c r="G15" s="70" t="s">
        <v>89</v>
      </c>
      <c r="H15" s="79"/>
    </row>
    <row r="16" spans="1:12" ht="23.25">
      <c r="A16" s="69">
        <v>16.5</v>
      </c>
      <c r="B16" s="74" t="s">
        <v>89</v>
      </c>
      <c r="C16" s="69">
        <v>16.399999999999999</v>
      </c>
      <c r="D16" s="70" t="s">
        <v>89</v>
      </c>
      <c r="F16" s="69">
        <v>17.100000000000001</v>
      </c>
      <c r="G16" s="70" t="s">
        <v>89</v>
      </c>
      <c r="H16" s="79"/>
    </row>
    <row r="17" spans="1:8" ht="23.25">
      <c r="A17" s="71" t="s">
        <v>91</v>
      </c>
      <c r="B17" s="74"/>
      <c r="C17" s="71" t="s">
        <v>91</v>
      </c>
      <c r="D17" s="70"/>
      <c r="F17" s="69">
        <v>16.899999999999999</v>
      </c>
      <c r="G17" s="70" t="s">
        <v>89</v>
      </c>
      <c r="H17" s="79"/>
    </row>
    <row r="18" spans="1:8" ht="23.25">
      <c r="A18" s="72">
        <f>AVERAGE(A4:A16)</f>
        <v>16.7</v>
      </c>
      <c r="B18" s="75" t="s">
        <v>89</v>
      </c>
      <c r="C18" s="72">
        <f>AVERAGE(C4:C16)</f>
        <v>16.376923076923077</v>
      </c>
      <c r="D18" s="73" t="s">
        <v>89</v>
      </c>
      <c r="F18" s="69">
        <v>17.100000000000001</v>
      </c>
      <c r="G18" s="70" t="s">
        <v>89</v>
      </c>
      <c r="H18" s="79"/>
    </row>
    <row r="19" spans="1:8" ht="23.25">
      <c r="F19" s="69">
        <v>16.899999999999999</v>
      </c>
      <c r="G19" s="70" t="s">
        <v>89</v>
      </c>
      <c r="H19" s="79"/>
    </row>
    <row r="20" spans="1:8" ht="23.25">
      <c r="F20" s="71" t="s">
        <v>91</v>
      </c>
      <c r="G20" s="70"/>
      <c r="H20" s="79"/>
    </row>
    <row r="21" spans="1:8" ht="23.25">
      <c r="F21" s="72">
        <f>AVERAGE(F4:F19)</f>
        <v>16.874999999999996</v>
      </c>
      <c r="G21" s="73" t="s">
        <v>89</v>
      </c>
      <c r="H21" s="79"/>
    </row>
    <row r="22" spans="1:8" ht="23.25"/>
  </sheetData>
  <mergeCells count="4">
    <mergeCell ref="A3:B3"/>
    <mergeCell ref="C3:D3"/>
    <mergeCell ref="I4:L4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9046-9FB9-47C2-AFE0-5EA2CCE88707}">
  <dimension ref="A1:E18"/>
  <sheetViews>
    <sheetView topLeftCell="A4" zoomScale="75" workbookViewId="0">
      <selection activeCell="A18" sqref="A18"/>
    </sheetView>
  </sheetViews>
  <sheetFormatPr defaultColWidth="10.6640625" defaultRowHeight="24"/>
  <sheetData>
    <row r="1" spans="1:5">
      <c r="A1" t="s">
        <v>92</v>
      </c>
    </row>
    <row r="3" spans="1:5">
      <c r="A3" t="s">
        <v>93</v>
      </c>
    </row>
    <row r="4" spans="1:5">
      <c r="A4" s="8">
        <v>3.2</v>
      </c>
    </row>
    <row r="5" spans="1:5">
      <c r="A5" s="8">
        <v>3.1</v>
      </c>
    </row>
    <row r="6" spans="1:5">
      <c r="A6" s="8">
        <v>3.4</v>
      </c>
    </row>
    <row r="7" spans="1:5">
      <c r="A7" s="8">
        <v>3</v>
      </c>
    </row>
    <row r="8" spans="1:5">
      <c r="A8" s="8">
        <v>2.9</v>
      </c>
      <c r="C8" s="9" t="s">
        <v>91</v>
      </c>
      <c r="D8" s="8">
        <f>AVERAGE(A4:A17)</f>
        <v>2.9</v>
      </c>
      <c r="E8" t="s">
        <v>89</v>
      </c>
    </row>
    <row r="9" spans="1:5">
      <c r="A9" s="8">
        <v>2.7</v>
      </c>
    </row>
    <row r="10" spans="1:5">
      <c r="A10" s="8">
        <v>2.8</v>
      </c>
    </row>
    <row r="11" spans="1:5">
      <c r="A11" s="8">
        <v>3</v>
      </c>
    </row>
    <row r="12" spans="1:5">
      <c r="A12" s="8">
        <v>3</v>
      </c>
    </row>
    <row r="13" spans="1:5">
      <c r="A13" s="8">
        <v>2.9</v>
      </c>
    </row>
    <row r="14" spans="1:5">
      <c r="A14" s="8">
        <v>2.7</v>
      </c>
    </row>
    <row r="15" spans="1:5">
      <c r="A15" s="8">
        <v>2.5</v>
      </c>
    </row>
    <row r="16" spans="1:5">
      <c r="A16" s="8">
        <v>2.6</v>
      </c>
    </row>
    <row r="17" spans="1:1">
      <c r="A17" s="8">
        <v>2.8</v>
      </c>
    </row>
    <row r="18" spans="1:1">
      <c r="A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Isabel Rosas Da Silva Neves</dc:creator>
  <cp:keywords/>
  <dc:description/>
  <cp:lastModifiedBy>Tomas Videira Goncalves</cp:lastModifiedBy>
  <cp:revision/>
  <dcterms:created xsi:type="dcterms:W3CDTF">2023-12-30T12:20:35Z</dcterms:created>
  <dcterms:modified xsi:type="dcterms:W3CDTF">2024-01-03T17:45:30Z</dcterms:modified>
  <cp:category/>
  <cp:contentStatus/>
</cp:coreProperties>
</file>