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adrexmfg-my.sharepoint.com/personal/adriana_ramirez_cadrex_com/Documents/Desktop/"/>
    </mc:Choice>
  </mc:AlternateContent>
  <xr:revisionPtr revIDLastSave="1" documentId="8_{0856A278-2B23-4831-B9EC-D68CF2FB1D8F}" xr6:coauthVersionLast="47" xr6:coauthVersionMax="47" xr10:uidLastSave="{A1335533-0C6D-4B96-A02F-71B1B978AC57}"/>
  <bookViews>
    <workbookView xWindow="-108" yWindow="-108" windowWidth="23256" windowHeight="13896" xr2:uid="{E7F298B6-402F-499E-9956-7A2E57C002F6}"/>
  </bookViews>
  <sheets>
    <sheet name="Plan for every part" sheetId="1" r:id="rId1"/>
  </sheets>
  <definedNames>
    <definedName name="_xlnm._FilterDatabase" localSheetId="0" hidden="1">'Plan for every part'!$C$2:$X$2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27" i="1" l="1"/>
  <c r="O127" i="1"/>
  <c r="R127" i="1" s="1"/>
  <c r="U127" i="1" s="1"/>
  <c r="T126" i="1"/>
  <c r="R126" i="1"/>
  <c r="U126" i="1" s="1"/>
  <c r="O126" i="1"/>
  <c r="T125" i="1"/>
  <c r="O125" i="1"/>
  <c r="R125" i="1" s="1"/>
  <c r="U125" i="1" s="1"/>
  <c r="T124" i="1"/>
  <c r="O124" i="1"/>
  <c r="R124" i="1" s="1"/>
  <c r="U124" i="1" s="1"/>
  <c r="T123" i="1"/>
  <c r="O123" i="1"/>
  <c r="T122" i="1"/>
  <c r="O122" i="1"/>
  <c r="R122" i="1" s="1"/>
  <c r="U122" i="1" s="1"/>
  <c r="T121" i="1"/>
  <c r="O121" i="1"/>
  <c r="R121" i="1" s="1"/>
  <c r="U121" i="1" s="1"/>
  <c r="T120" i="1"/>
  <c r="O120" i="1"/>
  <c r="T119" i="1"/>
  <c r="O119" i="1"/>
  <c r="R119" i="1" s="1"/>
  <c r="U119" i="1" s="1"/>
  <c r="T118" i="1"/>
  <c r="O118" i="1"/>
  <c r="R118" i="1" s="1"/>
  <c r="U118" i="1" s="1"/>
  <c r="T117" i="1"/>
  <c r="O117" i="1"/>
  <c r="T116" i="1"/>
  <c r="O116" i="1"/>
  <c r="R116" i="1" s="1"/>
  <c r="U116" i="1" s="1"/>
  <c r="T115" i="1"/>
  <c r="O115" i="1"/>
  <c r="R115" i="1" s="1"/>
  <c r="U115" i="1" s="1"/>
  <c r="T114" i="1"/>
  <c r="O114" i="1"/>
  <c r="T113" i="1"/>
  <c r="O113" i="1"/>
  <c r="R113" i="1" s="1"/>
  <c r="U113" i="1" s="1"/>
  <c r="T112" i="1"/>
  <c r="O112" i="1"/>
  <c r="R112" i="1" s="1"/>
  <c r="U112" i="1" s="1"/>
  <c r="T111" i="1"/>
  <c r="O111" i="1"/>
  <c r="T110" i="1"/>
  <c r="O110" i="1"/>
  <c r="R110" i="1" s="1"/>
  <c r="U110" i="1" s="1"/>
  <c r="T109" i="1"/>
  <c r="O109" i="1"/>
  <c r="R109" i="1" s="1"/>
  <c r="U109" i="1" s="1"/>
  <c r="T108" i="1"/>
  <c r="O108" i="1"/>
  <c r="R108" i="1" s="1"/>
  <c r="U108" i="1" s="1"/>
  <c r="T107" i="1"/>
  <c r="O107" i="1"/>
  <c r="R107" i="1" s="1"/>
  <c r="U107" i="1" s="1"/>
  <c r="T106" i="1"/>
  <c r="O106" i="1"/>
  <c r="R106" i="1" s="1"/>
  <c r="U106" i="1" s="1"/>
  <c r="T105" i="1"/>
  <c r="O105" i="1"/>
  <c r="R105" i="1" s="1"/>
  <c r="U105" i="1" s="1"/>
  <c r="T104" i="1"/>
  <c r="O104" i="1"/>
  <c r="R104" i="1" s="1"/>
  <c r="U104" i="1" s="1"/>
  <c r="T103" i="1"/>
  <c r="O103" i="1"/>
  <c r="R103" i="1" s="1"/>
  <c r="U103" i="1" s="1"/>
  <c r="T102" i="1"/>
  <c r="O102" i="1"/>
  <c r="R102" i="1" s="1"/>
  <c r="U102" i="1" s="1"/>
  <c r="T101" i="1"/>
  <c r="O101" i="1"/>
  <c r="R101" i="1" s="1"/>
  <c r="U101" i="1" s="1"/>
  <c r="T100" i="1"/>
  <c r="O100" i="1"/>
  <c r="R100" i="1" s="1"/>
  <c r="U100" i="1" s="1"/>
  <c r="T99" i="1"/>
  <c r="O99" i="1"/>
  <c r="R99" i="1" s="1"/>
  <c r="U99" i="1" s="1"/>
  <c r="T98" i="1"/>
  <c r="O98" i="1"/>
  <c r="R98" i="1" s="1"/>
  <c r="U98" i="1" s="1"/>
  <c r="T97" i="1"/>
  <c r="O97" i="1"/>
  <c r="R97" i="1" s="1"/>
  <c r="U97" i="1" s="1"/>
  <c r="T96" i="1"/>
  <c r="O96" i="1"/>
  <c r="R96" i="1" s="1"/>
  <c r="U96" i="1" s="1"/>
  <c r="T95" i="1"/>
  <c r="O95" i="1"/>
  <c r="R95" i="1" s="1"/>
  <c r="U95" i="1" s="1"/>
  <c r="T94" i="1"/>
  <c r="O94" i="1"/>
  <c r="R94" i="1" s="1"/>
  <c r="U94" i="1" s="1"/>
  <c r="T93" i="1"/>
  <c r="O93" i="1"/>
  <c r="R93" i="1" s="1"/>
  <c r="U93" i="1" s="1"/>
  <c r="T92" i="1"/>
  <c r="O92" i="1"/>
  <c r="R92" i="1" s="1"/>
  <c r="U92" i="1" s="1"/>
  <c r="T91" i="1"/>
  <c r="O91" i="1"/>
  <c r="R91" i="1" s="1"/>
  <c r="U91" i="1" s="1"/>
  <c r="T90" i="1"/>
  <c r="O90" i="1"/>
  <c r="R90" i="1" s="1"/>
  <c r="U90" i="1" s="1"/>
  <c r="T89" i="1"/>
  <c r="O89" i="1"/>
  <c r="R89" i="1" s="1"/>
  <c r="U89" i="1" s="1"/>
  <c r="T88" i="1"/>
  <c r="O88" i="1"/>
  <c r="R88" i="1" s="1"/>
  <c r="U88" i="1" s="1"/>
  <c r="U87" i="1"/>
  <c r="T87" i="1"/>
  <c r="O87" i="1"/>
  <c r="T86" i="1"/>
  <c r="O86" i="1"/>
  <c r="R86" i="1" s="1"/>
  <c r="U86" i="1" s="1"/>
  <c r="T85" i="1"/>
  <c r="R85" i="1"/>
  <c r="U85" i="1" s="1"/>
  <c r="O85" i="1"/>
  <c r="T84" i="1"/>
  <c r="O84" i="1"/>
  <c r="R84" i="1" s="1"/>
  <c r="U84" i="1" s="1"/>
  <c r="T83" i="1"/>
  <c r="O83" i="1"/>
  <c r="R83" i="1" s="1"/>
  <c r="U83" i="1" s="1"/>
  <c r="T82" i="1"/>
  <c r="R82" i="1"/>
  <c r="U82" i="1" s="1"/>
  <c r="O82" i="1"/>
  <c r="T81" i="1"/>
  <c r="O81" i="1"/>
  <c r="R81" i="1" s="1"/>
  <c r="U81" i="1" s="1"/>
  <c r="T80" i="1"/>
  <c r="O80" i="1"/>
  <c r="R80" i="1" s="1"/>
  <c r="U80" i="1" s="1"/>
  <c r="T79" i="1"/>
  <c r="R79" i="1"/>
  <c r="U79" i="1" s="1"/>
  <c r="O79" i="1"/>
  <c r="T78" i="1"/>
  <c r="O78" i="1"/>
  <c r="R78" i="1" s="1"/>
  <c r="U78" i="1" s="1"/>
  <c r="T77" i="1"/>
  <c r="O77" i="1"/>
  <c r="R77" i="1" s="1"/>
  <c r="U77" i="1" s="1"/>
  <c r="T76" i="1"/>
  <c r="R76" i="1"/>
  <c r="U76" i="1" s="1"/>
  <c r="O76" i="1"/>
  <c r="T75" i="1"/>
  <c r="O75" i="1"/>
  <c r="R75" i="1" s="1"/>
  <c r="U75" i="1" s="1"/>
  <c r="T74" i="1"/>
  <c r="O74" i="1"/>
  <c r="R74" i="1" s="1"/>
  <c r="U74" i="1" s="1"/>
  <c r="T73" i="1"/>
  <c r="R73" i="1"/>
  <c r="U73" i="1" s="1"/>
  <c r="O73" i="1"/>
  <c r="T72" i="1"/>
  <c r="O72" i="1"/>
  <c r="R72" i="1" s="1"/>
  <c r="U72" i="1" s="1"/>
  <c r="O71" i="1"/>
  <c r="T70" i="1"/>
  <c r="O70" i="1"/>
  <c r="R70" i="1" s="1"/>
  <c r="U70" i="1" s="1"/>
  <c r="T69" i="1"/>
  <c r="O69" i="1"/>
  <c r="R69" i="1" s="1"/>
  <c r="U69" i="1" s="1"/>
  <c r="T68" i="1"/>
  <c r="O68" i="1"/>
  <c r="R68" i="1" s="1"/>
  <c r="U68" i="1" s="1"/>
  <c r="U67" i="1"/>
  <c r="T67" i="1"/>
  <c r="O67" i="1"/>
  <c r="T66" i="1"/>
  <c r="R66" i="1"/>
  <c r="U66" i="1" s="1"/>
  <c r="O66" i="1"/>
  <c r="U65" i="1"/>
  <c r="T65" i="1"/>
  <c r="O65" i="1"/>
  <c r="T64" i="1"/>
  <c r="O64" i="1"/>
  <c r="R64" i="1" s="1"/>
  <c r="U64" i="1" s="1"/>
  <c r="T63" i="1"/>
  <c r="O63" i="1"/>
  <c r="R63" i="1" s="1"/>
  <c r="U63" i="1" s="1"/>
  <c r="T62" i="1"/>
  <c r="R62" i="1"/>
  <c r="U62" i="1" s="1"/>
  <c r="O62" i="1"/>
  <c r="T61" i="1"/>
  <c r="O61" i="1"/>
  <c r="R61" i="1" s="1"/>
  <c r="U61" i="1" s="1"/>
  <c r="O60" i="1"/>
  <c r="T59" i="1"/>
  <c r="R59" i="1"/>
  <c r="U59" i="1" s="1"/>
  <c r="O59" i="1"/>
  <c r="T58" i="1"/>
  <c r="O58" i="1"/>
  <c r="R58" i="1" s="1"/>
  <c r="U58" i="1" s="1"/>
  <c r="T57" i="1"/>
  <c r="O57" i="1"/>
  <c r="R57" i="1" s="1"/>
  <c r="U57" i="1" s="1"/>
  <c r="T56" i="1"/>
  <c r="R56" i="1"/>
  <c r="U56" i="1" s="1"/>
  <c r="O56" i="1"/>
  <c r="T55" i="1"/>
  <c r="O55" i="1"/>
  <c r="R55" i="1" s="1"/>
  <c r="U55" i="1" s="1"/>
  <c r="O54" i="1"/>
  <c r="T53" i="1"/>
  <c r="O53" i="1"/>
  <c r="R53" i="1" s="1"/>
  <c r="U53" i="1" s="1"/>
  <c r="T52" i="1"/>
  <c r="O52" i="1"/>
  <c r="R52" i="1" s="1"/>
  <c r="U52" i="1" s="1"/>
  <c r="T51" i="1"/>
  <c r="O51" i="1"/>
  <c r="R51" i="1" s="1"/>
  <c r="U51" i="1" s="1"/>
  <c r="T50" i="1"/>
  <c r="O50" i="1"/>
  <c r="R50" i="1" s="1"/>
  <c r="U50" i="1" s="1"/>
  <c r="T49" i="1"/>
  <c r="O49" i="1"/>
  <c r="R49" i="1" s="1"/>
  <c r="U49" i="1" s="1"/>
  <c r="T48" i="1"/>
  <c r="O48" i="1"/>
  <c r="R48" i="1" s="1"/>
  <c r="U48" i="1" s="1"/>
  <c r="T47" i="1"/>
  <c r="O47" i="1"/>
  <c r="R47" i="1" s="1"/>
  <c r="U47" i="1" s="1"/>
  <c r="T46" i="1"/>
  <c r="O46" i="1"/>
  <c r="R46" i="1" s="1"/>
  <c r="U46" i="1" s="1"/>
  <c r="T45" i="1"/>
  <c r="O45" i="1"/>
  <c r="R45" i="1" s="1"/>
  <c r="U45" i="1" s="1"/>
  <c r="T44" i="1"/>
  <c r="O44" i="1"/>
  <c r="R44" i="1" s="1"/>
  <c r="U44" i="1" s="1"/>
  <c r="T43" i="1"/>
  <c r="O43" i="1"/>
  <c r="R43" i="1" s="1"/>
  <c r="U43" i="1" s="1"/>
  <c r="T42" i="1"/>
  <c r="O42" i="1"/>
  <c r="R42" i="1" s="1"/>
  <c r="U42" i="1" s="1"/>
  <c r="T41" i="1"/>
  <c r="O41" i="1"/>
  <c r="R41" i="1" s="1"/>
  <c r="U41" i="1" s="1"/>
  <c r="T39" i="1"/>
  <c r="O39" i="1"/>
  <c r="R39" i="1" s="1"/>
  <c r="U39" i="1" s="1"/>
  <c r="T38" i="1"/>
  <c r="O38" i="1"/>
  <c r="R38" i="1" s="1"/>
  <c r="U38" i="1" s="1"/>
  <c r="T37" i="1"/>
  <c r="O37" i="1"/>
  <c r="R37" i="1" s="1"/>
  <c r="U37" i="1" s="1"/>
  <c r="T36" i="1"/>
  <c r="O36" i="1"/>
  <c r="R36" i="1" s="1"/>
  <c r="U36" i="1" s="1"/>
  <c r="T35" i="1"/>
  <c r="O35" i="1"/>
  <c r="R35" i="1" s="1"/>
  <c r="U35" i="1" s="1"/>
  <c r="T34" i="1"/>
  <c r="O34" i="1"/>
  <c r="R34" i="1" s="1"/>
  <c r="U34" i="1" s="1"/>
  <c r="U33" i="1"/>
  <c r="T33" i="1"/>
  <c r="O33" i="1"/>
  <c r="T32" i="1"/>
  <c r="O32" i="1"/>
  <c r="R32" i="1" s="1"/>
  <c r="U32" i="1" s="1"/>
  <c r="T31" i="1"/>
  <c r="O31" i="1"/>
  <c r="R31" i="1" s="1"/>
  <c r="U31" i="1" s="1"/>
  <c r="T30" i="1"/>
  <c r="R30" i="1"/>
  <c r="U30" i="1" s="1"/>
  <c r="O30" i="1"/>
  <c r="T29" i="1"/>
  <c r="O29" i="1"/>
  <c r="R29" i="1" s="1"/>
  <c r="U29" i="1" s="1"/>
  <c r="T28" i="1"/>
  <c r="O28" i="1"/>
  <c r="R28" i="1" s="1"/>
  <c r="U28" i="1" s="1"/>
  <c r="T27" i="1"/>
  <c r="R27" i="1"/>
  <c r="U27" i="1" s="1"/>
  <c r="O27" i="1"/>
  <c r="T26" i="1"/>
  <c r="O26" i="1"/>
  <c r="R26" i="1" s="1"/>
  <c r="U26" i="1" s="1"/>
  <c r="T25" i="1"/>
  <c r="O25" i="1"/>
  <c r="R25" i="1" s="1"/>
  <c r="U25" i="1" s="1"/>
  <c r="T24" i="1"/>
  <c r="R24" i="1"/>
  <c r="U24" i="1" s="1"/>
  <c r="O24" i="1"/>
  <c r="T23" i="1"/>
  <c r="O23" i="1"/>
  <c r="R23" i="1" s="1"/>
  <c r="U23" i="1" s="1"/>
  <c r="T22" i="1"/>
  <c r="O22" i="1"/>
  <c r="R22" i="1" s="1"/>
  <c r="U22" i="1" s="1"/>
  <c r="T21" i="1"/>
  <c r="R21" i="1"/>
  <c r="U21" i="1" s="1"/>
  <c r="O21" i="1"/>
  <c r="T20" i="1"/>
  <c r="O20" i="1"/>
  <c r="R20" i="1" s="1"/>
  <c r="U20" i="1" s="1"/>
  <c r="T19" i="1"/>
  <c r="O19" i="1"/>
  <c r="R19" i="1" s="1"/>
  <c r="U19" i="1" s="1"/>
  <c r="T18" i="1"/>
  <c r="R18" i="1"/>
  <c r="U18" i="1" s="1"/>
  <c r="O18" i="1"/>
  <c r="T17" i="1"/>
  <c r="O17" i="1"/>
  <c r="R17" i="1" s="1"/>
  <c r="U17" i="1" s="1"/>
  <c r="T16" i="1"/>
  <c r="O16" i="1"/>
  <c r="R16" i="1" s="1"/>
  <c r="U16" i="1" s="1"/>
  <c r="T15" i="1"/>
  <c r="R15" i="1"/>
  <c r="U15" i="1" s="1"/>
  <c r="O15" i="1"/>
  <c r="T14" i="1"/>
  <c r="O14" i="1"/>
  <c r="R14" i="1" s="1"/>
  <c r="U14" i="1" s="1"/>
  <c r="T13" i="1"/>
  <c r="O13" i="1"/>
  <c r="R13" i="1" s="1"/>
  <c r="U13" i="1" s="1"/>
  <c r="T12" i="1"/>
  <c r="R12" i="1"/>
  <c r="U12" i="1" s="1"/>
  <c r="O12" i="1"/>
  <c r="T11" i="1"/>
  <c r="O11" i="1"/>
  <c r="R11" i="1" s="1"/>
  <c r="U11" i="1" s="1"/>
  <c r="AD10" i="1"/>
  <c r="T10" i="1"/>
  <c r="O10" i="1"/>
  <c r="R10" i="1" s="1"/>
  <c r="U10" i="1" s="1"/>
  <c r="AD9" i="1"/>
  <c r="R123" i="1" s="1"/>
  <c r="U123" i="1" s="1"/>
  <c r="T9" i="1"/>
  <c r="R9" i="1"/>
  <c r="U9" i="1" s="1"/>
  <c r="O9" i="1"/>
  <c r="T8" i="1"/>
  <c r="R8" i="1"/>
  <c r="U8" i="1" s="1"/>
  <c r="O8" i="1"/>
  <c r="T7" i="1"/>
  <c r="O7" i="1"/>
  <c r="R7" i="1" s="1"/>
  <c r="U7" i="1" s="1"/>
  <c r="AB6" i="1"/>
  <c r="AA6" i="1"/>
  <c r="T6" i="1"/>
  <c r="O6" i="1"/>
  <c r="R6" i="1" s="1"/>
  <c r="U6" i="1" s="1"/>
  <c r="AB5" i="1"/>
  <c r="AA5" i="1"/>
  <c r="T5" i="1"/>
  <c r="O5" i="1"/>
  <c r="R5" i="1" s="1"/>
  <c r="U5" i="1" s="1"/>
  <c r="AA4" i="1"/>
  <c r="U4" i="1"/>
  <c r="T4" i="1"/>
  <c r="R4" i="1"/>
  <c r="O4" i="1"/>
  <c r="T3" i="1"/>
  <c r="R3" i="1"/>
  <c r="U3" i="1" s="1"/>
  <c r="O3" i="1"/>
  <c r="R111" i="1" l="1"/>
  <c r="U111" i="1" s="1"/>
  <c r="R114" i="1"/>
  <c r="U114" i="1" s="1"/>
  <c r="R117" i="1"/>
  <c r="U117" i="1" s="1"/>
  <c r="R120" i="1"/>
  <c r="U12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Tovias</author>
  </authors>
  <commentList>
    <comment ref="S2" authorId="0" shapeId="0" xr:uid="{47FE8588-FC8D-4920-91B4-360B7B706152}">
      <text>
        <r>
          <rPr>
            <b/>
            <sz val="9"/>
            <color indexed="81"/>
            <rFont val="Tahoma"/>
            <family val="2"/>
          </rPr>
          <t>Batch size criteria:
OSP - 1 week batch
More than 5 fab processes - 1 week batch
Rates &lt;30(any process) -  1 week batch
Rates &gt;100(any process) + small part - 1 week batch
Bin quantity optimized to reduce supermarket storage</t>
        </r>
      </text>
    </comment>
  </commentList>
</comments>
</file>

<file path=xl/sharedStrings.xml><?xml version="1.0" encoding="utf-8"?>
<sst xmlns="http://schemas.openxmlformats.org/spreadsheetml/2006/main" count="807" uniqueCount="291">
  <si>
    <t>50 A WEEK</t>
  </si>
  <si>
    <t>Weekly Demand:</t>
  </si>
  <si>
    <t>Batch size in days:</t>
  </si>
  <si>
    <t>Model:</t>
  </si>
  <si>
    <t>Operator:</t>
  </si>
  <si>
    <t>Station:</t>
  </si>
  <si>
    <t>Cart:</t>
  </si>
  <si>
    <t>Bin:</t>
  </si>
  <si>
    <t>Step:</t>
  </si>
  <si>
    <t>Component:</t>
  </si>
  <si>
    <t>Quantity:</t>
  </si>
  <si>
    <t>Process route:</t>
  </si>
  <si>
    <t>Image:</t>
  </si>
  <si>
    <t>Widht:</t>
  </si>
  <si>
    <t>Depth:</t>
  </si>
  <si>
    <t>Height:</t>
  </si>
  <si>
    <t>in3:</t>
  </si>
  <si>
    <t>Storage:</t>
  </si>
  <si>
    <t>Bin model:</t>
  </si>
  <si>
    <t>Bin capacity:</t>
  </si>
  <si>
    <t>Batch size:</t>
  </si>
  <si>
    <t>Days of stock:</t>
  </si>
  <si>
    <t>Required bins</t>
  </si>
  <si>
    <t>Bin location:</t>
  </si>
  <si>
    <t>Assembled using:</t>
  </si>
  <si>
    <t>Tool used to assemble:</t>
  </si>
  <si>
    <t>ASY-03128-24;A0</t>
  </si>
  <si>
    <t>C1-B1-PB1-WS#1</t>
  </si>
  <si>
    <t>MTL-02321-01;A0</t>
  </si>
  <si>
    <t>LSR - BRK</t>
  </si>
  <si>
    <t>Bin</t>
  </si>
  <si>
    <t>Place in fixture</t>
  </si>
  <si>
    <t>Manually</t>
  </si>
  <si>
    <t>Type:</t>
  </si>
  <si>
    <t>Part numbers assignment</t>
  </si>
  <si>
    <t>Carts needed:</t>
  </si>
  <si>
    <t>Cart dimensions:</t>
  </si>
  <si>
    <t>Space used:</t>
  </si>
  <si>
    <t>C5-B2-PB5-WS#1</t>
  </si>
  <si>
    <t>ASY-05258-01;A0</t>
  </si>
  <si>
    <t>TURR - BRK - PEM</t>
  </si>
  <si>
    <t>SK41H x6</t>
  </si>
  <si>
    <t>Rivet gun</t>
  </si>
  <si>
    <t>Cart</t>
  </si>
  <si>
    <t>GSKT-00352</t>
  </si>
  <si>
    <t>BUY</t>
  </si>
  <si>
    <t>Stick onto
 ASY-05258-01;A0</t>
  </si>
  <si>
    <t>Bin 1</t>
  </si>
  <si>
    <t>2.1' x 4.6'</t>
  </si>
  <si>
    <t>GSKT-00353</t>
  </si>
  <si>
    <t>Bin 2</t>
  </si>
  <si>
    <t>9 x 3 Array
18.9' x 13.8'</t>
  </si>
  <si>
    <t>MTL-02217-01;A0</t>
  </si>
  <si>
    <t>TURR - BRK</t>
  </si>
  <si>
    <t>SK41H x14</t>
  </si>
  <si>
    <t>C6-B2-PB6-WS#1</t>
  </si>
  <si>
    <t>ASY-05257-01;A0</t>
  </si>
  <si>
    <t>Assembled to 
MTL-02217-01;A0</t>
  </si>
  <si>
    <t>Bin ID</t>
  </si>
  <si>
    <t>Outter dim</t>
  </si>
  <si>
    <t>Inner dim</t>
  </si>
  <si>
    <t>Inner vol</t>
  </si>
  <si>
    <t>C7-B2-PB7-WS#2</t>
  </si>
  <si>
    <t>ASY-05277-02;A0</t>
  </si>
  <si>
    <t>42185T92</t>
  </si>
  <si>
    <t>11 x 23.87 x 10</t>
  </si>
  <si>
    <t>9.4 x 18.7 x 9.5</t>
  </si>
  <si>
    <t>C2-B1-PB2-WS#2</t>
  </si>
  <si>
    <t>MTL-02324-02;A0</t>
  </si>
  <si>
    <t>SK41H x9</t>
  </si>
  <si>
    <t xml:space="preserve">	28765T78</t>
  </si>
  <si>
    <t>23.87 x 35.87 x 17.5</t>
  </si>
  <si>
    <t>22.4 x 28.3 x 17.2</t>
  </si>
  <si>
    <t>MTL-02214-01;A1</t>
  </si>
  <si>
    <t>LSR - BRK - OSP</t>
  </si>
  <si>
    <t>Assembled to
MTL-02324-02;A0</t>
  </si>
  <si>
    <t>MTL-02216-03;A0</t>
  </si>
  <si>
    <t>SK41H x11</t>
  </si>
  <si>
    <t>C4-B2-PB4-WS#1</t>
  </si>
  <si>
    <t>ASY-05299-02;A0</t>
  </si>
  <si>
    <t>Assembled to 
MTL-02216-03;A0</t>
  </si>
  <si>
    <t>H FAS-00525</t>
  </si>
  <si>
    <t>Assembled into
ASY-05275-01;A0</t>
  </si>
  <si>
    <t>C8-B1-PB8</t>
  </si>
  <si>
    <t>MTL-02215-02;A1</t>
  </si>
  <si>
    <t>Assembled to
ASY-05299-02;A0
SK41H x25</t>
  </si>
  <si>
    <t>MECH-02707-01;B0</t>
  </si>
  <si>
    <t>Stick onto part</t>
  </si>
  <si>
    <t>A MECH-02688-02</t>
  </si>
  <si>
    <t>Assembled into part</t>
  </si>
  <si>
    <t>A MECH-02687-02</t>
  </si>
  <si>
    <t>ASY-03668-01;A0</t>
  </si>
  <si>
    <t>C9-B2-PB9</t>
  </si>
  <si>
    <t>MTL-02352-04;A0</t>
  </si>
  <si>
    <t>Aassembled to
ASY-03668-01;A0
SK41H 5x</t>
  </si>
  <si>
    <t>ASY-04181-02;A0</t>
  </si>
  <si>
    <t>SK41H x16</t>
  </si>
  <si>
    <t>C10-B2-PB10</t>
  </si>
  <si>
    <t>ASY-03157-02;A0</t>
  </si>
  <si>
    <t>SK41H x21</t>
  </si>
  <si>
    <t>A LBL-00829-03;B0</t>
  </si>
  <si>
    <t>C15-B1-PB15</t>
  </si>
  <si>
    <t>MTL-02239-01;A0</t>
  </si>
  <si>
    <t>Assemble to
 ASY-03145-02;A0</t>
  </si>
  <si>
    <t>ASY-03145-02;A0</t>
  </si>
  <si>
    <t>SK41H 2x</t>
  </si>
  <si>
    <t>C17-B2-PB17</t>
  </si>
  <si>
    <t>MTL-02237-04;A0</t>
  </si>
  <si>
    <t>SK41H x7</t>
  </si>
  <si>
    <t>C18-B2-PB18</t>
  </si>
  <si>
    <t>B ASY-05269-03;B0
(FRAME)</t>
  </si>
  <si>
    <t>fas-00391 X7</t>
  </si>
  <si>
    <t>MTL-02434-01;A0</t>
  </si>
  <si>
    <t>Assemble to 
MTL-02236-04;A0</t>
  </si>
  <si>
    <t>MTL-02236-04;A0</t>
  </si>
  <si>
    <t>ASY-03135-03;A0</t>
  </si>
  <si>
    <t>SK41H 13x</t>
  </si>
  <si>
    <t>MTL-02212-01;A0</t>
  </si>
  <si>
    <t>LSR</t>
  </si>
  <si>
    <t>SK41H 4x</t>
  </si>
  <si>
    <t>C19-B2-PB19</t>
  </si>
  <si>
    <t>MTL-02220-03;A0</t>
  </si>
  <si>
    <t>SK41H 12x</t>
  </si>
  <si>
    <t>MTL-03697-01;A0</t>
  </si>
  <si>
    <t>SK41H 6x</t>
  </si>
  <si>
    <t>C20-B2-PB20</t>
  </si>
  <si>
    <t>ASY-03139-03;A0</t>
  </si>
  <si>
    <t>SK41H 8x</t>
  </si>
  <si>
    <t>C16-B1-PB16</t>
  </si>
  <si>
    <t>MTL-02738-01;A0</t>
  </si>
  <si>
    <t>SK41H 5x</t>
  </si>
  <si>
    <t>A GSKT-00349</t>
  </si>
  <si>
    <t>ASY-04776-01;B0</t>
  </si>
  <si>
    <t>N/A</t>
  </si>
  <si>
    <t>FAS-00532
15 in/lbs</t>
  </si>
  <si>
    <t>Atornillador</t>
  </si>
  <si>
    <t>A MECH-01754-04</t>
  </si>
  <si>
    <t>Assembled to
ASY-04776-01;B0</t>
  </si>
  <si>
    <t>A CBL-00408-05;B0</t>
  </si>
  <si>
    <t>FAS-00381 x4
FAS-00380 x4</t>
  </si>
  <si>
    <t>Atornillador
40 in/lbs</t>
  </si>
  <si>
    <t>A ASY-03229-07;C0</t>
  </si>
  <si>
    <t>Pending</t>
  </si>
  <si>
    <t>-</t>
  </si>
  <si>
    <t>A MECH-02689-01;B</t>
  </si>
  <si>
    <t>C23-B1-PB23</t>
  </si>
  <si>
    <t>A MECH-01200-02</t>
  </si>
  <si>
    <t>C24-B2-PB24</t>
  </si>
  <si>
    <t>ASY-03152-06;A0</t>
  </si>
  <si>
    <t>SK41H 80x
MECH-01196-03</t>
  </si>
  <si>
    <t>Rivet gun
Aatornillador
15 in/lbs</t>
  </si>
  <si>
    <t>C-14-B1-PB14</t>
  </si>
  <si>
    <t>MTL-02254-02;A1</t>
  </si>
  <si>
    <t>ASY-03143-06;A0</t>
  </si>
  <si>
    <t>SK41H x20</t>
  </si>
  <si>
    <t>C21-B1-PB21</t>
  </si>
  <si>
    <t>MTL-02226-02;A0</t>
  </si>
  <si>
    <t>Place onto part</t>
  </si>
  <si>
    <t>C22-B2-PB22</t>
  </si>
  <si>
    <t>ASY-05272-01;A0</t>
  </si>
  <si>
    <t>TURR - PEM - BRK</t>
  </si>
  <si>
    <t>SK41H x4</t>
  </si>
  <si>
    <t>MTL-03975-01;A1</t>
  </si>
  <si>
    <t>SK41H x22</t>
  </si>
  <si>
    <t>C25-B2-PB25</t>
  </si>
  <si>
    <t>ASY-04756-04;A0</t>
  </si>
  <si>
    <t>SK41H x41
SK42H x10</t>
  </si>
  <si>
    <t>C26-B2-PB26</t>
  </si>
  <si>
    <t>ASY-03156-03;A0</t>
  </si>
  <si>
    <t>ASY-03136-03;A0</t>
  </si>
  <si>
    <t>SK41H x26</t>
  </si>
  <si>
    <t>C27-B2-PB27</t>
  </si>
  <si>
    <t>ASY-03137-03;A0</t>
  </si>
  <si>
    <t>SK41H x36</t>
  </si>
  <si>
    <t>MTL-02213-05;A0</t>
  </si>
  <si>
    <t>SK41H x44
SKK3030PT x23
SK42H x24</t>
  </si>
  <si>
    <t>C28-B1-PB28</t>
  </si>
  <si>
    <t>MTL-02218-01;B0</t>
  </si>
  <si>
    <t>TURR - OSP</t>
  </si>
  <si>
    <t>FAS-05905</t>
  </si>
  <si>
    <t>Atornillador
6 in/lb</t>
  </si>
  <si>
    <t>A MECH-01253-01</t>
  </si>
  <si>
    <t>C29-B2-PB29</t>
  </si>
  <si>
    <t>ASY-03153-05;A0</t>
  </si>
  <si>
    <t>SK41H x99</t>
  </si>
  <si>
    <t>C30-B2-PB30</t>
  </si>
  <si>
    <t>ASY-04757-04;A0</t>
  </si>
  <si>
    <t>SK41H x51
SK42H x10</t>
  </si>
  <si>
    <t>MTL-02247-05;A0</t>
  </si>
  <si>
    <t>SK41H x44
SKK3030PT x27
SK42H x24</t>
  </si>
  <si>
    <t>MTL-02322-03;B0</t>
  </si>
  <si>
    <t>FAS-05905 x2</t>
  </si>
  <si>
    <t>ASY-03131-08;C0</t>
  </si>
  <si>
    <t>C31-B2-PB31</t>
  </si>
  <si>
    <t>ASY-03185-02;A0</t>
  </si>
  <si>
    <t>ASY-04183-01;A0</t>
  </si>
  <si>
    <t>C32-B2-PB32</t>
  </si>
  <si>
    <t>ASY-03184-05;A0</t>
  </si>
  <si>
    <t>Place in fixture
SK41H x58</t>
  </si>
  <si>
    <t>C33-B2-PB33</t>
  </si>
  <si>
    <t>MTL-02258-06;A0</t>
  </si>
  <si>
    <t>SK3025PT x2</t>
  </si>
  <si>
    <t>C34-B2-PB34</t>
  </si>
  <si>
    <t>ASY-03187-07;A0</t>
  </si>
  <si>
    <t>SK3030PT x4</t>
  </si>
  <si>
    <t>C35-B1-PB35</t>
  </si>
  <si>
    <t>MTL-02368-02;A0</t>
  </si>
  <si>
    <t>MTL-03292-01;A0</t>
  </si>
  <si>
    <t>SK3030PT x12</t>
  </si>
  <si>
    <t>B MTL-03296-02;B0</t>
  </si>
  <si>
    <t>FAS-00617</t>
  </si>
  <si>
    <t>ASY-03188-06;A0</t>
  </si>
  <si>
    <t>ASY-03189-05;A0</t>
  </si>
  <si>
    <t>MTL-02844-02;A0</t>
  </si>
  <si>
    <t>A MECH-01645-02A0</t>
  </si>
  <si>
    <t>Assembly</t>
  </si>
  <si>
    <t>ASY-03278-05;A0</t>
  </si>
  <si>
    <t>C11-B2-PB11</t>
  </si>
  <si>
    <t>MTL-02356-04;B0</t>
  </si>
  <si>
    <t>Place on fixture</t>
  </si>
  <si>
    <t>C-13-B1-PB13</t>
  </si>
  <si>
    <t>MTL-02357-02;A0</t>
  </si>
  <si>
    <t>MTL-02358-03;A3</t>
  </si>
  <si>
    <t>SK42H x4</t>
  </si>
  <si>
    <t>H FAS-00797
(SPRING)</t>
  </si>
  <si>
    <t>MTL-02360-06;A0</t>
  </si>
  <si>
    <t>C12-B2-PB12</t>
  </si>
  <si>
    <t>7-8</t>
  </si>
  <si>
    <t>MTL-02362-04;B0</t>
  </si>
  <si>
    <t>Place on fixture
SK42H x2</t>
  </si>
  <si>
    <t>MTL-02363-03;A0</t>
  </si>
  <si>
    <t>H MECH-02436-01</t>
  </si>
  <si>
    <t>ASY-08774-01;A0</t>
  </si>
  <si>
    <t>A MECH-01883-01</t>
  </si>
  <si>
    <t>A MECH-02488-04A1</t>
  </si>
  <si>
    <t>ASY-04138-02</t>
  </si>
  <si>
    <t>MECH-01827-01;B0</t>
  </si>
  <si>
    <t>A MECH-01820-02</t>
  </si>
  <si>
    <t>ASY-05275-01;A0</t>
  </si>
  <si>
    <t>C3-B2-PB3-WS#1</t>
  </si>
  <si>
    <t>MTL-03976-01;B0</t>
  </si>
  <si>
    <t>MTL-03977-01;A0</t>
  </si>
  <si>
    <t>3 4 5 6</t>
  </si>
  <si>
    <t>B MTL-03978-01;C0</t>
  </si>
  <si>
    <t>Insert into assembly</t>
  </si>
  <si>
    <t>ASY-03727-27;A0</t>
  </si>
  <si>
    <t>C36-B1-PB36</t>
  </si>
  <si>
    <t>A PCA-01083-05;A0</t>
  </si>
  <si>
    <t>A PCA-01084-02;A0</t>
  </si>
  <si>
    <t>A PCA-01086-03;A0</t>
  </si>
  <si>
    <t>A LBL-00849-02</t>
  </si>
  <si>
    <t>C37-B1-PB37</t>
  </si>
  <si>
    <t>ASY-03183-03;A0</t>
  </si>
  <si>
    <t>A PCA-01305-03</t>
  </si>
  <si>
    <t>MTL-05286-01;A0</t>
  </si>
  <si>
    <t>A MECH-03518-01</t>
  </si>
  <si>
    <t>C38-B2-PB38</t>
  </si>
  <si>
    <t>ASY-03138-03;A0</t>
  </si>
  <si>
    <t>ASY-03333-04;A0</t>
  </si>
  <si>
    <t>A LBL-00890-02</t>
  </si>
  <si>
    <t>ASY-03327-02;A0</t>
  </si>
  <si>
    <t>A ASY-03230-06;A0</t>
  </si>
  <si>
    <t>BUSBAR</t>
  </si>
  <si>
    <t>ASY-03330-03;A0</t>
  </si>
  <si>
    <t>PENDING</t>
  </si>
  <si>
    <t>C39-B1-PB39</t>
  </si>
  <si>
    <t>A CBL-00407-05;D0</t>
  </si>
  <si>
    <t>A CT4BK18-C</t>
  </si>
  <si>
    <t>A ASY-03248-06;A0</t>
  </si>
  <si>
    <t>C40-B2-PB40</t>
  </si>
  <si>
    <t>ASY-04184-02;A0</t>
  </si>
  <si>
    <t>ASY-03158-05;A0</t>
  </si>
  <si>
    <t>A MECH-01540-06A0</t>
  </si>
  <si>
    <t>A MECH-01566-05A0</t>
  </si>
  <si>
    <t>A MECH-01563-05A0</t>
  </si>
  <si>
    <t>A MECH-01567-05A0</t>
  </si>
  <si>
    <t>C41-B1-PB41</t>
  </si>
  <si>
    <t>A LBL-00990-02;A1</t>
  </si>
  <si>
    <t>A LBL-00991-03;A0</t>
  </si>
  <si>
    <t>A LBL-00992-04;A0</t>
  </si>
  <si>
    <t>A LBL-00961-02;A1</t>
  </si>
  <si>
    <t>A LBL-00918-07;A1</t>
  </si>
  <si>
    <t>A LBL-00960-02;A0</t>
  </si>
  <si>
    <t>C42-B1-PB42</t>
  </si>
  <si>
    <t>A LBL-01010-01</t>
  </si>
  <si>
    <t>A LBL-01322-01;A0</t>
  </si>
  <si>
    <t>A LBL-01363-01;A0</t>
  </si>
  <si>
    <t>A LBL-01364-01;A0</t>
  </si>
  <si>
    <t>A LBL-01002-02;A0</t>
  </si>
  <si>
    <t>A LBL-01268-01;B0</t>
  </si>
  <si>
    <t>A LBL-01269-01;B0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</si>
</sst>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\ &quot;Bin&quot;"/>
    <numFmt numFmtId="166" formatCode="#,##0&quot; in3&quot;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4" fontId="0" fillId="3" borderId="2" xfId="0" applyNumberForma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" fontId="0" fillId="0" borderId="2" xfId="0" quotePrefix="1" applyNumberForma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106867</xdr:colOff>
      <xdr:row>2</xdr:row>
      <xdr:rowOff>18585</xdr:rowOff>
    </xdr:from>
    <xdr:to>
      <xdr:col>10</xdr:col>
      <xdr:colOff>1333501</xdr:colOff>
      <xdr:row>2</xdr:row>
      <xdr:rowOff>742069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E0C064-F638-4266-9659-0A6DFE8E3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25287" y="384345"/>
          <a:ext cx="1226634" cy="723484"/>
        </a:xfrm>
        <a:prstGeom prst="rect">
          <a:avLst/>
        </a:prstGeom>
      </xdr:spPr>
    </xdr:pic>
    <xdr:clientData/>
  </xdr:twoCellAnchor>
  <xdr:twoCellAnchor editAs="oneCell">
    <xdr:from>
      <xdr:col>10</xdr:col>
      <xdr:colOff>124035</xdr:colOff>
      <xdr:row>3</xdr:row>
      <xdr:rowOff>47420</xdr:rowOff>
    </xdr:from>
    <xdr:to>
      <xdr:col>10</xdr:col>
      <xdr:colOff>1333504</xdr:colOff>
      <xdr:row>3</xdr:row>
      <xdr:rowOff>720652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8257B9-B386-43DE-9E9F-E264FA185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0610574" y="907061"/>
          <a:ext cx="673232" cy="1209469"/>
        </a:xfrm>
        <a:prstGeom prst="rect">
          <a:avLst/>
        </a:prstGeom>
      </xdr:spPr>
    </xdr:pic>
    <xdr:clientData/>
  </xdr:twoCellAnchor>
  <xdr:twoCellAnchor editAs="oneCell">
    <xdr:from>
      <xdr:col>10</xdr:col>
      <xdr:colOff>35915</xdr:colOff>
      <xdr:row>4</xdr:row>
      <xdr:rowOff>161715</xdr:rowOff>
    </xdr:from>
    <xdr:to>
      <xdr:col>10</xdr:col>
      <xdr:colOff>1410891</xdr:colOff>
      <xdr:row>4</xdr:row>
      <xdr:rowOff>626225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838F90-C446-4A92-8F1F-4004FB601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54335" y="2051475"/>
          <a:ext cx="1374976" cy="464510"/>
        </a:xfrm>
        <a:prstGeom prst="rect">
          <a:avLst/>
        </a:prstGeom>
      </xdr:spPr>
    </xdr:pic>
    <xdr:clientData/>
  </xdr:twoCellAnchor>
  <xdr:oneCellAnchor>
    <xdr:from>
      <xdr:col>10</xdr:col>
      <xdr:colOff>35915</xdr:colOff>
      <xdr:row>5</xdr:row>
      <xdr:rowOff>161715</xdr:rowOff>
    </xdr:from>
    <xdr:ext cx="1374976" cy="454985"/>
    <xdr:pic>
      <xdr:nvPicPr>
        <xdr:cNvPr id="5" name="Picture 4">
          <a:extLst>
            <a:ext uri="{FF2B5EF4-FFF2-40B4-BE49-F238E27FC236}">
              <a16:creationId xmlns:a16="http://schemas.microsoft.com/office/drawing/2014/main" id="{911F0EA5-042E-46B6-B4FF-3C5359973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54335" y="2813475"/>
          <a:ext cx="1374976" cy="454985"/>
        </a:xfrm>
        <a:prstGeom prst="rect">
          <a:avLst/>
        </a:prstGeom>
      </xdr:spPr>
    </xdr:pic>
    <xdr:clientData/>
  </xdr:oneCellAnchor>
  <xdr:twoCellAnchor editAs="oneCell">
    <xdr:from>
      <xdr:col>10</xdr:col>
      <xdr:colOff>195626</xdr:colOff>
      <xdr:row>6</xdr:row>
      <xdr:rowOff>32107</xdr:rowOff>
    </xdr:from>
    <xdr:to>
      <xdr:col>10</xdr:col>
      <xdr:colOff>1258304</xdr:colOff>
      <xdr:row>6</xdr:row>
      <xdr:rowOff>740583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D06628C-FD14-42F7-9D91-DE6D5A897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14046" y="3445867"/>
          <a:ext cx="1062678" cy="708476"/>
        </a:xfrm>
        <a:prstGeom prst="rect">
          <a:avLst/>
        </a:prstGeom>
      </xdr:spPr>
    </xdr:pic>
    <xdr:clientData/>
  </xdr:twoCellAnchor>
  <xdr:twoCellAnchor editAs="oneCell">
    <xdr:from>
      <xdr:col>10</xdr:col>
      <xdr:colOff>26010</xdr:colOff>
      <xdr:row>7</xdr:row>
      <xdr:rowOff>27881</xdr:rowOff>
    </xdr:from>
    <xdr:to>
      <xdr:col>10</xdr:col>
      <xdr:colOff>1352201</xdr:colOff>
      <xdr:row>7</xdr:row>
      <xdr:rowOff>742276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E22C820-B3DA-45F9-8FC2-F2EE808E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10550328" y="3897743"/>
          <a:ext cx="714395" cy="1326191"/>
        </a:xfrm>
        <a:prstGeom prst="rect">
          <a:avLst/>
        </a:prstGeom>
      </xdr:spPr>
    </xdr:pic>
    <xdr:clientData/>
  </xdr:twoCellAnchor>
  <xdr:twoCellAnchor editAs="oneCell">
    <xdr:from>
      <xdr:col>10</xdr:col>
      <xdr:colOff>131049</xdr:colOff>
      <xdr:row>8</xdr:row>
      <xdr:rowOff>35619</xdr:rowOff>
    </xdr:from>
    <xdr:to>
      <xdr:col>10</xdr:col>
      <xdr:colOff>1316083</xdr:colOff>
      <xdr:row>8</xdr:row>
      <xdr:rowOff>742740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4BD5B7C-3443-474C-8DBD-94BD4F743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49469" y="4973379"/>
          <a:ext cx="1185034" cy="707121"/>
        </a:xfrm>
        <a:prstGeom prst="rect">
          <a:avLst/>
        </a:prstGeom>
      </xdr:spPr>
    </xdr:pic>
    <xdr:clientData/>
  </xdr:twoCellAnchor>
  <xdr:twoCellAnchor editAs="oneCell">
    <xdr:from>
      <xdr:col>10</xdr:col>
      <xdr:colOff>154332</xdr:colOff>
      <xdr:row>9</xdr:row>
      <xdr:rowOff>41466</xdr:rowOff>
    </xdr:from>
    <xdr:to>
      <xdr:col>10</xdr:col>
      <xdr:colOff>1236673</xdr:colOff>
      <xdr:row>9</xdr:row>
      <xdr:rowOff>742832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9C15344-AAA7-4BB2-9B80-8618C5C9F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72752" y="5741226"/>
          <a:ext cx="1082341" cy="701366"/>
        </a:xfrm>
        <a:prstGeom prst="rect">
          <a:avLst/>
        </a:prstGeom>
      </xdr:spPr>
    </xdr:pic>
    <xdr:clientData/>
  </xdr:twoCellAnchor>
  <xdr:twoCellAnchor editAs="oneCell">
    <xdr:from>
      <xdr:col>10</xdr:col>
      <xdr:colOff>128298</xdr:colOff>
      <xdr:row>10</xdr:row>
      <xdr:rowOff>31588</xdr:rowOff>
    </xdr:from>
    <xdr:to>
      <xdr:col>10</xdr:col>
      <xdr:colOff>1241602</xdr:colOff>
      <xdr:row>10</xdr:row>
      <xdr:rowOff>744141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E47D2B8-5586-46D8-9176-0D283F0D6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346718" y="6493348"/>
          <a:ext cx="1113304" cy="712553"/>
        </a:xfrm>
        <a:prstGeom prst="rect">
          <a:avLst/>
        </a:prstGeom>
      </xdr:spPr>
    </xdr:pic>
    <xdr:clientData/>
  </xdr:twoCellAnchor>
  <xdr:twoCellAnchor editAs="oneCell">
    <xdr:from>
      <xdr:col>10</xdr:col>
      <xdr:colOff>178889</xdr:colOff>
      <xdr:row>11</xdr:row>
      <xdr:rowOff>21534</xdr:rowOff>
    </xdr:from>
    <xdr:to>
      <xdr:col>10</xdr:col>
      <xdr:colOff>1219994</xdr:colOff>
      <xdr:row>11</xdr:row>
      <xdr:rowOff>744014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815A8F-EF09-4C54-9DAF-9E5AB4490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397309" y="7245294"/>
          <a:ext cx="1041105" cy="722480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171451</xdr:colOff>
      <xdr:row>12</xdr:row>
      <xdr:rowOff>35440</xdr:rowOff>
    </xdr:from>
    <xdr:to>
      <xdr:col>10</xdr:col>
      <xdr:colOff>1257301</xdr:colOff>
      <xdr:row>12</xdr:row>
      <xdr:rowOff>704559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CF5AFCF-103C-42D9-A11F-359A24AF1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89871" y="8021200"/>
          <a:ext cx="1085850" cy="669119"/>
        </a:xfrm>
        <a:prstGeom prst="rect">
          <a:avLst/>
        </a:prstGeom>
      </xdr:spPr>
    </xdr:pic>
    <xdr:clientData/>
  </xdr:twoCellAnchor>
  <xdr:twoCellAnchor editAs="oneCell">
    <xdr:from>
      <xdr:col>10</xdr:col>
      <xdr:colOff>242284</xdr:colOff>
      <xdr:row>13</xdr:row>
      <xdr:rowOff>43962</xdr:rowOff>
    </xdr:from>
    <xdr:to>
      <xdr:col>10</xdr:col>
      <xdr:colOff>1199025</xdr:colOff>
      <xdr:row>13</xdr:row>
      <xdr:rowOff>726133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184EF30-99D8-41D5-9AEA-E22D807C8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60704" y="8791722"/>
          <a:ext cx="956741" cy="682171"/>
        </a:xfrm>
        <a:prstGeom prst="rect">
          <a:avLst/>
        </a:prstGeom>
      </xdr:spPr>
    </xdr:pic>
    <xdr:clientData/>
  </xdr:twoCellAnchor>
  <xdr:twoCellAnchor editAs="oneCell">
    <xdr:from>
      <xdr:col>10</xdr:col>
      <xdr:colOff>201219</xdr:colOff>
      <xdr:row>14</xdr:row>
      <xdr:rowOff>32697</xdr:rowOff>
    </xdr:from>
    <xdr:to>
      <xdr:col>10</xdr:col>
      <xdr:colOff>1234771</xdr:colOff>
      <xdr:row>14</xdr:row>
      <xdr:rowOff>739758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EE0D6D8-0460-4A44-BAE2-8D06765F8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419639" y="9542457"/>
          <a:ext cx="1033552" cy="707061"/>
        </a:xfrm>
        <a:prstGeom prst="rect">
          <a:avLst/>
        </a:prstGeom>
      </xdr:spPr>
    </xdr:pic>
    <xdr:clientData/>
  </xdr:twoCellAnchor>
  <xdr:twoCellAnchor editAs="oneCell">
    <xdr:from>
      <xdr:col>10</xdr:col>
      <xdr:colOff>45459</xdr:colOff>
      <xdr:row>15</xdr:row>
      <xdr:rowOff>65484</xdr:rowOff>
    </xdr:from>
    <xdr:to>
      <xdr:col>10</xdr:col>
      <xdr:colOff>1393713</xdr:colOff>
      <xdr:row>15</xdr:row>
      <xdr:rowOff>745066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720D5D8-C04C-4F37-92A7-32A69E38F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6200000">
          <a:off x="10598215" y="10002908"/>
          <a:ext cx="679582" cy="1348254"/>
        </a:xfrm>
        <a:prstGeom prst="rect">
          <a:avLst/>
        </a:prstGeom>
      </xdr:spPr>
    </xdr:pic>
    <xdr:clientData/>
  </xdr:twoCellAnchor>
  <xdr:twoCellAnchor editAs="oneCell">
    <xdr:from>
      <xdr:col>10</xdr:col>
      <xdr:colOff>348707</xdr:colOff>
      <xdr:row>16</xdr:row>
      <xdr:rowOff>50020</xdr:rowOff>
    </xdr:from>
    <xdr:to>
      <xdr:col>10</xdr:col>
      <xdr:colOff>1044354</xdr:colOff>
      <xdr:row>16</xdr:row>
      <xdr:rowOff>743506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7AA0BD5-CEB7-4C78-8640-CC03EAA84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10800000">
          <a:off x="10567127" y="11083780"/>
          <a:ext cx="695647" cy="693486"/>
        </a:xfrm>
        <a:prstGeom prst="rect">
          <a:avLst/>
        </a:prstGeom>
      </xdr:spPr>
    </xdr:pic>
    <xdr:clientData/>
  </xdr:twoCellAnchor>
  <xdr:twoCellAnchor editAs="oneCell">
    <xdr:from>
      <xdr:col>10</xdr:col>
      <xdr:colOff>36322</xdr:colOff>
      <xdr:row>17</xdr:row>
      <xdr:rowOff>85397</xdr:rowOff>
    </xdr:from>
    <xdr:to>
      <xdr:col>10</xdr:col>
      <xdr:colOff>1390559</xdr:colOff>
      <xdr:row>17</xdr:row>
      <xdr:rowOff>739588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DBAC026-6C85-431B-A736-CAD59E8E7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254742" y="11881157"/>
          <a:ext cx="1354237" cy="654191"/>
        </a:xfrm>
        <a:prstGeom prst="rect">
          <a:avLst/>
        </a:prstGeom>
      </xdr:spPr>
    </xdr:pic>
    <xdr:clientData/>
  </xdr:twoCellAnchor>
  <xdr:twoCellAnchor editAs="oneCell">
    <xdr:from>
      <xdr:col>10</xdr:col>
      <xdr:colOff>196390</xdr:colOff>
      <xdr:row>18</xdr:row>
      <xdr:rowOff>50760</xdr:rowOff>
    </xdr:from>
    <xdr:to>
      <xdr:col>10</xdr:col>
      <xdr:colOff>1276546</xdr:colOff>
      <xdr:row>18</xdr:row>
      <xdr:rowOff>743226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755DEB5-5902-4CCB-B813-E9C69D7BA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14810" y="12608520"/>
          <a:ext cx="1080156" cy="692466"/>
        </a:xfrm>
        <a:prstGeom prst="rect">
          <a:avLst/>
        </a:prstGeom>
      </xdr:spPr>
    </xdr:pic>
    <xdr:clientData/>
  </xdr:twoCellAnchor>
  <xdr:twoCellAnchor editAs="oneCell">
    <xdr:from>
      <xdr:col>10</xdr:col>
      <xdr:colOff>157114</xdr:colOff>
      <xdr:row>19</xdr:row>
      <xdr:rowOff>29459</xdr:rowOff>
    </xdr:from>
    <xdr:to>
      <xdr:col>10</xdr:col>
      <xdr:colOff>1315826</xdr:colOff>
      <xdr:row>19</xdr:row>
      <xdr:rowOff>743652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1B1B1FE-C6ED-4B29-A29F-BAEED853F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375534" y="13349219"/>
          <a:ext cx="1158712" cy="714193"/>
        </a:xfrm>
        <a:prstGeom prst="rect">
          <a:avLst/>
        </a:prstGeom>
      </xdr:spPr>
    </xdr:pic>
    <xdr:clientData/>
  </xdr:twoCellAnchor>
  <xdr:twoCellAnchor editAs="oneCell">
    <xdr:from>
      <xdr:col>10</xdr:col>
      <xdr:colOff>358587</xdr:colOff>
      <xdr:row>20</xdr:row>
      <xdr:rowOff>53935</xdr:rowOff>
    </xdr:from>
    <xdr:to>
      <xdr:col>10</xdr:col>
      <xdr:colOff>1161377</xdr:colOff>
      <xdr:row>20</xdr:row>
      <xdr:rowOff>741554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49B74F4-45C7-4FD4-B088-4DACF87AA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77007" y="14135695"/>
          <a:ext cx="802790" cy="687619"/>
        </a:xfrm>
        <a:prstGeom prst="rect">
          <a:avLst/>
        </a:prstGeom>
      </xdr:spPr>
    </xdr:pic>
    <xdr:clientData/>
  </xdr:twoCellAnchor>
  <xdr:twoCellAnchor editAs="oneCell">
    <xdr:from>
      <xdr:col>10</xdr:col>
      <xdr:colOff>292245</xdr:colOff>
      <xdr:row>21</xdr:row>
      <xdr:rowOff>32472</xdr:rowOff>
    </xdr:from>
    <xdr:to>
      <xdr:col>10</xdr:col>
      <xdr:colOff>1126980</xdr:colOff>
      <xdr:row>21</xdr:row>
      <xdr:rowOff>739668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7906876-C91E-4DBB-B725-D5F52CE02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510665" y="14876232"/>
          <a:ext cx="834735" cy="707196"/>
        </a:xfrm>
        <a:prstGeom prst="rect">
          <a:avLst/>
        </a:prstGeom>
      </xdr:spPr>
    </xdr:pic>
    <xdr:clientData/>
  </xdr:twoCellAnchor>
  <xdr:twoCellAnchor editAs="oneCell">
    <xdr:from>
      <xdr:col>10</xdr:col>
      <xdr:colOff>407809</xdr:colOff>
      <xdr:row>22</xdr:row>
      <xdr:rowOff>43630</xdr:rowOff>
    </xdr:from>
    <xdr:to>
      <xdr:col>10</xdr:col>
      <xdr:colOff>1010742</xdr:colOff>
      <xdr:row>22</xdr:row>
      <xdr:rowOff>746142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1ECB4A6-65BA-4371-994D-304B2A73D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626229" y="15649390"/>
          <a:ext cx="602933" cy="702512"/>
        </a:xfrm>
        <a:prstGeom prst="rect">
          <a:avLst/>
        </a:prstGeom>
      </xdr:spPr>
    </xdr:pic>
    <xdr:clientData/>
  </xdr:twoCellAnchor>
  <xdr:twoCellAnchor editAs="oneCell">
    <xdr:from>
      <xdr:col>10</xdr:col>
      <xdr:colOff>246531</xdr:colOff>
      <xdr:row>23</xdr:row>
      <xdr:rowOff>44824</xdr:rowOff>
    </xdr:from>
    <xdr:to>
      <xdr:col>10</xdr:col>
      <xdr:colOff>1197350</xdr:colOff>
      <xdr:row>23</xdr:row>
      <xdr:rowOff>704094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96AF53D-6747-4B56-BE89-6C98015EF3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/>
        <a:srcRect l="10526" b="20718"/>
        <a:stretch/>
      </xdr:blipFill>
      <xdr:spPr>
        <a:xfrm>
          <a:off x="10464951" y="16412584"/>
          <a:ext cx="950819" cy="65927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246531</xdr:colOff>
      <xdr:row>24</xdr:row>
      <xdr:rowOff>33618</xdr:rowOff>
    </xdr:from>
    <xdr:to>
      <xdr:col>10</xdr:col>
      <xdr:colOff>1236233</xdr:colOff>
      <xdr:row>24</xdr:row>
      <xdr:rowOff>744426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13ABA60-242F-4C59-A056-C0A5A569B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464951" y="17163378"/>
          <a:ext cx="989702" cy="710808"/>
        </a:xfrm>
        <a:prstGeom prst="rect">
          <a:avLst/>
        </a:prstGeom>
      </xdr:spPr>
    </xdr:pic>
    <xdr:clientData/>
  </xdr:twoCellAnchor>
  <xdr:twoCellAnchor editAs="oneCell">
    <xdr:from>
      <xdr:col>10</xdr:col>
      <xdr:colOff>493059</xdr:colOff>
      <xdr:row>25</xdr:row>
      <xdr:rowOff>34611</xdr:rowOff>
    </xdr:from>
    <xdr:to>
      <xdr:col>10</xdr:col>
      <xdr:colOff>1006849</xdr:colOff>
      <xdr:row>25</xdr:row>
      <xdr:rowOff>742619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D8881A1-40EE-4822-80A9-146CDBDE6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711479" y="17926371"/>
          <a:ext cx="513790" cy="708008"/>
        </a:xfrm>
        <a:prstGeom prst="rect">
          <a:avLst/>
        </a:prstGeom>
      </xdr:spPr>
    </xdr:pic>
    <xdr:clientData/>
  </xdr:twoCellAnchor>
  <xdr:twoCellAnchor editAs="oneCell">
    <xdr:from>
      <xdr:col>10</xdr:col>
      <xdr:colOff>347383</xdr:colOff>
      <xdr:row>26</xdr:row>
      <xdr:rowOff>34030</xdr:rowOff>
    </xdr:from>
    <xdr:to>
      <xdr:col>10</xdr:col>
      <xdr:colOff>952500</xdr:colOff>
      <xdr:row>26</xdr:row>
      <xdr:rowOff>727310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BCA7AC1-02AF-4430-9E6D-43BA16790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565803" y="18687790"/>
          <a:ext cx="605117" cy="693280"/>
        </a:xfrm>
        <a:prstGeom prst="rect">
          <a:avLst/>
        </a:prstGeom>
      </xdr:spPr>
    </xdr:pic>
    <xdr:clientData/>
  </xdr:twoCellAnchor>
  <xdr:twoCellAnchor editAs="oneCell">
    <xdr:from>
      <xdr:col>10</xdr:col>
      <xdr:colOff>201705</xdr:colOff>
      <xdr:row>27</xdr:row>
      <xdr:rowOff>48049</xdr:rowOff>
    </xdr:from>
    <xdr:to>
      <xdr:col>10</xdr:col>
      <xdr:colOff>1279151</xdr:colOff>
      <xdr:row>27</xdr:row>
      <xdr:rowOff>724462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B0B77C3-9115-4596-9FE6-6E743303AF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/>
        <a:srcRect l="902" t="5098" r="1900" b="9524"/>
        <a:stretch/>
      </xdr:blipFill>
      <xdr:spPr>
        <a:xfrm>
          <a:off x="10420125" y="19463809"/>
          <a:ext cx="1077446" cy="676413"/>
        </a:xfrm>
        <a:prstGeom prst="rect">
          <a:avLst/>
        </a:prstGeom>
      </xdr:spPr>
    </xdr:pic>
    <xdr:clientData/>
  </xdr:twoCellAnchor>
  <xdr:twoCellAnchor editAs="oneCell">
    <xdr:from>
      <xdr:col>10</xdr:col>
      <xdr:colOff>248389</xdr:colOff>
      <xdr:row>28</xdr:row>
      <xdr:rowOff>35481</xdr:rowOff>
    </xdr:from>
    <xdr:to>
      <xdr:col>10</xdr:col>
      <xdr:colOff>1198805</xdr:colOff>
      <xdr:row>28</xdr:row>
      <xdr:rowOff>743656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FCDE695-A3AC-4227-A0CA-0EF466F124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/>
        <a:srcRect b="4172"/>
        <a:stretch/>
      </xdr:blipFill>
      <xdr:spPr>
        <a:xfrm rot="5400000">
          <a:off x="10587929" y="20092121"/>
          <a:ext cx="708175" cy="950416"/>
        </a:xfrm>
        <a:prstGeom prst="rect">
          <a:avLst/>
        </a:prstGeom>
      </xdr:spPr>
    </xdr:pic>
    <xdr:clientData/>
  </xdr:twoCellAnchor>
  <xdr:twoCellAnchor editAs="oneCell">
    <xdr:from>
      <xdr:col>10</xdr:col>
      <xdr:colOff>302559</xdr:colOff>
      <xdr:row>29</xdr:row>
      <xdr:rowOff>43420</xdr:rowOff>
    </xdr:from>
    <xdr:to>
      <xdr:col>10</xdr:col>
      <xdr:colOff>1221441</xdr:colOff>
      <xdr:row>29</xdr:row>
      <xdr:rowOff>726554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989EBC7-FF47-4905-9932-B294C8EB4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520979" y="20983180"/>
          <a:ext cx="918882" cy="683134"/>
        </a:xfrm>
        <a:prstGeom prst="rect">
          <a:avLst/>
        </a:prstGeom>
      </xdr:spPr>
    </xdr:pic>
    <xdr:clientData/>
  </xdr:twoCellAnchor>
  <xdr:twoCellAnchor editAs="oneCell">
    <xdr:from>
      <xdr:col>10</xdr:col>
      <xdr:colOff>252452</xdr:colOff>
      <xdr:row>30</xdr:row>
      <xdr:rowOff>61312</xdr:rowOff>
    </xdr:from>
    <xdr:to>
      <xdr:col>10</xdr:col>
      <xdr:colOff>1332891</xdr:colOff>
      <xdr:row>30</xdr:row>
      <xdr:rowOff>739587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D0DCCB0-F49B-4286-8A0F-982F4CCE7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5400000">
          <a:off x="10671954" y="21561990"/>
          <a:ext cx="678275" cy="1080439"/>
        </a:xfrm>
        <a:prstGeom prst="rect">
          <a:avLst/>
        </a:prstGeom>
      </xdr:spPr>
    </xdr:pic>
    <xdr:clientData/>
  </xdr:twoCellAnchor>
  <xdr:twoCellAnchor editAs="oneCell">
    <xdr:from>
      <xdr:col>10</xdr:col>
      <xdr:colOff>459442</xdr:colOff>
      <xdr:row>31</xdr:row>
      <xdr:rowOff>32729</xdr:rowOff>
    </xdr:from>
    <xdr:to>
      <xdr:col>10</xdr:col>
      <xdr:colOff>970878</xdr:colOff>
      <xdr:row>31</xdr:row>
      <xdr:rowOff>743622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9C2127D-A21F-4EA3-9D33-3F854CF8E3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/>
        <a:srcRect l="13128" b="6818"/>
        <a:stretch/>
      </xdr:blipFill>
      <xdr:spPr>
        <a:xfrm>
          <a:off x="10677862" y="22496489"/>
          <a:ext cx="511436" cy="710893"/>
        </a:xfrm>
        <a:prstGeom prst="rect">
          <a:avLst/>
        </a:prstGeom>
      </xdr:spPr>
    </xdr:pic>
    <xdr:clientData/>
  </xdr:twoCellAnchor>
  <xdr:twoCellAnchor editAs="oneCell">
    <xdr:from>
      <xdr:col>10</xdr:col>
      <xdr:colOff>156882</xdr:colOff>
      <xdr:row>32</xdr:row>
      <xdr:rowOff>56030</xdr:rowOff>
    </xdr:from>
    <xdr:to>
      <xdr:col>10</xdr:col>
      <xdr:colOff>1316579</xdr:colOff>
      <xdr:row>32</xdr:row>
      <xdr:rowOff>743953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FC0A398F-7014-4D12-A379-F1E272A89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375302" y="23281790"/>
          <a:ext cx="1159697" cy="687923"/>
        </a:xfrm>
        <a:prstGeom prst="rect">
          <a:avLst/>
        </a:prstGeom>
      </xdr:spPr>
    </xdr:pic>
    <xdr:clientData/>
  </xdr:twoCellAnchor>
  <xdr:twoCellAnchor>
    <xdr:from>
      <xdr:col>25</xdr:col>
      <xdr:colOff>257736</xdr:colOff>
      <xdr:row>34</xdr:row>
      <xdr:rowOff>0</xdr:rowOff>
    </xdr:from>
    <xdr:to>
      <xdr:col>28</xdr:col>
      <xdr:colOff>593912</xdr:colOff>
      <xdr:row>34</xdr:row>
      <xdr:rowOff>190501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A6B0C39-065E-488E-9A84-8F99B192FB14}"/>
            </a:ext>
          </a:extLst>
        </xdr:cNvPr>
        <xdr:cNvSpPr/>
      </xdr:nvSpPr>
      <xdr:spPr>
        <a:xfrm>
          <a:off x="27864996" y="24749760"/>
          <a:ext cx="3902336" cy="190501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  <xdr:twoCellAnchor>
    <xdr:from>
      <xdr:col>25</xdr:col>
      <xdr:colOff>336177</xdr:colOff>
      <xdr:row>33</xdr:row>
      <xdr:rowOff>459442</xdr:rowOff>
    </xdr:from>
    <xdr:to>
      <xdr:col>29</xdr:col>
      <xdr:colOff>67235</xdr:colOff>
      <xdr:row>34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A868C2BB-E02E-4842-982B-42655178630A}"/>
            </a:ext>
          </a:extLst>
        </xdr:cNvPr>
        <xdr:cNvSpPr/>
      </xdr:nvSpPr>
      <xdr:spPr>
        <a:xfrm>
          <a:off x="27943437" y="24447202"/>
          <a:ext cx="4714538" cy="302558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  <xdr:twoCellAnchor editAs="oneCell">
    <xdr:from>
      <xdr:col>10</xdr:col>
      <xdr:colOff>212914</xdr:colOff>
      <xdr:row>33</xdr:row>
      <xdr:rowOff>56029</xdr:rowOff>
    </xdr:from>
    <xdr:to>
      <xdr:col>10</xdr:col>
      <xdr:colOff>1314151</xdr:colOff>
      <xdr:row>33</xdr:row>
      <xdr:rowOff>743623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79E70A0-1A0F-45EC-A549-E5ED5DD62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431334" y="24043789"/>
          <a:ext cx="1101237" cy="687594"/>
        </a:xfrm>
        <a:prstGeom prst="rect">
          <a:avLst/>
        </a:prstGeom>
      </xdr:spPr>
    </xdr:pic>
    <xdr:clientData/>
  </xdr:twoCellAnchor>
  <xdr:twoCellAnchor editAs="oneCell">
    <xdr:from>
      <xdr:col>10</xdr:col>
      <xdr:colOff>201705</xdr:colOff>
      <xdr:row>34</xdr:row>
      <xdr:rowOff>44824</xdr:rowOff>
    </xdr:from>
    <xdr:to>
      <xdr:col>10</xdr:col>
      <xdr:colOff>1255059</xdr:colOff>
      <xdr:row>34</xdr:row>
      <xdr:rowOff>744588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CB0D2C61-E4E9-49BD-B7C3-B6CDA13E1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420125" y="24794584"/>
          <a:ext cx="1053354" cy="699764"/>
        </a:xfrm>
        <a:prstGeom prst="rect">
          <a:avLst/>
        </a:prstGeom>
      </xdr:spPr>
    </xdr:pic>
    <xdr:clientData/>
  </xdr:twoCellAnchor>
  <xdr:twoCellAnchor editAs="oneCell">
    <xdr:from>
      <xdr:col>10</xdr:col>
      <xdr:colOff>324971</xdr:colOff>
      <xdr:row>35</xdr:row>
      <xdr:rowOff>56029</xdr:rowOff>
    </xdr:from>
    <xdr:to>
      <xdr:col>10</xdr:col>
      <xdr:colOff>1180048</xdr:colOff>
      <xdr:row>35</xdr:row>
      <xdr:rowOff>743622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8B2A7C4-40DF-42E5-B6EC-BC9B7EFF4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43391" y="25567789"/>
          <a:ext cx="855077" cy="687593"/>
        </a:xfrm>
        <a:prstGeom prst="rect">
          <a:avLst/>
        </a:prstGeom>
      </xdr:spPr>
    </xdr:pic>
    <xdr:clientData/>
  </xdr:twoCellAnchor>
  <xdr:twoCellAnchor editAs="oneCell">
    <xdr:from>
      <xdr:col>10</xdr:col>
      <xdr:colOff>72582</xdr:colOff>
      <xdr:row>36</xdr:row>
      <xdr:rowOff>123266</xdr:rowOff>
    </xdr:from>
    <xdr:to>
      <xdr:col>10</xdr:col>
      <xdr:colOff>1374267</xdr:colOff>
      <xdr:row>36</xdr:row>
      <xdr:rowOff>664734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644360A-8CA3-4E74-82CF-A668FFC34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5400000">
          <a:off x="10671111" y="26016917"/>
          <a:ext cx="541468" cy="1301685"/>
        </a:xfrm>
        <a:prstGeom prst="rect">
          <a:avLst/>
        </a:prstGeom>
      </xdr:spPr>
    </xdr:pic>
    <xdr:clientData/>
  </xdr:twoCellAnchor>
  <xdr:twoCellAnchor editAs="oneCell">
    <xdr:from>
      <xdr:col>10</xdr:col>
      <xdr:colOff>56029</xdr:colOff>
      <xdr:row>37</xdr:row>
      <xdr:rowOff>123265</xdr:rowOff>
    </xdr:from>
    <xdr:to>
      <xdr:col>10</xdr:col>
      <xdr:colOff>1389305</xdr:colOff>
      <xdr:row>37</xdr:row>
      <xdr:rowOff>706305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23F6F37E-473D-4E73-9135-6405710C7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274449" y="27159025"/>
          <a:ext cx="1333276" cy="583040"/>
        </a:xfrm>
        <a:prstGeom prst="rect">
          <a:avLst/>
        </a:prstGeom>
      </xdr:spPr>
    </xdr:pic>
    <xdr:clientData/>
  </xdr:twoCellAnchor>
  <xdr:twoCellAnchor editAs="oneCell">
    <xdr:from>
      <xdr:col>10</xdr:col>
      <xdr:colOff>100854</xdr:colOff>
      <xdr:row>38</xdr:row>
      <xdr:rowOff>44824</xdr:rowOff>
    </xdr:from>
    <xdr:to>
      <xdr:col>10</xdr:col>
      <xdr:colOff>1279151</xdr:colOff>
      <xdr:row>38</xdr:row>
      <xdr:rowOff>722204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936DC8E-DFC0-49B3-930E-4D938935E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319274" y="27842584"/>
          <a:ext cx="1178297" cy="677380"/>
        </a:xfrm>
        <a:prstGeom prst="rect">
          <a:avLst/>
        </a:prstGeom>
      </xdr:spPr>
    </xdr:pic>
    <xdr:clientData/>
  </xdr:twoCellAnchor>
  <xdr:twoCellAnchor editAs="oneCell">
    <xdr:from>
      <xdr:col>10</xdr:col>
      <xdr:colOff>156882</xdr:colOff>
      <xdr:row>39</xdr:row>
      <xdr:rowOff>56031</xdr:rowOff>
    </xdr:from>
    <xdr:to>
      <xdr:col>10</xdr:col>
      <xdr:colOff>1255059</xdr:colOff>
      <xdr:row>39</xdr:row>
      <xdr:rowOff>707852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60F26E15-C047-4B7A-BC7D-46361F72D4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/>
        <a:srcRect r="5749" b="36881"/>
        <a:stretch/>
      </xdr:blipFill>
      <xdr:spPr>
        <a:xfrm>
          <a:off x="10375302" y="28615791"/>
          <a:ext cx="1098177" cy="651821"/>
        </a:xfrm>
        <a:prstGeom prst="rect">
          <a:avLst/>
        </a:prstGeom>
      </xdr:spPr>
    </xdr:pic>
    <xdr:clientData/>
  </xdr:twoCellAnchor>
  <xdr:twoCellAnchor editAs="oneCell">
    <xdr:from>
      <xdr:col>10</xdr:col>
      <xdr:colOff>67235</xdr:colOff>
      <xdr:row>40</xdr:row>
      <xdr:rowOff>56029</xdr:rowOff>
    </xdr:from>
    <xdr:to>
      <xdr:col>10</xdr:col>
      <xdr:colOff>1387848</xdr:colOff>
      <xdr:row>40</xdr:row>
      <xdr:rowOff>703421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FBBA2DB8-0435-46D3-A4BB-84F4D26E5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285655" y="29377789"/>
          <a:ext cx="1320613" cy="647392"/>
        </a:xfrm>
        <a:prstGeom prst="rect">
          <a:avLst/>
        </a:prstGeom>
      </xdr:spPr>
    </xdr:pic>
    <xdr:clientData/>
  </xdr:twoCellAnchor>
  <xdr:twoCellAnchor editAs="oneCell">
    <xdr:from>
      <xdr:col>10</xdr:col>
      <xdr:colOff>56030</xdr:colOff>
      <xdr:row>41</xdr:row>
      <xdr:rowOff>190500</xdr:rowOff>
    </xdr:from>
    <xdr:to>
      <xdr:col>10</xdr:col>
      <xdr:colOff>1389306</xdr:colOff>
      <xdr:row>41</xdr:row>
      <xdr:rowOff>631772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DE0665C4-0774-4FED-8506-6339B1369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274450" y="30274260"/>
          <a:ext cx="1333276" cy="441272"/>
        </a:xfrm>
        <a:prstGeom prst="rect">
          <a:avLst/>
        </a:prstGeom>
      </xdr:spPr>
    </xdr:pic>
    <xdr:clientData/>
  </xdr:twoCellAnchor>
  <xdr:twoCellAnchor editAs="oneCell">
    <xdr:from>
      <xdr:col>10</xdr:col>
      <xdr:colOff>111064</xdr:colOff>
      <xdr:row>42</xdr:row>
      <xdr:rowOff>68232</xdr:rowOff>
    </xdr:from>
    <xdr:to>
      <xdr:col>10</xdr:col>
      <xdr:colOff>1335646</xdr:colOff>
      <xdr:row>42</xdr:row>
      <xdr:rowOff>707654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8C9C036-ED9C-41F4-AF41-C071E79FF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10622064" y="30621412"/>
          <a:ext cx="639422" cy="1224582"/>
        </a:xfrm>
        <a:prstGeom prst="rect">
          <a:avLst/>
        </a:prstGeom>
      </xdr:spPr>
    </xdr:pic>
    <xdr:clientData/>
  </xdr:twoCellAnchor>
  <xdr:twoCellAnchor editAs="oneCell">
    <xdr:from>
      <xdr:col>10</xdr:col>
      <xdr:colOff>224118</xdr:colOff>
      <xdr:row>43</xdr:row>
      <xdr:rowOff>67235</xdr:rowOff>
    </xdr:from>
    <xdr:to>
      <xdr:col>10</xdr:col>
      <xdr:colOff>1221442</xdr:colOff>
      <xdr:row>43</xdr:row>
      <xdr:rowOff>722735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337E963C-1C93-43C5-AB2D-234ACCF31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442538" y="31674995"/>
          <a:ext cx="997324" cy="655500"/>
        </a:xfrm>
        <a:prstGeom prst="rect">
          <a:avLst/>
        </a:prstGeom>
      </xdr:spPr>
    </xdr:pic>
    <xdr:clientData/>
  </xdr:twoCellAnchor>
  <xdr:twoCellAnchor editAs="oneCell">
    <xdr:from>
      <xdr:col>10</xdr:col>
      <xdr:colOff>246530</xdr:colOff>
      <xdr:row>44</xdr:row>
      <xdr:rowOff>67235</xdr:rowOff>
    </xdr:from>
    <xdr:to>
      <xdr:col>10</xdr:col>
      <xdr:colOff>1236233</xdr:colOff>
      <xdr:row>44</xdr:row>
      <xdr:rowOff>723701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A9B6120E-A156-437C-A3D7-3332A53E5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464950" y="32436995"/>
          <a:ext cx="989703" cy="656466"/>
        </a:xfrm>
        <a:prstGeom prst="rect">
          <a:avLst/>
        </a:prstGeom>
      </xdr:spPr>
    </xdr:pic>
    <xdr:clientData/>
  </xdr:twoCellAnchor>
  <xdr:twoCellAnchor editAs="oneCell">
    <xdr:from>
      <xdr:col>10</xdr:col>
      <xdr:colOff>201707</xdr:colOff>
      <xdr:row>45</xdr:row>
      <xdr:rowOff>67236</xdr:rowOff>
    </xdr:from>
    <xdr:to>
      <xdr:col>10</xdr:col>
      <xdr:colOff>1255059</xdr:colOff>
      <xdr:row>45</xdr:row>
      <xdr:rowOff>702173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F803D228-83CA-4D72-B5B2-2FDF33609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420127" y="33198996"/>
          <a:ext cx="1053352" cy="634937"/>
        </a:xfrm>
        <a:prstGeom prst="rect">
          <a:avLst/>
        </a:prstGeom>
      </xdr:spPr>
    </xdr:pic>
    <xdr:clientData/>
  </xdr:twoCellAnchor>
  <xdr:twoCellAnchor editAs="oneCell">
    <xdr:from>
      <xdr:col>10</xdr:col>
      <xdr:colOff>257735</xdr:colOff>
      <xdr:row>46</xdr:row>
      <xdr:rowOff>56030</xdr:rowOff>
    </xdr:from>
    <xdr:to>
      <xdr:col>10</xdr:col>
      <xdr:colOff>1277471</xdr:colOff>
      <xdr:row>46</xdr:row>
      <xdr:rowOff>706502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5BC4B9FC-566B-471D-81AB-33DBA082B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476155" y="33949790"/>
          <a:ext cx="1019736" cy="650472"/>
        </a:xfrm>
        <a:prstGeom prst="rect">
          <a:avLst/>
        </a:prstGeom>
      </xdr:spPr>
    </xdr:pic>
    <xdr:clientData/>
  </xdr:twoCellAnchor>
  <xdr:twoCellAnchor editAs="oneCell">
    <xdr:from>
      <xdr:col>10</xdr:col>
      <xdr:colOff>156883</xdr:colOff>
      <xdr:row>47</xdr:row>
      <xdr:rowOff>32329</xdr:rowOff>
    </xdr:from>
    <xdr:to>
      <xdr:col>10</xdr:col>
      <xdr:colOff>1255059</xdr:colOff>
      <xdr:row>47</xdr:row>
      <xdr:rowOff>740502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D05B04D8-828C-4265-B031-580F7BFF4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375303" y="34688089"/>
          <a:ext cx="1098176" cy="708173"/>
        </a:xfrm>
        <a:prstGeom prst="rect">
          <a:avLst/>
        </a:prstGeom>
      </xdr:spPr>
    </xdr:pic>
    <xdr:clientData/>
  </xdr:twoCellAnchor>
  <xdr:twoCellAnchor editAs="oneCell">
    <xdr:from>
      <xdr:col>10</xdr:col>
      <xdr:colOff>56029</xdr:colOff>
      <xdr:row>48</xdr:row>
      <xdr:rowOff>89646</xdr:rowOff>
    </xdr:from>
    <xdr:to>
      <xdr:col>10</xdr:col>
      <xdr:colOff>1389529</xdr:colOff>
      <xdr:row>48</xdr:row>
      <xdr:rowOff>706765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3A8EE898-553C-4523-B869-01D4C4A86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274449" y="35507406"/>
          <a:ext cx="1333500" cy="617119"/>
        </a:xfrm>
        <a:prstGeom prst="rect">
          <a:avLst/>
        </a:prstGeom>
      </xdr:spPr>
    </xdr:pic>
    <xdr:clientData/>
  </xdr:twoCellAnchor>
  <xdr:twoCellAnchor editAs="oneCell">
    <xdr:from>
      <xdr:col>10</xdr:col>
      <xdr:colOff>56714</xdr:colOff>
      <xdr:row>49</xdr:row>
      <xdr:rowOff>112061</xdr:rowOff>
    </xdr:from>
    <xdr:to>
      <xdr:col>10</xdr:col>
      <xdr:colOff>1426496</xdr:colOff>
      <xdr:row>49</xdr:row>
      <xdr:rowOff>631265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4D618001-612F-47D3-834D-35DA41F37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5400000">
          <a:off x="10700423" y="35866532"/>
          <a:ext cx="519204" cy="1369782"/>
        </a:xfrm>
        <a:prstGeom prst="rect">
          <a:avLst/>
        </a:prstGeom>
      </xdr:spPr>
    </xdr:pic>
    <xdr:clientData/>
  </xdr:twoCellAnchor>
  <xdr:twoCellAnchor editAs="oneCell">
    <xdr:from>
      <xdr:col>10</xdr:col>
      <xdr:colOff>190499</xdr:colOff>
      <xdr:row>50</xdr:row>
      <xdr:rowOff>44825</xdr:rowOff>
    </xdr:from>
    <xdr:to>
      <xdr:col>10</xdr:col>
      <xdr:colOff>1236232</xdr:colOff>
      <xdr:row>50</xdr:row>
      <xdr:rowOff>701667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466F544-C103-4BF0-A1A0-6D2539421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408919" y="36986585"/>
          <a:ext cx="1045733" cy="65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69107</xdr:colOff>
      <xdr:row>51</xdr:row>
      <xdr:rowOff>33618</xdr:rowOff>
    </xdr:from>
    <xdr:to>
      <xdr:col>10</xdr:col>
      <xdr:colOff>1351878</xdr:colOff>
      <xdr:row>51</xdr:row>
      <xdr:rowOff>702021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823CF233-EC39-499B-90E4-12B11FAFA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287527" y="37737378"/>
          <a:ext cx="1282771" cy="668403"/>
        </a:xfrm>
        <a:prstGeom prst="rect">
          <a:avLst/>
        </a:prstGeom>
      </xdr:spPr>
    </xdr:pic>
    <xdr:clientData/>
  </xdr:twoCellAnchor>
  <xdr:twoCellAnchor editAs="oneCell">
    <xdr:from>
      <xdr:col>10</xdr:col>
      <xdr:colOff>201706</xdr:colOff>
      <xdr:row>52</xdr:row>
      <xdr:rowOff>67235</xdr:rowOff>
    </xdr:from>
    <xdr:to>
      <xdr:col>10</xdr:col>
      <xdr:colOff>1310790</xdr:colOff>
      <xdr:row>52</xdr:row>
      <xdr:rowOff>739585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99FE989D-2D7D-4135-8CA9-26D3322C1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420126" y="38532995"/>
          <a:ext cx="1109084" cy="672350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53</xdr:row>
      <xdr:rowOff>38100</xdr:rowOff>
    </xdr:from>
    <xdr:to>
      <xdr:col>10</xdr:col>
      <xdr:colOff>1101385</xdr:colOff>
      <xdr:row>53</xdr:row>
      <xdr:rowOff>744220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623493B5-5734-4AA0-A900-CE462F893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10800000">
          <a:off x="10459720" y="39265860"/>
          <a:ext cx="860085" cy="706120"/>
        </a:xfrm>
        <a:prstGeom prst="rect">
          <a:avLst/>
        </a:prstGeom>
      </xdr:spPr>
    </xdr:pic>
    <xdr:clientData/>
  </xdr:twoCellAnchor>
  <xdr:twoCellAnchor editAs="oneCell">
    <xdr:from>
      <xdr:col>10</xdr:col>
      <xdr:colOff>139700</xdr:colOff>
      <xdr:row>54</xdr:row>
      <xdr:rowOff>38100</xdr:rowOff>
    </xdr:from>
    <xdr:to>
      <xdr:col>10</xdr:col>
      <xdr:colOff>1236980</xdr:colOff>
      <xdr:row>54</xdr:row>
      <xdr:rowOff>723247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3B18ECEF-68D1-4846-968F-A5C38771B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358120" y="40027860"/>
          <a:ext cx="1097280" cy="685147"/>
        </a:xfrm>
        <a:prstGeom prst="rect">
          <a:avLst/>
        </a:prstGeom>
      </xdr:spPr>
    </xdr:pic>
    <xdr:clientData/>
  </xdr:twoCellAnchor>
  <xdr:oneCellAnchor>
    <xdr:from>
      <xdr:col>10</xdr:col>
      <xdr:colOff>56029</xdr:colOff>
      <xdr:row>55</xdr:row>
      <xdr:rowOff>123265</xdr:rowOff>
    </xdr:from>
    <xdr:ext cx="1344706" cy="571610"/>
    <xdr:pic>
      <xdr:nvPicPr>
        <xdr:cNvPr id="57" name="Picture 56">
          <a:extLst>
            <a:ext uri="{FF2B5EF4-FFF2-40B4-BE49-F238E27FC236}">
              <a16:creationId xmlns:a16="http://schemas.microsoft.com/office/drawing/2014/main" id="{D2A1EFB5-B984-45E6-B06D-C0D85B7D1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274449" y="40875025"/>
          <a:ext cx="1344706" cy="571610"/>
        </a:xfrm>
        <a:prstGeom prst="rect">
          <a:avLst/>
        </a:prstGeom>
      </xdr:spPr>
    </xdr:pic>
    <xdr:clientData/>
  </xdr:oneCellAnchor>
  <xdr:twoCellAnchor editAs="oneCell">
    <xdr:from>
      <xdr:col>10</xdr:col>
      <xdr:colOff>120252</xdr:colOff>
      <xdr:row>56</xdr:row>
      <xdr:rowOff>30425</xdr:rowOff>
    </xdr:from>
    <xdr:to>
      <xdr:col>10</xdr:col>
      <xdr:colOff>1315163</xdr:colOff>
      <xdr:row>56</xdr:row>
      <xdr:rowOff>743784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3BBEBD77-3D9A-4CBC-8B61-E9F2F13A1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338672" y="41544185"/>
          <a:ext cx="1194911" cy="713359"/>
        </a:xfrm>
        <a:prstGeom prst="rect">
          <a:avLst/>
        </a:prstGeom>
      </xdr:spPr>
    </xdr:pic>
    <xdr:clientData/>
  </xdr:twoCellAnchor>
  <xdr:twoCellAnchor editAs="oneCell">
    <xdr:from>
      <xdr:col>10</xdr:col>
      <xdr:colOff>90594</xdr:colOff>
      <xdr:row>57</xdr:row>
      <xdr:rowOff>78584</xdr:rowOff>
    </xdr:from>
    <xdr:to>
      <xdr:col>10</xdr:col>
      <xdr:colOff>1316578</xdr:colOff>
      <xdr:row>57</xdr:row>
      <xdr:rowOff>723605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20F89EC-D442-47B3-9C41-D274E787F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5400000">
          <a:off x="10599495" y="42063863"/>
          <a:ext cx="645021" cy="1225984"/>
        </a:xfrm>
        <a:prstGeom prst="rect">
          <a:avLst/>
        </a:prstGeom>
      </xdr:spPr>
    </xdr:pic>
    <xdr:clientData/>
  </xdr:twoCellAnchor>
  <xdr:twoCellAnchor editAs="oneCell">
    <xdr:from>
      <xdr:col>10</xdr:col>
      <xdr:colOff>34569</xdr:colOff>
      <xdr:row>58</xdr:row>
      <xdr:rowOff>133522</xdr:rowOff>
    </xdr:from>
    <xdr:to>
      <xdr:col>10</xdr:col>
      <xdr:colOff>1389308</xdr:colOff>
      <xdr:row>58</xdr:row>
      <xdr:rowOff>683597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83106E02-F716-4FB4-A799-5FD206196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16200000">
          <a:off x="10655321" y="42768950"/>
          <a:ext cx="550075" cy="1354739"/>
        </a:xfrm>
        <a:prstGeom prst="rect">
          <a:avLst/>
        </a:prstGeom>
      </xdr:spPr>
    </xdr:pic>
    <xdr:clientData/>
  </xdr:twoCellAnchor>
  <xdr:twoCellAnchor editAs="oneCell">
    <xdr:from>
      <xdr:col>10</xdr:col>
      <xdr:colOff>221937</xdr:colOff>
      <xdr:row>59</xdr:row>
      <xdr:rowOff>35801</xdr:rowOff>
    </xdr:from>
    <xdr:to>
      <xdr:col>10</xdr:col>
      <xdr:colOff>1198804</xdr:colOff>
      <xdr:row>59</xdr:row>
      <xdr:rowOff>724439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9E9D5C69-50A0-4C7E-B3DB-26A8AD6A2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5400000">
          <a:off x="10584472" y="43691446"/>
          <a:ext cx="688638" cy="976867"/>
        </a:xfrm>
        <a:prstGeom prst="rect">
          <a:avLst/>
        </a:prstGeom>
      </xdr:spPr>
    </xdr:pic>
    <xdr:clientData/>
  </xdr:twoCellAnchor>
  <xdr:twoCellAnchor editAs="oneCell">
    <xdr:from>
      <xdr:col>10</xdr:col>
      <xdr:colOff>268944</xdr:colOff>
      <xdr:row>60</xdr:row>
      <xdr:rowOff>67235</xdr:rowOff>
    </xdr:from>
    <xdr:to>
      <xdr:col>10</xdr:col>
      <xdr:colOff>1315124</xdr:colOff>
      <xdr:row>60</xdr:row>
      <xdr:rowOff>703678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871AE7D6-32B8-4C64-8DE0-2BC63C026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487364" y="44628995"/>
          <a:ext cx="1046180" cy="636443"/>
        </a:xfrm>
        <a:prstGeom prst="rect">
          <a:avLst/>
        </a:prstGeom>
      </xdr:spPr>
    </xdr:pic>
    <xdr:clientData/>
  </xdr:twoCellAnchor>
  <xdr:oneCellAnchor>
    <xdr:from>
      <xdr:col>10</xdr:col>
      <xdr:colOff>59839</xdr:colOff>
      <xdr:row>61</xdr:row>
      <xdr:rowOff>125170</xdr:rowOff>
    </xdr:from>
    <xdr:ext cx="1344706" cy="571610"/>
    <xdr:pic>
      <xdr:nvPicPr>
        <xdr:cNvPr id="63" name="Picture 62">
          <a:extLst>
            <a:ext uri="{FF2B5EF4-FFF2-40B4-BE49-F238E27FC236}">
              <a16:creationId xmlns:a16="http://schemas.microsoft.com/office/drawing/2014/main" id="{504E0C61-F32A-4C56-9321-18EBBA2D4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278259" y="45448930"/>
          <a:ext cx="1344706" cy="571610"/>
        </a:xfrm>
        <a:prstGeom prst="rect">
          <a:avLst/>
        </a:prstGeom>
      </xdr:spPr>
    </xdr:pic>
    <xdr:clientData/>
  </xdr:oneCellAnchor>
  <xdr:twoCellAnchor editAs="oneCell">
    <xdr:from>
      <xdr:col>10</xdr:col>
      <xdr:colOff>187818</xdr:colOff>
      <xdr:row>62</xdr:row>
      <xdr:rowOff>40248</xdr:rowOff>
    </xdr:from>
    <xdr:to>
      <xdr:col>10</xdr:col>
      <xdr:colOff>1314719</xdr:colOff>
      <xdr:row>62</xdr:row>
      <xdr:rowOff>739205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E86E7D51-7D18-4A2E-A519-16213283F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406238" y="46126008"/>
          <a:ext cx="1126901" cy="698957"/>
        </a:xfrm>
        <a:prstGeom prst="rect">
          <a:avLst/>
        </a:prstGeom>
      </xdr:spPr>
    </xdr:pic>
    <xdr:clientData/>
  </xdr:twoCellAnchor>
  <xdr:twoCellAnchor editAs="oneCell">
    <xdr:from>
      <xdr:col>10</xdr:col>
      <xdr:colOff>150502</xdr:colOff>
      <xdr:row>63</xdr:row>
      <xdr:rowOff>31748</xdr:rowOff>
    </xdr:from>
    <xdr:to>
      <xdr:col>10</xdr:col>
      <xdr:colOff>1275927</xdr:colOff>
      <xdr:row>63</xdr:row>
      <xdr:rowOff>743823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A17FE0C4-D778-41FD-8215-65032D7B8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368922" y="46879508"/>
          <a:ext cx="1125425" cy="712075"/>
        </a:xfrm>
        <a:prstGeom prst="rect">
          <a:avLst/>
        </a:prstGeom>
      </xdr:spPr>
    </xdr:pic>
    <xdr:clientData/>
  </xdr:twoCellAnchor>
  <xdr:twoCellAnchor editAs="oneCell">
    <xdr:from>
      <xdr:col>10</xdr:col>
      <xdr:colOff>232317</xdr:colOff>
      <xdr:row>64</xdr:row>
      <xdr:rowOff>58080</xdr:rowOff>
    </xdr:from>
    <xdr:to>
      <xdr:col>10</xdr:col>
      <xdr:colOff>1235276</xdr:colOff>
      <xdr:row>64</xdr:row>
      <xdr:rowOff>746543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6DB4ED0E-291F-4DFA-8906-2755659EE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450737" y="47667840"/>
          <a:ext cx="1002959" cy="688463"/>
        </a:xfrm>
        <a:prstGeom prst="rect">
          <a:avLst/>
        </a:prstGeom>
      </xdr:spPr>
    </xdr:pic>
    <xdr:clientData/>
  </xdr:twoCellAnchor>
  <xdr:twoCellAnchor editAs="oneCell">
    <xdr:from>
      <xdr:col>10</xdr:col>
      <xdr:colOff>69694</xdr:colOff>
      <xdr:row>65</xdr:row>
      <xdr:rowOff>46463</xdr:rowOff>
    </xdr:from>
    <xdr:to>
      <xdr:col>10</xdr:col>
      <xdr:colOff>1370670</xdr:colOff>
      <xdr:row>65</xdr:row>
      <xdr:rowOff>704676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A9A99B6E-E586-4DCE-9555-9498AE591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288114" y="48418223"/>
          <a:ext cx="1300976" cy="658213"/>
        </a:xfrm>
        <a:prstGeom prst="rect">
          <a:avLst/>
        </a:prstGeom>
      </xdr:spPr>
    </xdr:pic>
    <xdr:clientData/>
  </xdr:twoCellAnchor>
  <xdr:twoCellAnchor editAs="oneCell">
    <xdr:from>
      <xdr:col>10</xdr:col>
      <xdr:colOff>246530</xdr:colOff>
      <xdr:row>66</xdr:row>
      <xdr:rowOff>56030</xdr:rowOff>
    </xdr:from>
    <xdr:to>
      <xdr:col>10</xdr:col>
      <xdr:colOff>1236233</xdr:colOff>
      <xdr:row>66</xdr:row>
      <xdr:rowOff>741487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8787A238-018E-41D9-8ECC-1CB3B7D4D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464950" y="49189790"/>
          <a:ext cx="989703" cy="685457"/>
        </a:xfrm>
        <a:prstGeom prst="rect">
          <a:avLst/>
        </a:prstGeom>
      </xdr:spPr>
    </xdr:pic>
    <xdr:clientData/>
  </xdr:twoCellAnchor>
  <xdr:twoCellAnchor editAs="oneCell">
    <xdr:from>
      <xdr:col>10</xdr:col>
      <xdr:colOff>280147</xdr:colOff>
      <xdr:row>67</xdr:row>
      <xdr:rowOff>67235</xdr:rowOff>
    </xdr:from>
    <xdr:to>
      <xdr:col>10</xdr:col>
      <xdr:colOff>1161378</xdr:colOff>
      <xdr:row>67</xdr:row>
      <xdr:rowOff>703709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BF391D1B-DBF5-4EC4-A1F1-09F582643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498567" y="49962995"/>
          <a:ext cx="881231" cy="636474"/>
        </a:xfrm>
        <a:prstGeom prst="rect">
          <a:avLst/>
        </a:prstGeom>
      </xdr:spPr>
    </xdr:pic>
    <xdr:clientData/>
  </xdr:twoCellAnchor>
  <xdr:twoCellAnchor editAs="oneCell">
    <xdr:from>
      <xdr:col>10</xdr:col>
      <xdr:colOff>156881</xdr:colOff>
      <xdr:row>68</xdr:row>
      <xdr:rowOff>33618</xdr:rowOff>
    </xdr:from>
    <xdr:to>
      <xdr:col>10</xdr:col>
      <xdr:colOff>1313246</xdr:colOff>
      <xdr:row>68</xdr:row>
      <xdr:rowOff>743622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B317578E-1E11-4EFC-8E6C-A0FD36A5C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375301" y="50691378"/>
          <a:ext cx="1156365" cy="710004"/>
        </a:xfrm>
        <a:prstGeom prst="rect">
          <a:avLst/>
        </a:prstGeom>
      </xdr:spPr>
    </xdr:pic>
    <xdr:clientData/>
  </xdr:twoCellAnchor>
  <xdr:twoCellAnchor editAs="oneCell">
    <xdr:from>
      <xdr:col>10</xdr:col>
      <xdr:colOff>358589</xdr:colOff>
      <xdr:row>69</xdr:row>
      <xdr:rowOff>56029</xdr:rowOff>
    </xdr:from>
    <xdr:to>
      <xdr:col>10</xdr:col>
      <xdr:colOff>1161378</xdr:colOff>
      <xdr:row>69</xdr:row>
      <xdr:rowOff>706987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C3277A05-3E3F-457E-B9CD-122B0D2FD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577009" y="51475789"/>
          <a:ext cx="802789" cy="650958"/>
        </a:xfrm>
        <a:prstGeom prst="rect">
          <a:avLst/>
        </a:prstGeom>
      </xdr:spPr>
    </xdr:pic>
    <xdr:clientData/>
  </xdr:twoCellAnchor>
  <xdr:oneCellAnchor>
    <xdr:from>
      <xdr:col>10</xdr:col>
      <xdr:colOff>58431</xdr:colOff>
      <xdr:row>70</xdr:row>
      <xdr:rowOff>67240</xdr:rowOff>
    </xdr:from>
    <xdr:ext cx="1304339" cy="650458"/>
    <xdr:pic>
      <xdr:nvPicPr>
        <xdr:cNvPr id="72" name="Picture 71">
          <a:extLst>
            <a:ext uri="{FF2B5EF4-FFF2-40B4-BE49-F238E27FC236}">
              <a16:creationId xmlns:a16="http://schemas.microsoft.com/office/drawing/2014/main" id="{B032C824-D87E-4CF6-9194-7CAB398A2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5400000">
          <a:off x="10603792" y="51922059"/>
          <a:ext cx="650458" cy="1304339"/>
        </a:xfrm>
        <a:prstGeom prst="rect">
          <a:avLst/>
        </a:prstGeom>
      </xdr:spPr>
    </xdr:pic>
    <xdr:clientData/>
  </xdr:oneCellAnchor>
  <xdr:twoCellAnchor editAs="oneCell">
    <xdr:from>
      <xdr:col>10</xdr:col>
      <xdr:colOff>89647</xdr:colOff>
      <xdr:row>71</xdr:row>
      <xdr:rowOff>56029</xdr:rowOff>
    </xdr:from>
    <xdr:to>
      <xdr:col>10</xdr:col>
      <xdr:colOff>1313375</xdr:colOff>
      <xdr:row>71</xdr:row>
      <xdr:rowOff>743622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24CCD1B6-A586-4678-9020-3CA855EE6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308067" y="52999789"/>
          <a:ext cx="1223728" cy="687593"/>
        </a:xfrm>
        <a:prstGeom prst="rect">
          <a:avLst/>
        </a:prstGeom>
      </xdr:spPr>
    </xdr:pic>
    <xdr:clientData/>
  </xdr:twoCellAnchor>
  <xdr:oneCellAnchor>
    <xdr:from>
      <xdr:col>10</xdr:col>
      <xdr:colOff>156881</xdr:colOff>
      <xdr:row>72</xdr:row>
      <xdr:rowOff>33618</xdr:rowOff>
    </xdr:from>
    <xdr:ext cx="1167795" cy="694764"/>
    <xdr:pic>
      <xdr:nvPicPr>
        <xdr:cNvPr id="74" name="Picture 73">
          <a:extLst>
            <a:ext uri="{FF2B5EF4-FFF2-40B4-BE49-F238E27FC236}">
              <a16:creationId xmlns:a16="http://schemas.microsoft.com/office/drawing/2014/main" id="{E465B648-4753-4327-8F26-08E0CD6E6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375301" y="53739378"/>
          <a:ext cx="1167795" cy="694764"/>
        </a:xfrm>
        <a:prstGeom prst="rect">
          <a:avLst/>
        </a:prstGeom>
      </xdr:spPr>
    </xdr:pic>
    <xdr:clientData/>
  </xdr:oneCellAnchor>
  <xdr:twoCellAnchor editAs="oneCell">
    <xdr:from>
      <xdr:col>10</xdr:col>
      <xdr:colOff>56030</xdr:colOff>
      <xdr:row>74</xdr:row>
      <xdr:rowOff>78441</xdr:rowOff>
    </xdr:from>
    <xdr:to>
      <xdr:col>10</xdr:col>
      <xdr:colOff>1387290</xdr:colOff>
      <xdr:row>74</xdr:row>
      <xdr:rowOff>683559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A766EDBB-A9C6-4BF6-8477-6598A0127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274450" y="55308201"/>
          <a:ext cx="1331260" cy="605118"/>
        </a:xfrm>
        <a:prstGeom prst="rect">
          <a:avLst/>
        </a:prstGeom>
      </xdr:spPr>
    </xdr:pic>
    <xdr:clientData/>
  </xdr:twoCellAnchor>
  <xdr:twoCellAnchor editAs="oneCell">
    <xdr:from>
      <xdr:col>10</xdr:col>
      <xdr:colOff>90004</xdr:colOff>
      <xdr:row>75</xdr:row>
      <xdr:rowOff>33261</xdr:rowOff>
    </xdr:from>
    <xdr:to>
      <xdr:col>10</xdr:col>
      <xdr:colOff>1350421</xdr:colOff>
      <xdr:row>75</xdr:row>
      <xdr:rowOff>744177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FD772806-26BE-4BC0-83ED-2BB9DA083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10583175" y="55750270"/>
          <a:ext cx="710916" cy="1260417"/>
        </a:xfrm>
        <a:prstGeom prst="rect">
          <a:avLst/>
        </a:prstGeom>
      </xdr:spPr>
    </xdr:pic>
    <xdr:clientData/>
  </xdr:twoCellAnchor>
  <xdr:twoCellAnchor editAs="oneCell">
    <xdr:from>
      <xdr:col>10</xdr:col>
      <xdr:colOff>257737</xdr:colOff>
      <xdr:row>76</xdr:row>
      <xdr:rowOff>44824</xdr:rowOff>
    </xdr:from>
    <xdr:to>
      <xdr:col>10</xdr:col>
      <xdr:colOff>1161379</xdr:colOff>
      <xdr:row>76</xdr:row>
      <xdr:rowOff>704487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6B7A3BDD-5168-442C-BA4C-F0CBF9E08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476157" y="56798584"/>
          <a:ext cx="903642" cy="659663"/>
        </a:xfrm>
        <a:prstGeom prst="rect">
          <a:avLst/>
        </a:prstGeom>
      </xdr:spPr>
    </xdr:pic>
    <xdr:clientData/>
  </xdr:twoCellAnchor>
  <xdr:twoCellAnchor editAs="oneCell">
    <xdr:from>
      <xdr:col>10</xdr:col>
      <xdr:colOff>44066</xdr:colOff>
      <xdr:row>77</xdr:row>
      <xdr:rowOff>123265</xdr:rowOff>
    </xdr:from>
    <xdr:to>
      <xdr:col>10</xdr:col>
      <xdr:colOff>1388071</xdr:colOff>
      <xdr:row>77</xdr:row>
      <xdr:rowOff>627017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6A55BFCF-D789-4DEB-A80A-DD5A6C236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10682613" y="57218898"/>
          <a:ext cx="503752" cy="1344005"/>
        </a:xfrm>
        <a:prstGeom prst="rect">
          <a:avLst/>
        </a:prstGeom>
      </xdr:spPr>
    </xdr:pic>
    <xdr:clientData/>
  </xdr:twoCellAnchor>
  <xdr:twoCellAnchor editAs="oneCell">
    <xdr:from>
      <xdr:col>10</xdr:col>
      <xdr:colOff>33619</xdr:colOff>
      <xdr:row>78</xdr:row>
      <xdr:rowOff>89648</xdr:rowOff>
    </xdr:from>
    <xdr:to>
      <xdr:col>10</xdr:col>
      <xdr:colOff>1411941</xdr:colOff>
      <xdr:row>78</xdr:row>
      <xdr:rowOff>665321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C4C6AD-8705-4566-AF2B-FA94E6E9C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252039" y="58367408"/>
          <a:ext cx="1378322" cy="575673"/>
        </a:xfrm>
        <a:prstGeom prst="rect">
          <a:avLst/>
        </a:prstGeom>
      </xdr:spPr>
    </xdr:pic>
    <xdr:clientData/>
  </xdr:twoCellAnchor>
  <xdr:twoCellAnchor editAs="oneCell">
    <xdr:from>
      <xdr:col>10</xdr:col>
      <xdr:colOff>100851</xdr:colOff>
      <xdr:row>79</xdr:row>
      <xdr:rowOff>33619</xdr:rowOff>
    </xdr:from>
    <xdr:to>
      <xdr:col>10</xdr:col>
      <xdr:colOff>1277470</xdr:colOff>
      <xdr:row>79</xdr:row>
      <xdr:rowOff>743899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D6F1C049-A815-4F9C-809D-573D8CF32B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3"/>
        <a:srcRect b="16345"/>
        <a:stretch/>
      </xdr:blipFill>
      <xdr:spPr>
        <a:xfrm>
          <a:off x="10319271" y="59073379"/>
          <a:ext cx="1176619" cy="710280"/>
        </a:xfrm>
        <a:prstGeom prst="rect">
          <a:avLst/>
        </a:prstGeom>
      </xdr:spPr>
    </xdr:pic>
    <xdr:clientData/>
  </xdr:twoCellAnchor>
  <xdr:twoCellAnchor editAs="oneCell">
    <xdr:from>
      <xdr:col>10</xdr:col>
      <xdr:colOff>235324</xdr:colOff>
      <xdr:row>80</xdr:row>
      <xdr:rowOff>33618</xdr:rowOff>
    </xdr:from>
    <xdr:to>
      <xdr:col>10</xdr:col>
      <xdr:colOff>1198805</xdr:colOff>
      <xdr:row>80</xdr:row>
      <xdr:rowOff>701982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BF4AA354-BE19-4944-AA0A-1A7338506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453744" y="59835378"/>
          <a:ext cx="963481" cy="668364"/>
        </a:xfrm>
        <a:prstGeom prst="rect">
          <a:avLst/>
        </a:prstGeom>
      </xdr:spPr>
    </xdr:pic>
    <xdr:clientData/>
  </xdr:twoCellAnchor>
  <xdr:twoCellAnchor editAs="oneCell">
    <xdr:from>
      <xdr:col>10</xdr:col>
      <xdr:colOff>235324</xdr:colOff>
      <xdr:row>81</xdr:row>
      <xdr:rowOff>56030</xdr:rowOff>
    </xdr:from>
    <xdr:to>
      <xdr:col>10</xdr:col>
      <xdr:colOff>1236233</xdr:colOff>
      <xdr:row>81</xdr:row>
      <xdr:rowOff>745608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D87410D0-6AD3-4A54-A972-E22BCE2CB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453744" y="60619790"/>
          <a:ext cx="1000909" cy="689578"/>
        </a:xfrm>
        <a:prstGeom prst="rect">
          <a:avLst/>
        </a:prstGeom>
      </xdr:spPr>
    </xdr:pic>
    <xdr:clientData/>
  </xdr:twoCellAnchor>
  <xdr:twoCellAnchor editAs="oneCell">
    <xdr:from>
      <xdr:col>10</xdr:col>
      <xdr:colOff>56028</xdr:colOff>
      <xdr:row>82</xdr:row>
      <xdr:rowOff>44822</xdr:rowOff>
    </xdr:from>
    <xdr:to>
      <xdr:col>10</xdr:col>
      <xdr:colOff>1333500</xdr:colOff>
      <xdr:row>82</xdr:row>
      <xdr:rowOff>688025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DB2D6CFB-C1D5-413A-8D21-76FEFB34DD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/>
        <a:srcRect r="9051" b="43143"/>
        <a:stretch/>
      </xdr:blipFill>
      <xdr:spPr>
        <a:xfrm>
          <a:off x="10274448" y="61370582"/>
          <a:ext cx="1277472" cy="643203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83</xdr:row>
      <xdr:rowOff>44824</xdr:rowOff>
    </xdr:from>
    <xdr:to>
      <xdr:col>10</xdr:col>
      <xdr:colOff>935579</xdr:colOff>
      <xdr:row>83</xdr:row>
      <xdr:rowOff>703909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D001D84B-9535-4ADA-963B-A3CFE4CA3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599420" y="62132584"/>
          <a:ext cx="554579" cy="659085"/>
        </a:xfrm>
        <a:prstGeom prst="rect">
          <a:avLst/>
        </a:prstGeom>
      </xdr:spPr>
    </xdr:pic>
    <xdr:clientData/>
  </xdr:twoCellAnchor>
  <xdr:twoCellAnchor editAs="oneCell">
    <xdr:from>
      <xdr:col>10</xdr:col>
      <xdr:colOff>280151</xdr:colOff>
      <xdr:row>84</xdr:row>
      <xdr:rowOff>56030</xdr:rowOff>
    </xdr:from>
    <xdr:to>
      <xdr:col>10</xdr:col>
      <xdr:colOff>1101863</xdr:colOff>
      <xdr:row>84</xdr:row>
      <xdr:rowOff>707652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EF55B51B-AEEB-4E65-9099-E19905069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498571" y="62905790"/>
          <a:ext cx="821712" cy="651622"/>
        </a:xfrm>
        <a:prstGeom prst="rect">
          <a:avLst/>
        </a:prstGeom>
      </xdr:spPr>
    </xdr:pic>
    <xdr:clientData/>
  </xdr:twoCellAnchor>
  <xdr:twoCellAnchor editAs="oneCell">
    <xdr:from>
      <xdr:col>10</xdr:col>
      <xdr:colOff>425824</xdr:colOff>
      <xdr:row>85</xdr:row>
      <xdr:rowOff>44822</xdr:rowOff>
    </xdr:from>
    <xdr:to>
      <xdr:col>10</xdr:col>
      <xdr:colOff>1049768</xdr:colOff>
      <xdr:row>85</xdr:row>
      <xdr:rowOff>722779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F8C62C1-6768-4BA9-8E65-0C620E36D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644244" y="63656582"/>
          <a:ext cx="623944" cy="677957"/>
        </a:xfrm>
        <a:prstGeom prst="rect">
          <a:avLst/>
        </a:prstGeom>
      </xdr:spPr>
    </xdr:pic>
    <xdr:clientData/>
  </xdr:twoCellAnchor>
  <xdr:oneCellAnchor>
    <xdr:from>
      <xdr:col>10</xdr:col>
      <xdr:colOff>56030</xdr:colOff>
      <xdr:row>86</xdr:row>
      <xdr:rowOff>56030</xdr:rowOff>
    </xdr:from>
    <xdr:ext cx="1333500" cy="622101"/>
    <xdr:pic>
      <xdr:nvPicPr>
        <xdr:cNvPr id="87" name="Picture 86">
          <a:extLst>
            <a:ext uri="{FF2B5EF4-FFF2-40B4-BE49-F238E27FC236}">
              <a16:creationId xmlns:a16="http://schemas.microsoft.com/office/drawing/2014/main" id="{2175CD76-534B-45E9-AE94-B21CD02BD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274450" y="64429790"/>
          <a:ext cx="1333500" cy="622101"/>
        </a:xfrm>
        <a:prstGeom prst="rect">
          <a:avLst/>
        </a:prstGeom>
      </xdr:spPr>
    </xdr:pic>
    <xdr:clientData/>
  </xdr:oneCellAnchor>
  <xdr:twoCellAnchor editAs="oneCell">
    <xdr:from>
      <xdr:col>10</xdr:col>
      <xdr:colOff>44163</xdr:colOff>
      <xdr:row>87</xdr:row>
      <xdr:rowOff>228913</xdr:rowOff>
    </xdr:from>
    <xdr:to>
      <xdr:col>10</xdr:col>
      <xdr:colOff>1389531</xdr:colOff>
      <xdr:row>87</xdr:row>
      <xdr:rowOff>550706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5B611466-879F-4664-85B9-4840E09D5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16200000">
          <a:off x="10774370" y="64852886"/>
          <a:ext cx="321793" cy="1345368"/>
        </a:xfrm>
        <a:prstGeom prst="rect">
          <a:avLst/>
        </a:prstGeom>
      </xdr:spPr>
    </xdr:pic>
    <xdr:clientData/>
  </xdr:twoCellAnchor>
  <xdr:twoCellAnchor editAs="oneCell">
    <xdr:from>
      <xdr:col>10</xdr:col>
      <xdr:colOff>42218</xdr:colOff>
      <xdr:row>88</xdr:row>
      <xdr:rowOff>293959</xdr:rowOff>
    </xdr:from>
    <xdr:to>
      <xdr:col>10</xdr:col>
      <xdr:colOff>1387231</xdr:colOff>
      <xdr:row>88</xdr:row>
      <xdr:rowOff>459441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C0F1CF7D-36F0-4C81-B181-2EF7AED2C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0850404" y="65601953"/>
          <a:ext cx="165482" cy="1345013"/>
        </a:xfrm>
        <a:prstGeom prst="rect">
          <a:avLst/>
        </a:prstGeom>
      </xdr:spPr>
    </xdr:pic>
    <xdr:clientData/>
  </xdr:twoCellAnchor>
  <xdr:twoCellAnchor editAs="oneCell">
    <xdr:from>
      <xdr:col>10</xdr:col>
      <xdr:colOff>59478</xdr:colOff>
      <xdr:row>89</xdr:row>
      <xdr:rowOff>66805</xdr:rowOff>
    </xdr:from>
    <xdr:to>
      <xdr:col>10</xdr:col>
      <xdr:colOff>1392978</xdr:colOff>
      <xdr:row>89</xdr:row>
      <xdr:rowOff>705779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A4FB376B-BBAE-4F8B-88DD-0199ABEAB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277898" y="66726565"/>
          <a:ext cx="1333500" cy="638974"/>
        </a:xfrm>
        <a:prstGeom prst="rect">
          <a:avLst/>
        </a:prstGeom>
      </xdr:spPr>
    </xdr:pic>
    <xdr:clientData/>
  </xdr:twoCellAnchor>
  <xdr:twoCellAnchor editAs="oneCell">
    <xdr:from>
      <xdr:col>10</xdr:col>
      <xdr:colOff>53210</xdr:colOff>
      <xdr:row>90</xdr:row>
      <xdr:rowOff>61499</xdr:rowOff>
    </xdr:from>
    <xdr:to>
      <xdr:col>10</xdr:col>
      <xdr:colOff>1388459</xdr:colOff>
      <xdr:row>90</xdr:row>
      <xdr:rowOff>701801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7B71AFBE-770F-4201-AD2F-DCE11C469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271630" y="67483259"/>
          <a:ext cx="1335249" cy="640302"/>
        </a:xfrm>
        <a:prstGeom prst="rect">
          <a:avLst/>
        </a:prstGeom>
      </xdr:spPr>
    </xdr:pic>
    <xdr:clientData/>
  </xdr:twoCellAnchor>
  <xdr:oneCellAnchor>
    <xdr:from>
      <xdr:col>10</xdr:col>
      <xdr:colOff>53210</xdr:colOff>
      <xdr:row>91</xdr:row>
      <xdr:rowOff>61499</xdr:rowOff>
    </xdr:from>
    <xdr:ext cx="1342869" cy="634587"/>
    <xdr:pic>
      <xdr:nvPicPr>
        <xdr:cNvPr id="92" name="Picture 91">
          <a:extLst>
            <a:ext uri="{FF2B5EF4-FFF2-40B4-BE49-F238E27FC236}">
              <a16:creationId xmlns:a16="http://schemas.microsoft.com/office/drawing/2014/main" id="{27FE5393-6097-4E22-99DE-9241A38FE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271630" y="68245259"/>
          <a:ext cx="1342869" cy="634587"/>
        </a:xfrm>
        <a:prstGeom prst="rect">
          <a:avLst/>
        </a:prstGeom>
      </xdr:spPr>
    </xdr:pic>
    <xdr:clientData/>
  </xdr:oneCellAnchor>
  <xdr:oneCellAnchor>
    <xdr:from>
      <xdr:col>10</xdr:col>
      <xdr:colOff>53210</xdr:colOff>
      <xdr:row>92</xdr:row>
      <xdr:rowOff>61499</xdr:rowOff>
    </xdr:from>
    <xdr:ext cx="1342869" cy="634587"/>
    <xdr:pic>
      <xdr:nvPicPr>
        <xdr:cNvPr id="93" name="Picture 92">
          <a:extLst>
            <a:ext uri="{FF2B5EF4-FFF2-40B4-BE49-F238E27FC236}">
              <a16:creationId xmlns:a16="http://schemas.microsoft.com/office/drawing/2014/main" id="{66C6D9B2-FA98-4215-9688-3A783BBDE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271630" y="69007259"/>
          <a:ext cx="1342869" cy="634587"/>
        </a:xfrm>
        <a:prstGeom prst="rect">
          <a:avLst/>
        </a:prstGeom>
      </xdr:spPr>
    </xdr:pic>
    <xdr:clientData/>
  </xdr:oneCellAnchor>
  <xdr:twoCellAnchor editAs="oneCell">
    <xdr:from>
      <xdr:col>10</xdr:col>
      <xdr:colOff>154080</xdr:colOff>
      <xdr:row>94</xdr:row>
      <xdr:rowOff>84044</xdr:rowOff>
    </xdr:from>
    <xdr:to>
      <xdr:col>10</xdr:col>
      <xdr:colOff>1330698</xdr:colOff>
      <xdr:row>94</xdr:row>
      <xdr:rowOff>647319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7F765C3C-1C4A-446A-BC3E-F7104B961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372500" y="70553804"/>
          <a:ext cx="1176618" cy="563275"/>
        </a:xfrm>
        <a:prstGeom prst="rect">
          <a:avLst/>
        </a:prstGeom>
      </xdr:spPr>
    </xdr:pic>
    <xdr:clientData/>
  </xdr:twoCellAnchor>
  <xdr:twoCellAnchor editAs="oneCell">
    <xdr:from>
      <xdr:col>10</xdr:col>
      <xdr:colOff>434229</xdr:colOff>
      <xdr:row>95</xdr:row>
      <xdr:rowOff>70037</xdr:rowOff>
    </xdr:from>
    <xdr:to>
      <xdr:col>10</xdr:col>
      <xdr:colOff>1009763</xdr:colOff>
      <xdr:row>95</xdr:row>
      <xdr:rowOff>685669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C0FDECB4-AC16-4AC8-9AC1-4F48FC60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652649" y="71301797"/>
          <a:ext cx="575534" cy="615632"/>
        </a:xfrm>
        <a:prstGeom prst="rect">
          <a:avLst/>
        </a:prstGeom>
      </xdr:spPr>
    </xdr:pic>
    <xdr:clientData/>
  </xdr:twoCellAnchor>
  <xdr:twoCellAnchor editAs="oneCell">
    <xdr:from>
      <xdr:col>10</xdr:col>
      <xdr:colOff>370441</xdr:colOff>
      <xdr:row>96</xdr:row>
      <xdr:rowOff>29308</xdr:rowOff>
    </xdr:from>
    <xdr:to>
      <xdr:col>10</xdr:col>
      <xdr:colOff>1089298</xdr:colOff>
      <xdr:row>96</xdr:row>
      <xdr:rowOff>724072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94513BC3-3254-4045-975B-C51E096CD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588861" y="72023068"/>
          <a:ext cx="718857" cy="694764"/>
        </a:xfrm>
        <a:prstGeom prst="rect">
          <a:avLst/>
        </a:prstGeom>
      </xdr:spPr>
    </xdr:pic>
    <xdr:clientData/>
  </xdr:twoCellAnchor>
  <xdr:twoCellAnchor editAs="oneCell">
    <xdr:from>
      <xdr:col>10</xdr:col>
      <xdr:colOff>280147</xdr:colOff>
      <xdr:row>97</xdr:row>
      <xdr:rowOff>67236</xdr:rowOff>
    </xdr:from>
    <xdr:to>
      <xdr:col>10</xdr:col>
      <xdr:colOff>1088651</xdr:colOff>
      <xdr:row>97</xdr:row>
      <xdr:rowOff>707100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6B42F9B0-725B-4289-9C2E-B15E26B7A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498567" y="72822996"/>
          <a:ext cx="808504" cy="639864"/>
        </a:xfrm>
        <a:prstGeom prst="rect">
          <a:avLst/>
        </a:prstGeom>
      </xdr:spPr>
    </xdr:pic>
    <xdr:clientData/>
  </xdr:twoCellAnchor>
  <xdr:twoCellAnchor editAs="oneCell">
    <xdr:from>
      <xdr:col>10</xdr:col>
      <xdr:colOff>246530</xdr:colOff>
      <xdr:row>98</xdr:row>
      <xdr:rowOff>89647</xdr:rowOff>
    </xdr:from>
    <xdr:to>
      <xdr:col>10</xdr:col>
      <xdr:colOff>1159921</xdr:colOff>
      <xdr:row>98</xdr:row>
      <xdr:rowOff>706194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2ECDECD5-DF4E-46A8-A4A5-4629BCDB5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464950" y="73607407"/>
          <a:ext cx="913391" cy="616547"/>
        </a:xfrm>
        <a:prstGeom prst="rect">
          <a:avLst/>
        </a:prstGeom>
      </xdr:spPr>
    </xdr:pic>
    <xdr:clientData/>
  </xdr:twoCellAnchor>
  <xdr:twoCellAnchor editAs="oneCell">
    <xdr:from>
      <xdr:col>10</xdr:col>
      <xdr:colOff>44823</xdr:colOff>
      <xdr:row>99</xdr:row>
      <xdr:rowOff>78443</xdr:rowOff>
    </xdr:from>
    <xdr:to>
      <xdr:col>10</xdr:col>
      <xdr:colOff>1354044</xdr:colOff>
      <xdr:row>99</xdr:row>
      <xdr:rowOff>682699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17BC2958-632F-4DCF-8EE3-A48109672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263243" y="74358203"/>
          <a:ext cx="1309221" cy="604256"/>
        </a:xfrm>
        <a:prstGeom prst="rect">
          <a:avLst/>
        </a:prstGeom>
      </xdr:spPr>
    </xdr:pic>
    <xdr:clientData/>
  </xdr:twoCellAnchor>
  <xdr:twoCellAnchor editAs="oneCell">
    <xdr:from>
      <xdr:col>10</xdr:col>
      <xdr:colOff>156882</xdr:colOff>
      <xdr:row>100</xdr:row>
      <xdr:rowOff>42024</xdr:rowOff>
    </xdr:from>
    <xdr:to>
      <xdr:col>10</xdr:col>
      <xdr:colOff>1236232</xdr:colOff>
      <xdr:row>100</xdr:row>
      <xdr:rowOff>670374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B77C6EC4-2C62-4AC3-9217-021B2C38B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375302" y="75083784"/>
          <a:ext cx="1079350" cy="628350"/>
        </a:xfrm>
        <a:prstGeom prst="rect">
          <a:avLst/>
        </a:prstGeom>
      </xdr:spPr>
    </xdr:pic>
    <xdr:clientData/>
  </xdr:twoCellAnchor>
  <xdr:twoCellAnchor editAs="oneCell">
    <xdr:from>
      <xdr:col>10</xdr:col>
      <xdr:colOff>268941</xdr:colOff>
      <xdr:row>101</xdr:row>
      <xdr:rowOff>123265</xdr:rowOff>
    </xdr:from>
    <xdr:to>
      <xdr:col>10</xdr:col>
      <xdr:colOff>1197348</xdr:colOff>
      <xdr:row>101</xdr:row>
      <xdr:rowOff>670541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26108449-44A7-4605-87CF-A52EA33C9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487361" y="75927025"/>
          <a:ext cx="928407" cy="547276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190500</xdr:colOff>
      <xdr:row>102</xdr:row>
      <xdr:rowOff>56031</xdr:rowOff>
    </xdr:from>
    <xdr:to>
      <xdr:col>10</xdr:col>
      <xdr:colOff>1255059</xdr:colOff>
      <xdr:row>102</xdr:row>
      <xdr:rowOff>707440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1F99CD02-72B3-46C3-B3DE-E9F1F2077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408920" y="76621791"/>
          <a:ext cx="1064559" cy="651409"/>
        </a:xfrm>
        <a:prstGeom prst="rect">
          <a:avLst/>
        </a:prstGeom>
      </xdr:spPr>
    </xdr:pic>
    <xdr:clientData/>
  </xdr:twoCellAnchor>
  <xdr:twoCellAnchor editAs="oneCell">
    <xdr:from>
      <xdr:col>10</xdr:col>
      <xdr:colOff>78441</xdr:colOff>
      <xdr:row>105</xdr:row>
      <xdr:rowOff>112059</xdr:rowOff>
    </xdr:from>
    <xdr:to>
      <xdr:col>10</xdr:col>
      <xdr:colOff>1279151</xdr:colOff>
      <xdr:row>105</xdr:row>
      <xdr:rowOff>646199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C529F675-3B6D-48E1-AF17-4031D232F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296861" y="78963819"/>
          <a:ext cx="1200710" cy="534140"/>
        </a:xfrm>
        <a:prstGeom prst="rect">
          <a:avLst/>
        </a:prstGeom>
      </xdr:spPr>
    </xdr:pic>
    <xdr:clientData/>
  </xdr:twoCellAnchor>
  <xdr:twoCellAnchor editAs="oneCell">
    <xdr:from>
      <xdr:col>10</xdr:col>
      <xdr:colOff>134471</xdr:colOff>
      <xdr:row>106</xdr:row>
      <xdr:rowOff>100853</xdr:rowOff>
    </xdr:from>
    <xdr:to>
      <xdr:col>10</xdr:col>
      <xdr:colOff>1311088</xdr:colOff>
      <xdr:row>106</xdr:row>
      <xdr:rowOff>631414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861A0EC7-3E56-4ACE-ADDE-061509B2C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352891" y="79714613"/>
          <a:ext cx="1176617" cy="530561"/>
        </a:xfrm>
        <a:prstGeom prst="rect">
          <a:avLst/>
        </a:prstGeom>
      </xdr:spPr>
    </xdr:pic>
    <xdr:clientData/>
  </xdr:twoCellAnchor>
  <xdr:twoCellAnchor editAs="oneCell">
    <xdr:from>
      <xdr:col>10</xdr:col>
      <xdr:colOff>347384</xdr:colOff>
      <xdr:row>108</xdr:row>
      <xdr:rowOff>56030</xdr:rowOff>
    </xdr:from>
    <xdr:to>
      <xdr:col>10</xdr:col>
      <xdr:colOff>1126081</xdr:colOff>
      <xdr:row>108</xdr:row>
      <xdr:rowOff>742979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3AC0210B-107B-4FF8-96F2-EF6C4EFA5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565804" y="81193790"/>
          <a:ext cx="778697" cy="686949"/>
        </a:xfrm>
        <a:prstGeom prst="rect">
          <a:avLst/>
        </a:prstGeom>
      </xdr:spPr>
    </xdr:pic>
    <xdr:clientData/>
  </xdr:twoCellAnchor>
  <xdr:twoCellAnchor editAs="oneCell">
    <xdr:from>
      <xdr:col>10</xdr:col>
      <xdr:colOff>257736</xdr:colOff>
      <xdr:row>109</xdr:row>
      <xdr:rowOff>67236</xdr:rowOff>
    </xdr:from>
    <xdr:to>
      <xdr:col>10</xdr:col>
      <xdr:colOff>1199030</xdr:colOff>
      <xdr:row>109</xdr:row>
      <xdr:rowOff>664154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8E22AE55-CC90-4C23-9039-97067FA2F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476156" y="81966996"/>
          <a:ext cx="941294" cy="596918"/>
        </a:xfrm>
        <a:prstGeom prst="rect">
          <a:avLst/>
        </a:prstGeom>
      </xdr:spPr>
    </xdr:pic>
    <xdr:clientData/>
  </xdr:twoCellAnchor>
  <xdr:twoCellAnchor editAs="oneCell">
    <xdr:from>
      <xdr:col>10</xdr:col>
      <xdr:colOff>313764</xdr:colOff>
      <xdr:row>110</xdr:row>
      <xdr:rowOff>67236</xdr:rowOff>
    </xdr:from>
    <xdr:to>
      <xdr:col>10</xdr:col>
      <xdr:colOff>1030941</xdr:colOff>
      <xdr:row>110</xdr:row>
      <xdr:rowOff>706680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E53363B1-8E12-4E77-83FE-DFF2DFA9C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532184" y="82728996"/>
          <a:ext cx="717177" cy="639444"/>
        </a:xfrm>
        <a:prstGeom prst="rect">
          <a:avLst/>
        </a:prstGeom>
      </xdr:spPr>
    </xdr:pic>
    <xdr:clientData/>
  </xdr:twoCellAnchor>
  <xdr:twoCellAnchor editAs="oneCell">
    <xdr:from>
      <xdr:col>10</xdr:col>
      <xdr:colOff>359451</xdr:colOff>
      <xdr:row>111</xdr:row>
      <xdr:rowOff>60643</xdr:rowOff>
    </xdr:from>
    <xdr:to>
      <xdr:col>10</xdr:col>
      <xdr:colOff>1221442</xdr:colOff>
      <xdr:row>111</xdr:row>
      <xdr:rowOff>708599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DD4508A9-A1A1-434F-BE87-0B3283450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16200000">
          <a:off x="10684889" y="83377385"/>
          <a:ext cx="647956" cy="861991"/>
        </a:xfrm>
        <a:prstGeom prst="rect">
          <a:avLst/>
        </a:prstGeom>
      </xdr:spPr>
    </xdr:pic>
    <xdr:clientData/>
  </xdr:twoCellAnchor>
  <xdr:twoCellAnchor editAs="oneCell">
    <xdr:from>
      <xdr:col>10</xdr:col>
      <xdr:colOff>112059</xdr:colOff>
      <xdr:row>112</xdr:row>
      <xdr:rowOff>33617</xdr:rowOff>
    </xdr:from>
    <xdr:to>
      <xdr:col>10</xdr:col>
      <xdr:colOff>1277695</xdr:colOff>
      <xdr:row>112</xdr:row>
      <xdr:rowOff>704518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21DB26CF-6188-4A54-9F49-E1987576D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330479" y="84219377"/>
          <a:ext cx="1165636" cy="670901"/>
        </a:xfrm>
        <a:prstGeom prst="rect">
          <a:avLst/>
        </a:prstGeom>
      </xdr:spPr>
    </xdr:pic>
    <xdr:clientData/>
  </xdr:twoCellAnchor>
  <xdr:twoCellAnchor editAs="oneCell">
    <xdr:from>
      <xdr:col>10</xdr:col>
      <xdr:colOff>237909</xdr:colOff>
      <xdr:row>113</xdr:row>
      <xdr:rowOff>75857</xdr:rowOff>
    </xdr:from>
    <xdr:to>
      <xdr:col>10</xdr:col>
      <xdr:colOff>1221443</xdr:colOff>
      <xdr:row>113</xdr:row>
      <xdr:rowOff>665682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22ADBF5-E0B8-4994-A53C-FDA6E42A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16200000">
          <a:off x="10653183" y="84826763"/>
          <a:ext cx="589825" cy="983534"/>
        </a:xfrm>
        <a:prstGeom prst="rect">
          <a:avLst/>
        </a:prstGeom>
      </xdr:spPr>
    </xdr:pic>
    <xdr:clientData/>
  </xdr:twoCellAnchor>
  <xdr:twoCellAnchor editAs="oneCell">
    <xdr:from>
      <xdr:col>10</xdr:col>
      <xdr:colOff>78442</xdr:colOff>
      <xdr:row>114</xdr:row>
      <xdr:rowOff>123265</xdr:rowOff>
    </xdr:from>
    <xdr:to>
      <xdr:col>10</xdr:col>
      <xdr:colOff>1333500</xdr:colOff>
      <xdr:row>114</xdr:row>
      <xdr:rowOff>632072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7B935A11-B416-4658-8722-86BFE106D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296862" y="85833025"/>
          <a:ext cx="1255058" cy="508807"/>
        </a:xfrm>
        <a:prstGeom prst="rect">
          <a:avLst/>
        </a:prstGeom>
      </xdr:spPr>
    </xdr:pic>
    <xdr:clientData/>
  </xdr:twoCellAnchor>
  <xdr:oneCellAnchor>
    <xdr:from>
      <xdr:col>10</xdr:col>
      <xdr:colOff>78442</xdr:colOff>
      <xdr:row>115</xdr:row>
      <xdr:rowOff>123265</xdr:rowOff>
    </xdr:from>
    <xdr:ext cx="1255058" cy="508807"/>
    <xdr:pic>
      <xdr:nvPicPr>
        <xdr:cNvPr id="112" name="Picture 111">
          <a:extLst>
            <a:ext uri="{FF2B5EF4-FFF2-40B4-BE49-F238E27FC236}">
              <a16:creationId xmlns:a16="http://schemas.microsoft.com/office/drawing/2014/main" id="{A756C5EF-B400-49E7-A4BA-8D39752DC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296862" y="86595025"/>
          <a:ext cx="1255058" cy="508807"/>
        </a:xfrm>
        <a:prstGeom prst="rect">
          <a:avLst/>
        </a:prstGeom>
      </xdr:spPr>
    </xdr:pic>
    <xdr:clientData/>
  </xdr:oneCellAnchor>
  <xdr:oneCellAnchor>
    <xdr:from>
      <xdr:col>10</xdr:col>
      <xdr:colOff>78442</xdr:colOff>
      <xdr:row>116</xdr:row>
      <xdr:rowOff>123265</xdr:rowOff>
    </xdr:from>
    <xdr:ext cx="1255058" cy="508807"/>
    <xdr:pic>
      <xdr:nvPicPr>
        <xdr:cNvPr id="113" name="Picture 112">
          <a:extLst>
            <a:ext uri="{FF2B5EF4-FFF2-40B4-BE49-F238E27FC236}">
              <a16:creationId xmlns:a16="http://schemas.microsoft.com/office/drawing/2014/main" id="{2D7320BC-DC20-44E4-9F94-B9009DB35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296862" y="87357025"/>
          <a:ext cx="1255058" cy="508807"/>
        </a:xfrm>
        <a:prstGeom prst="rect">
          <a:avLst/>
        </a:prstGeom>
      </xdr:spPr>
    </xdr:pic>
    <xdr:clientData/>
  </xdr:oneCellAnchor>
  <xdr:twoCellAnchor editAs="oneCell">
    <xdr:from>
      <xdr:col>10</xdr:col>
      <xdr:colOff>44824</xdr:colOff>
      <xdr:row>117</xdr:row>
      <xdr:rowOff>224118</xdr:rowOff>
    </xdr:from>
    <xdr:to>
      <xdr:col>10</xdr:col>
      <xdr:colOff>1387849</xdr:colOff>
      <xdr:row>117</xdr:row>
      <xdr:rowOff>494453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9C2C3C68-5F32-49F7-BA99-B63EC827C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263244" y="88219878"/>
          <a:ext cx="1343025" cy="270335"/>
        </a:xfrm>
        <a:prstGeom prst="rect">
          <a:avLst/>
        </a:prstGeom>
      </xdr:spPr>
    </xdr:pic>
    <xdr:clientData/>
  </xdr:twoCellAnchor>
  <xdr:twoCellAnchor editAs="oneCell">
    <xdr:from>
      <xdr:col>10</xdr:col>
      <xdr:colOff>336176</xdr:colOff>
      <xdr:row>118</xdr:row>
      <xdr:rowOff>67236</xdr:rowOff>
    </xdr:from>
    <xdr:to>
      <xdr:col>10</xdr:col>
      <xdr:colOff>1355911</xdr:colOff>
      <xdr:row>118</xdr:row>
      <xdr:rowOff>703866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57120D10-04A8-4D38-9310-98516FFAE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554596" y="88824996"/>
          <a:ext cx="1019735" cy="636630"/>
        </a:xfrm>
        <a:prstGeom prst="rect">
          <a:avLst/>
        </a:prstGeom>
      </xdr:spPr>
    </xdr:pic>
    <xdr:clientData/>
  </xdr:twoCellAnchor>
  <xdr:oneCellAnchor>
    <xdr:from>
      <xdr:col>10</xdr:col>
      <xdr:colOff>336176</xdr:colOff>
      <xdr:row>119</xdr:row>
      <xdr:rowOff>67236</xdr:rowOff>
    </xdr:from>
    <xdr:ext cx="1019735" cy="636630"/>
    <xdr:pic>
      <xdr:nvPicPr>
        <xdr:cNvPr id="116" name="Picture 115">
          <a:extLst>
            <a:ext uri="{FF2B5EF4-FFF2-40B4-BE49-F238E27FC236}">
              <a16:creationId xmlns:a16="http://schemas.microsoft.com/office/drawing/2014/main" id="{936F3F42-1CA0-43E7-A0A9-4C7B7BD22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554596" y="89586996"/>
          <a:ext cx="1019735" cy="636630"/>
        </a:xfrm>
        <a:prstGeom prst="rect">
          <a:avLst/>
        </a:prstGeom>
      </xdr:spPr>
    </xdr:pic>
    <xdr:clientData/>
  </xdr:oneCellAnchor>
  <xdr:oneCellAnchor>
    <xdr:from>
      <xdr:col>10</xdr:col>
      <xdr:colOff>336176</xdr:colOff>
      <xdr:row>120</xdr:row>
      <xdr:rowOff>67236</xdr:rowOff>
    </xdr:from>
    <xdr:ext cx="1019735" cy="636630"/>
    <xdr:pic>
      <xdr:nvPicPr>
        <xdr:cNvPr id="117" name="Picture 116">
          <a:extLst>
            <a:ext uri="{FF2B5EF4-FFF2-40B4-BE49-F238E27FC236}">
              <a16:creationId xmlns:a16="http://schemas.microsoft.com/office/drawing/2014/main" id="{883CC24B-ABB7-4BBC-8C1D-03122E7D0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554596" y="90348996"/>
          <a:ext cx="1019735" cy="636630"/>
        </a:xfrm>
        <a:prstGeom prst="rect">
          <a:avLst/>
        </a:prstGeom>
      </xdr:spPr>
    </xdr:pic>
    <xdr:clientData/>
  </xdr:oneCellAnchor>
  <xdr:oneCellAnchor>
    <xdr:from>
      <xdr:col>10</xdr:col>
      <xdr:colOff>336176</xdr:colOff>
      <xdr:row>121</xdr:row>
      <xdr:rowOff>67236</xdr:rowOff>
    </xdr:from>
    <xdr:ext cx="1019735" cy="636630"/>
    <xdr:pic>
      <xdr:nvPicPr>
        <xdr:cNvPr id="118" name="Picture 117">
          <a:extLst>
            <a:ext uri="{FF2B5EF4-FFF2-40B4-BE49-F238E27FC236}">
              <a16:creationId xmlns:a16="http://schemas.microsoft.com/office/drawing/2014/main" id="{7D1342A6-416A-4320-9D54-86101ECAF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554596" y="91110996"/>
          <a:ext cx="1019735" cy="636630"/>
        </a:xfrm>
        <a:prstGeom prst="rect">
          <a:avLst/>
        </a:prstGeom>
      </xdr:spPr>
    </xdr:pic>
    <xdr:clientData/>
  </xdr:oneCellAnchor>
  <xdr:twoCellAnchor editAs="oneCell">
    <xdr:from>
      <xdr:col>10</xdr:col>
      <xdr:colOff>293083</xdr:colOff>
      <xdr:row>122</xdr:row>
      <xdr:rowOff>76191</xdr:rowOff>
    </xdr:from>
    <xdr:to>
      <xdr:col>10</xdr:col>
      <xdr:colOff>1197351</xdr:colOff>
      <xdr:row>122</xdr:row>
      <xdr:rowOff>702547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1B58CF67-57F6-4E19-84C0-A54C94D7B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 rot="16200000">
          <a:off x="10650459" y="91742995"/>
          <a:ext cx="626356" cy="904268"/>
        </a:xfrm>
        <a:prstGeom prst="rect">
          <a:avLst/>
        </a:prstGeom>
      </xdr:spPr>
    </xdr:pic>
    <xdr:clientData/>
  </xdr:twoCellAnchor>
  <xdr:oneCellAnchor>
    <xdr:from>
      <xdr:col>10</xdr:col>
      <xdr:colOff>293083</xdr:colOff>
      <xdr:row>123</xdr:row>
      <xdr:rowOff>76191</xdr:rowOff>
    </xdr:from>
    <xdr:ext cx="894743" cy="616831"/>
    <xdr:pic>
      <xdr:nvPicPr>
        <xdr:cNvPr id="120" name="Picture 119">
          <a:extLst>
            <a:ext uri="{FF2B5EF4-FFF2-40B4-BE49-F238E27FC236}">
              <a16:creationId xmlns:a16="http://schemas.microsoft.com/office/drawing/2014/main" id="{EA35801B-C960-47B9-8081-0870014FC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 rot="16200000">
          <a:off x="10650459" y="92504995"/>
          <a:ext cx="616831" cy="894743"/>
        </a:xfrm>
        <a:prstGeom prst="rect">
          <a:avLst/>
        </a:prstGeom>
      </xdr:spPr>
    </xdr:pic>
    <xdr:clientData/>
  </xdr:oneCellAnchor>
  <xdr:twoCellAnchor editAs="oneCell">
    <xdr:from>
      <xdr:col>10</xdr:col>
      <xdr:colOff>291354</xdr:colOff>
      <xdr:row>124</xdr:row>
      <xdr:rowOff>33618</xdr:rowOff>
    </xdr:from>
    <xdr:to>
      <xdr:col>10</xdr:col>
      <xdr:colOff>1064560</xdr:colOff>
      <xdr:row>124</xdr:row>
      <xdr:rowOff>721470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F416C036-D23B-4949-9794-B2D25BF85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509774" y="93363378"/>
          <a:ext cx="773206" cy="687852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125</xdr:row>
      <xdr:rowOff>67236</xdr:rowOff>
    </xdr:from>
    <xdr:to>
      <xdr:col>10</xdr:col>
      <xdr:colOff>974911</xdr:colOff>
      <xdr:row>125</xdr:row>
      <xdr:rowOff>743757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9E334692-A43B-4E37-8302-B7BC9BB88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599420" y="94158996"/>
          <a:ext cx="593911" cy="676521"/>
        </a:xfrm>
        <a:prstGeom prst="rect">
          <a:avLst/>
        </a:prstGeom>
      </xdr:spPr>
    </xdr:pic>
    <xdr:clientData/>
  </xdr:twoCellAnchor>
  <xdr:twoCellAnchor editAs="oneCell">
    <xdr:from>
      <xdr:col>10</xdr:col>
      <xdr:colOff>419161</xdr:colOff>
      <xdr:row>126</xdr:row>
      <xdr:rowOff>65570</xdr:rowOff>
    </xdr:from>
    <xdr:to>
      <xdr:col>10</xdr:col>
      <xdr:colOff>934631</xdr:colOff>
      <xdr:row>126</xdr:row>
      <xdr:rowOff>701955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8313B085-B829-48F6-B6E2-AF6FD1064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637581" y="94919330"/>
          <a:ext cx="515470" cy="636385"/>
        </a:xfrm>
        <a:prstGeom prst="rect">
          <a:avLst/>
        </a:prstGeom>
      </xdr:spPr>
    </xdr:pic>
    <xdr:clientData/>
  </xdr:twoCellAnchor>
  <xdr:twoCellAnchor editAs="oneCell">
    <xdr:from>
      <xdr:col>10</xdr:col>
      <xdr:colOff>336177</xdr:colOff>
      <xdr:row>73</xdr:row>
      <xdr:rowOff>56030</xdr:rowOff>
    </xdr:from>
    <xdr:to>
      <xdr:col>10</xdr:col>
      <xdr:colOff>1049767</xdr:colOff>
      <xdr:row>73</xdr:row>
      <xdr:rowOff>627998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A1F08724-C641-4FC9-A1A4-8A12D8B32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554597" y="54523790"/>
          <a:ext cx="713590" cy="571968"/>
        </a:xfrm>
        <a:prstGeom prst="rect">
          <a:avLst/>
        </a:prstGeom>
      </xdr:spPr>
    </xdr:pic>
    <xdr:clientData/>
  </xdr:twoCellAnchor>
  <xdr:twoCellAnchor editAs="oneCell">
    <xdr:from>
      <xdr:col>10</xdr:col>
      <xdr:colOff>154072</xdr:colOff>
      <xdr:row>93</xdr:row>
      <xdr:rowOff>40011</xdr:rowOff>
    </xdr:from>
    <xdr:to>
      <xdr:col>10</xdr:col>
      <xdr:colOff>1315740</xdr:colOff>
      <xdr:row>93</xdr:row>
      <xdr:rowOff>740081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F92FD1B4-4E69-426A-9172-D8171D07D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372492" y="69747771"/>
          <a:ext cx="1161668" cy="700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1436-05B8-4921-8CF0-7E2E7B7F0186}">
  <sheetPr>
    <pageSetUpPr fitToPage="1"/>
  </sheetPr>
  <dimension ref="B1:AG127"/>
  <sheetViews>
    <sheetView tabSelected="1" zoomScale="76" zoomScaleNormal="40" workbookViewId="0">
      <pane ySplit="2" topLeftCell="A115" activePane="bottomLeft" state="frozen"/>
      <selection pane="bottomLeft" activeCell="H117" sqref="H117"/>
    </sheetView>
  </sheetViews>
  <sheetFormatPr defaultRowHeight="14.4" x14ac:dyDescent="0.3"/>
  <cols>
    <col min="1" max="1" width="3.33203125" customWidth="1"/>
    <col min="2" max="2" width="18.6640625" customWidth="1"/>
    <col min="3" max="3" width="11.6640625" customWidth="1"/>
    <col min="4" max="4" width="12.88671875" customWidth="1"/>
    <col min="5" max="6" width="20.109375" customWidth="1"/>
    <col min="8" max="8" width="20.6640625" customWidth="1"/>
    <col min="9" max="9" width="12.109375" customWidth="1"/>
    <col min="10" max="10" width="20.5546875" customWidth="1"/>
    <col min="11" max="11" width="21.5546875" customWidth="1"/>
    <col min="12" max="14" width="10.6640625" customWidth="1"/>
    <col min="15" max="17" width="21.5546875" customWidth="1"/>
    <col min="18" max="18" width="15.6640625" customWidth="1"/>
    <col min="19" max="21" width="17.33203125" customWidth="1"/>
    <col min="22" max="22" width="15.6640625" customWidth="1"/>
    <col min="23" max="24" width="21.5546875" customWidth="1"/>
    <col min="26" max="27" width="15.6640625" customWidth="1"/>
    <col min="28" max="33" width="20.6640625" customWidth="1"/>
  </cols>
  <sheetData>
    <row r="1" spans="2:33" x14ac:dyDescent="0.3">
      <c r="C1" s="1" t="s">
        <v>0</v>
      </c>
      <c r="D1" s="1"/>
      <c r="E1" s="1"/>
      <c r="F1" s="1"/>
      <c r="H1" t="s">
        <v>1</v>
      </c>
      <c r="I1" s="2">
        <v>125</v>
      </c>
      <c r="K1" t="s">
        <v>2</v>
      </c>
      <c r="L1" s="2">
        <v>3</v>
      </c>
    </row>
    <row r="2" spans="2:33" x14ac:dyDescent="0.3"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</row>
    <row r="3" spans="2:33" s="14" customFormat="1" ht="60" customHeight="1" x14ac:dyDescent="0.3">
      <c r="B3" s="4" t="s">
        <v>26</v>
      </c>
      <c r="C3" s="5">
        <v>1</v>
      </c>
      <c r="D3" s="5">
        <v>1</v>
      </c>
      <c r="E3" s="5" t="s">
        <v>27</v>
      </c>
      <c r="F3" s="5"/>
      <c r="G3" s="5">
        <v>1</v>
      </c>
      <c r="H3" s="5" t="s">
        <v>28</v>
      </c>
      <c r="I3" s="5">
        <v>1</v>
      </c>
      <c r="J3" s="5" t="s">
        <v>29</v>
      </c>
      <c r="K3" s="5"/>
      <c r="L3" s="5">
        <v>17</v>
      </c>
      <c r="M3" s="5">
        <v>0.6</v>
      </c>
      <c r="N3" s="5">
        <v>0.8</v>
      </c>
      <c r="O3" s="6">
        <f>IFERROR(L3*M3*N3,"")</f>
        <v>8.16</v>
      </c>
      <c r="P3" s="7" t="s">
        <v>30</v>
      </c>
      <c r="Q3" s="5">
        <v>1</v>
      </c>
      <c r="R3" s="6">
        <f t="shared" ref="R3:R39" si="0">ROUNDUP(IFERROR(VLOOKUP(Q3,$AA$9:$AD$10,4,)/O3,""),0)</f>
        <v>205</v>
      </c>
      <c r="S3" s="8">
        <v>100</v>
      </c>
      <c r="T3" s="6">
        <f>S3/(I3*25)</f>
        <v>4</v>
      </c>
      <c r="U3" s="9">
        <f>S3/R3</f>
        <v>0.48780487804878048</v>
      </c>
      <c r="V3" s="5"/>
      <c r="W3" s="10" t="s">
        <v>31</v>
      </c>
      <c r="X3" s="10" t="s">
        <v>32</v>
      </c>
      <c r="Y3" s="11"/>
      <c r="Z3" s="12" t="s">
        <v>33</v>
      </c>
      <c r="AA3" s="13" t="s">
        <v>34</v>
      </c>
      <c r="AB3" s="12" t="s">
        <v>35</v>
      </c>
      <c r="AC3" s="12" t="s">
        <v>36</v>
      </c>
      <c r="AD3" s="12" t="s">
        <v>37</v>
      </c>
    </row>
    <row r="4" spans="2:33" s="14" customFormat="1" ht="60" customHeight="1" x14ac:dyDescent="0.3">
      <c r="B4" s="4" t="s">
        <v>26</v>
      </c>
      <c r="C4" s="5">
        <v>1</v>
      </c>
      <c r="D4" s="5">
        <v>1</v>
      </c>
      <c r="E4" s="5" t="s">
        <v>38</v>
      </c>
      <c r="F4" s="5"/>
      <c r="G4" s="5">
        <v>2</v>
      </c>
      <c r="H4" s="5" t="s">
        <v>39</v>
      </c>
      <c r="I4" s="5">
        <v>1</v>
      </c>
      <c r="J4" s="5" t="s">
        <v>40</v>
      </c>
      <c r="K4" s="5"/>
      <c r="L4" s="5">
        <v>21</v>
      </c>
      <c r="M4" s="5">
        <v>18.600000000000001</v>
      </c>
      <c r="N4" s="5">
        <v>0.7</v>
      </c>
      <c r="O4" s="6">
        <f t="shared" ref="O4:O67" si="1">IFERROR(L4*M4*N4,"")</f>
        <v>273.42</v>
      </c>
      <c r="P4" s="5" t="s">
        <v>30</v>
      </c>
      <c r="Q4" s="5">
        <v>2</v>
      </c>
      <c r="R4" s="6">
        <f t="shared" si="0"/>
        <v>40</v>
      </c>
      <c r="S4" s="8">
        <v>80</v>
      </c>
      <c r="T4" s="6">
        <f>S4/(I4*25)</f>
        <v>3.2</v>
      </c>
      <c r="U4" s="9">
        <f>S4/R4</f>
        <v>2</v>
      </c>
      <c r="V4" s="5"/>
      <c r="W4" s="10" t="s">
        <v>41</v>
      </c>
      <c r="X4" s="10" t="s">
        <v>42</v>
      </c>
      <c r="Y4" s="11"/>
      <c r="Z4" s="12" t="s">
        <v>43</v>
      </c>
      <c r="AA4" s="12">
        <f>COUNTIF($P$3:$P$133,"Cart")</f>
        <v>4</v>
      </c>
      <c r="AB4" s="12"/>
      <c r="AC4" s="12"/>
      <c r="AD4" s="12"/>
    </row>
    <row r="5" spans="2:33" s="14" customFormat="1" ht="60" customHeight="1" x14ac:dyDescent="0.3">
      <c r="B5" s="4" t="s">
        <v>26</v>
      </c>
      <c r="C5" s="5">
        <v>1</v>
      </c>
      <c r="D5" s="5">
        <v>1</v>
      </c>
      <c r="E5" s="5" t="s">
        <v>27</v>
      </c>
      <c r="F5" s="5"/>
      <c r="G5" s="5">
        <v>3</v>
      </c>
      <c r="H5" s="5" t="s">
        <v>44</v>
      </c>
      <c r="I5" s="5">
        <v>1</v>
      </c>
      <c r="J5" s="5" t="s">
        <v>45</v>
      </c>
      <c r="K5" s="5"/>
      <c r="L5" s="10">
        <v>10</v>
      </c>
      <c r="M5" s="10">
        <v>0.5</v>
      </c>
      <c r="N5" s="10">
        <v>0.5</v>
      </c>
      <c r="O5" s="6">
        <f t="shared" si="1"/>
        <v>2.5</v>
      </c>
      <c r="P5" s="5" t="s">
        <v>30</v>
      </c>
      <c r="Q5" s="5">
        <v>1</v>
      </c>
      <c r="R5" s="6">
        <f t="shared" si="0"/>
        <v>668</v>
      </c>
      <c r="S5" s="8">
        <v>100</v>
      </c>
      <c r="T5" s="6">
        <f t="shared" ref="T5:T39" si="2">S5/(I5*25)</f>
        <v>4</v>
      </c>
      <c r="U5" s="9">
        <f t="shared" ref="U5:U39" si="3">S5/R5</f>
        <v>0.1497005988023952</v>
      </c>
      <c r="V5" s="5"/>
      <c r="W5" s="10" t="s">
        <v>46</v>
      </c>
      <c r="X5" s="10" t="s">
        <v>32</v>
      </c>
      <c r="Y5" s="11"/>
      <c r="Z5" s="12" t="s">
        <v>47</v>
      </c>
      <c r="AA5" s="12">
        <f>COUNTIF($Q$3:$Q$133,"1")</f>
        <v>82</v>
      </c>
      <c r="AB5" s="15">
        <f>81/6</f>
        <v>13.5</v>
      </c>
      <c r="AC5" s="12" t="s">
        <v>48</v>
      </c>
      <c r="AD5" s="12"/>
    </row>
    <row r="6" spans="2:33" s="14" customFormat="1" ht="60" customHeight="1" x14ac:dyDescent="0.3">
      <c r="B6" s="4" t="s">
        <v>26</v>
      </c>
      <c r="C6" s="5">
        <v>1</v>
      </c>
      <c r="D6" s="5">
        <v>1</v>
      </c>
      <c r="E6" s="5" t="s">
        <v>27</v>
      </c>
      <c r="F6" s="5"/>
      <c r="G6" s="5">
        <v>3</v>
      </c>
      <c r="H6" s="5" t="s">
        <v>49</v>
      </c>
      <c r="I6" s="5">
        <v>1</v>
      </c>
      <c r="J6" s="5" t="s">
        <v>45</v>
      </c>
      <c r="K6" s="5"/>
      <c r="L6" s="10">
        <v>10.5</v>
      </c>
      <c r="M6" s="10">
        <v>0.5</v>
      </c>
      <c r="N6" s="10">
        <v>0.5</v>
      </c>
      <c r="O6" s="6">
        <f t="shared" si="1"/>
        <v>2.625</v>
      </c>
      <c r="P6" s="5" t="s">
        <v>30</v>
      </c>
      <c r="Q6" s="5">
        <v>1</v>
      </c>
      <c r="R6" s="6">
        <f t="shared" si="0"/>
        <v>637</v>
      </c>
      <c r="S6" s="8">
        <v>100</v>
      </c>
      <c r="T6" s="6">
        <f t="shared" si="2"/>
        <v>4</v>
      </c>
      <c r="U6" s="9">
        <f t="shared" si="3"/>
        <v>0.15698587127158556</v>
      </c>
      <c r="V6" s="5"/>
      <c r="W6" s="10" t="s">
        <v>46</v>
      </c>
      <c r="X6" s="10" t="s">
        <v>32</v>
      </c>
      <c r="Y6" s="11"/>
      <c r="Z6" s="12" t="s">
        <v>50</v>
      </c>
      <c r="AA6" s="12">
        <f>COUNTIF($Q$3:$Q$133,"2")</f>
        <v>36</v>
      </c>
      <c r="AB6" s="15">
        <f>53/2</f>
        <v>26.5</v>
      </c>
      <c r="AC6" s="12" t="s">
        <v>48</v>
      </c>
      <c r="AD6" s="13" t="s">
        <v>51</v>
      </c>
    </row>
    <row r="7" spans="2:33" s="14" customFormat="1" ht="60" customHeight="1" x14ac:dyDescent="0.3">
      <c r="B7" s="4" t="s">
        <v>26</v>
      </c>
      <c r="C7" s="5">
        <v>1</v>
      </c>
      <c r="D7" s="5">
        <v>1</v>
      </c>
      <c r="E7" s="5" t="s">
        <v>27</v>
      </c>
      <c r="F7" s="5"/>
      <c r="G7" s="5">
        <v>4</v>
      </c>
      <c r="H7" s="5" t="s">
        <v>52</v>
      </c>
      <c r="I7" s="5">
        <v>1</v>
      </c>
      <c r="J7" s="5" t="s">
        <v>53</v>
      </c>
      <c r="K7" s="5"/>
      <c r="L7" s="5">
        <v>15.7</v>
      </c>
      <c r="M7" s="5">
        <v>1.5</v>
      </c>
      <c r="N7" s="5">
        <v>1.2</v>
      </c>
      <c r="O7" s="6">
        <f t="shared" si="1"/>
        <v>28.259999999999994</v>
      </c>
      <c r="P7" s="5" t="s">
        <v>30</v>
      </c>
      <c r="Q7" s="5">
        <v>1</v>
      </c>
      <c r="R7" s="6">
        <f t="shared" si="0"/>
        <v>60</v>
      </c>
      <c r="S7" s="8">
        <v>120</v>
      </c>
      <c r="T7" s="6">
        <f t="shared" si="2"/>
        <v>4.8</v>
      </c>
      <c r="U7" s="9">
        <f t="shared" si="3"/>
        <v>2</v>
      </c>
      <c r="V7" s="5"/>
      <c r="W7" s="10" t="s">
        <v>54</v>
      </c>
      <c r="X7" s="10" t="s">
        <v>42</v>
      </c>
      <c r="Y7" s="11"/>
      <c r="AB7" s="11"/>
      <c r="AE7" s="11"/>
      <c r="AF7" s="11"/>
      <c r="AG7" s="11"/>
    </row>
    <row r="8" spans="2:33" s="14" customFormat="1" ht="60" customHeight="1" x14ac:dyDescent="0.3">
      <c r="B8" s="4" t="s">
        <v>26</v>
      </c>
      <c r="C8" s="5">
        <v>1</v>
      </c>
      <c r="D8" s="5">
        <v>1</v>
      </c>
      <c r="E8" s="5" t="s">
        <v>55</v>
      </c>
      <c r="F8" s="5"/>
      <c r="G8" s="5">
        <v>4</v>
      </c>
      <c r="H8" s="5" t="s">
        <v>56</v>
      </c>
      <c r="I8" s="5">
        <v>1</v>
      </c>
      <c r="J8" s="5" t="s">
        <v>40</v>
      </c>
      <c r="K8" s="5"/>
      <c r="L8" s="5">
        <v>21</v>
      </c>
      <c r="M8" s="5">
        <v>17.5</v>
      </c>
      <c r="N8" s="5">
        <v>1.2</v>
      </c>
      <c r="O8" s="6">
        <f t="shared" si="1"/>
        <v>441</v>
      </c>
      <c r="P8" s="5" t="s">
        <v>30</v>
      </c>
      <c r="Q8" s="5">
        <v>2</v>
      </c>
      <c r="R8" s="6">
        <f t="shared" si="0"/>
        <v>25</v>
      </c>
      <c r="S8" s="8">
        <v>50</v>
      </c>
      <c r="T8" s="6">
        <f t="shared" si="2"/>
        <v>2</v>
      </c>
      <c r="U8" s="9">
        <f t="shared" si="3"/>
        <v>2</v>
      </c>
      <c r="V8" s="5"/>
      <c r="W8" s="10" t="s">
        <v>57</v>
      </c>
      <c r="X8" s="10" t="s">
        <v>42</v>
      </c>
      <c r="Y8" s="11"/>
      <c r="Z8" s="16" t="s">
        <v>30</v>
      </c>
      <c r="AA8" s="16" t="s">
        <v>58</v>
      </c>
      <c r="AB8" s="16" t="s">
        <v>59</v>
      </c>
      <c r="AC8" s="16" t="s">
        <v>60</v>
      </c>
      <c r="AD8" s="16" t="s">
        <v>61</v>
      </c>
      <c r="AE8" s="11"/>
      <c r="AF8" s="11"/>
      <c r="AG8" s="11"/>
    </row>
    <row r="9" spans="2:33" s="14" customFormat="1" ht="60" customHeight="1" x14ac:dyDescent="0.3">
      <c r="B9" s="4" t="s">
        <v>26</v>
      </c>
      <c r="C9" s="5">
        <v>1</v>
      </c>
      <c r="D9" s="5">
        <v>2</v>
      </c>
      <c r="E9" s="5" t="s">
        <v>62</v>
      </c>
      <c r="F9" s="5"/>
      <c r="G9" s="5">
        <v>5</v>
      </c>
      <c r="H9" s="5" t="s">
        <v>63</v>
      </c>
      <c r="I9" s="5">
        <v>1</v>
      </c>
      <c r="J9" s="5" t="s">
        <v>40</v>
      </c>
      <c r="K9" s="5"/>
      <c r="L9" s="5">
        <v>22.8</v>
      </c>
      <c r="M9" s="5">
        <v>17.2</v>
      </c>
      <c r="N9" s="5">
        <v>0.8</v>
      </c>
      <c r="O9" s="6">
        <f t="shared" si="1"/>
        <v>313.72800000000001</v>
      </c>
      <c r="P9" s="5" t="s">
        <v>30</v>
      </c>
      <c r="Q9" s="5">
        <v>2</v>
      </c>
      <c r="R9" s="6">
        <f t="shared" si="0"/>
        <v>35</v>
      </c>
      <c r="S9" s="8">
        <v>70</v>
      </c>
      <c r="T9" s="6">
        <f t="shared" si="2"/>
        <v>2.8</v>
      </c>
      <c r="U9" s="9">
        <f t="shared" si="3"/>
        <v>2</v>
      </c>
      <c r="V9" s="5"/>
      <c r="W9" s="10" t="s">
        <v>54</v>
      </c>
      <c r="X9" s="10" t="s">
        <v>42</v>
      </c>
      <c r="Y9" s="11"/>
      <c r="Z9" s="5" t="s">
        <v>64</v>
      </c>
      <c r="AA9" s="5">
        <v>1</v>
      </c>
      <c r="AB9" s="5" t="s">
        <v>65</v>
      </c>
      <c r="AC9" s="5" t="s">
        <v>66</v>
      </c>
      <c r="AD9" s="17">
        <f>9.4*18.7*9.5</f>
        <v>1669.91</v>
      </c>
      <c r="AE9" s="11"/>
      <c r="AF9" s="11"/>
      <c r="AG9" s="11"/>
    </row>
    <row r="10" spans="2:33" s="14" customFormat="1" ht="60" customHeight="1" x14ac:dyDescent="0.3">
      <c r="B10" s="4" t="s">
        <v>26</v>
      </c>
      <c r="C10" s="5">
        <v>1</v>
      </c>
      <c r="D10" s="5">
        <v>2</v>
      </c>
      <c r="E10" s="5" t="s">
        <v>67</v>
      </c>
      <c r="F10" s="5"/>
      <c r="G10" s="5">
        <v>6</v>
      </c>
      <c r="H10" s="5" t="s">
        <v>68</v>
      </c>
      <c r="I10" s="5">
        <v>1</v>
      </c>
      <c r="J10" s="5" t="s">
        <v>53</v>
      </c>
      <c r="K10" s="5"/>
      <c r="L10" s="5">
        <v>16.100000000000001</v>
      </c>
      <c r="M10" s="5">
        <v>1.2</v>
      </c>
      <c r="N10" s="5">
        <v>0.4</v>
      </c>
      <c r="O10" s="6">
        <f t="shared" si="1"/>
        <v>7.7280000000000006</v>
      </c>
      <c r="P10" s="5" t="s">
        <v>30</v>
      </c>
      <c r="Q10" s="5">
        <v>1</v>
      </c>
      <c r="R10" s="6">
        <f t="shared" si="0"/>
        <v>217</v>
      </c>
      <c r="S10" s="8">
        <v>100</v>
      </c>
      <c r="T10" s="6">
        <f t="shared" si="2"/>
        <v>4</v>
      </c>
      <c r="U10" s="9">
        <f t="shared" si="3"/>
        <v>0.46082949308755761</v>
      </c>
      <c r="V10" s="5"/>
      <c r="W10" s="10" t="s">
        <v>69</v>
      </c>
      <c r="X10" s="10" t="s">
        <v>42</v>
      </c>
      <c r="Y10" s="11"/>
      <c r="Z10" s="5" t="s">
        <v>70</v>
      </c>
      <c r="AA10" s="5">
        <v>2</v>
      </c>
      <c r="AB10" s="5" t="s">
        <v>71</v>
      </c>
      <c r="AC10" s="5" t="s">
        <v>72</v>
      </c>
      <c r="AD10" s="17">
        <f>22.25*28.5*17</f>
        <v>10780.125</v>
      </c>
      <c r="AE10" s="11"/>
      <c r="AF10" s="11"/>
      <c r="AG10" s="11"/>
    </row>
    <row r="11" spans="2:33" s="14" customFormat="1" ht="60" customHeight="1" x14ac:dyDescent="0.3">
      <c r="B11" s="4" t="s">
        <v>26</v>
      </c>
      <c r="C11" s="5">
        <v>1</v>
      </c>
      <c r="D11" s="5">
        <v>2</v>
      </c>
      <c r="E11" s="5" t="s">
        <v>67</v>
      </c>
      <c r="F11" s="5"/>
      <c r="G11" s="5">
        <v>6</v>
      </c>
      <c r="H11" s="5" t="s">
        <v>73</v>
      </c>
      <c r="I11" s="5">
        <v>1</v>
      </c>
      <c r="J11" s="5" t="s">
        <v>74</v>
      </c>
      <c r="K11" s="5"/>
      <c r="L11" s="5">
        <v>17</v>
      </c>
      <c r="M11" s="5">
        <v>1.4</v>
      </c>
      <c r="N11" s="5">
        <v>0.4</v>
      </c>
      <c r="O11" s="6">
        <f t="shared" si="1"/>
        <v>9.52</v>
      </c>
      <c r="P11" s="5" t="s">
        <v>30</v>
      </c>
      <c r="Q11" s="5">
        <v>1</v>
      </c>
      <c r="R11" s="6">
        <f t="shared" si="0"/>
        <v>176</v>
      </c>
      <c r="S11" s="8">
        <v>100</v>
      </c>
      <c r="T11" s="6">
        <f t="shared" si="2"/>
        <v>4</v>
      </c>
      <c r="U11" s="9">
        <f t="shared" si="3"/>
        <v>0.56818181818181823</v>
      </c>
      <c r="V11" s="5"/>
      <c r="W11" s="10" t="s">
        <v>75</v>
      </c>
      <c r="X11" s="10" t="s">
        <v>42</v>
      </c>
      <c r="Y11" s="11"/>
      <c r="Z11"/>
      <c r="AA11"/>
      <c r="AB11"/>
      <c r="AC11"/>
      <c r="AD11"/>
      <c r="AE11" s="11"/>
      <c r="AF11" s="11"/>
      <c r="AG11" s="11"/>
    </row>
    <row r="12" spans="2:33" s="14" customFormat="1" ht="60" customHeight="1" x14ac:dyDescent="0.3">
      <c r="B12" s="4" t="s">
        <v>26</v>
      </c>
      <c r="C12" s="5">
        <v>1</v>
      </c>
      <c r="D12" s="5">
        <v>1</v>
      </c>
      <c r="E12" s="5" t="s">
        <v>27</v>
      </c>
      <c r="F12" s="5"/>
      <c r="G12" s="5">
        <v>9</v>
      </c>
      <c r="H12" s="5" t="s">
        <v>76</v>
      </c>
      <c r="I12" s="5">
        <v>1</v>
      </c>
      <c r="J12" s="5" t="s">
        <v>29</v>
      </c>
      <c r="K12" s="5"/>
      <c r="L12" s="5">
        <v>16.899999999999999</v>
      </c>
      <c r="M12" s="5">
        <v>1.3</v>
      </c>
      <c r="N12" s="5">
        <v>0.4</v>
      </c>
      <c r="O12" s="6">
        <f t="shared" si="1"/>
        <v>8.7880000000000003</v>
      </c>
      <c r="P12" s="5" t="s">
        <v>30</v>
      </c>
      <c r="Q12" s="5">
        <v>1</v>
      </c>
      <c r="R12" s="6">
        <f t="shared" si="0"/>
        <v>191</v>
      </c>
      <c r="S12" s="8">
        <v>100</v>
      </c>
      <c r="T12" s="6">
        <f t="shared" si="2"/>
        <v>4</v>
      </c>
      <c r="U12" s="9">
        <f t="shared" si="3"/>
        <v>0.52356020942408377</v>
      </c>
      <c r="V12" s="5"/>
      <c r="W12" s="10" t="s">
        <v>77</v>
      </c>
      <c r="X12" s="10" t="s">
        <v>42</v>
      </c>
      <c r="Y12" s="11"/>
      <c r="Z12" s="11"/>
      <c r="AA12" s="11"/>
      <c r="AB12" s="11"/>
      <c r="AC12" s="11"/>
      <c r="AD12" s="11"/>
      <c r="AE12" s="11"/>
      <c r="AF12" s="11"/>
      <c r="AG12" s="11"/>
    </row>
    <row r="13" spans="2:33" s="14" customFormat="1" ht="60" customHeight="1" x14ac:dyDescent="0.3">
      <c r="B13" s="4" t="s">
        <v>26</v>
      </c>
      <c r="C13" s="5">
        <v>1</v>
      </c>
      <c r="D13" s="5">
        <v>1</v>
      </c>
      <c r="E13" s="5" t="s">
        <v>78</v>
      </c>
      <c r="F13" s="5"/>
      <c r="G13" s="5">
        <v>9</v>
      </c>
      <c r="H13" s="5" t="s">
        <v>79</v>
      </c>
      <c r="I13" s="5">
        <v>1</v>
      </c>
      <c r="J13" s="5" t="s">
        <v>40</v>
      </c>
      <c r="K13" s="5"/>
      <c r="L13" s="5">
        <v>17.899999999999999</v>
      </c>
      <c r="M13" s="5">
        <v>17.2</v>
      </c>
      <c r="N13" s="5">
        <v>0.4</v>
      </c>
      <c r="O13" s="6">
        <f t="shared" si="1"/>
        <v>123.15199999999999</v>
      </c>
      <c r="P13" s="5" t="s">
        <v>30</v>
      </c>
      <c r="Q13" s="5">
        <v>2</v>
      </c>
      <c r="R13" s="6">
        <f t="shared" si="0"/>
        <v>88</v>
      </c>
      <c r="S13" s="8">
        <v>89</v>
      </c>
      <c r="T13" s="6">
        <f t="shared" si="2"/>
        <v>3.56</v>
      </c>
      <c r="U13" s="9">
        <f t="shared" si="3"/>
        <v>1.0113636363636365</v>
      </c>
      <c r="V13" s="5"/>
      <c r="W13" s="10" t="s">
        <v>80</v>
      </c>
      <c r="X13" s="10" t="s">
        <v>42</v>
      </c>
      <c r="Y13" s="11"/>
      <c r="Z13" s="11"/>
      <c r="AA13" s="11"/>
      <c r="AB13" s="11"/>
      <c r="AC13" s="11"/>
      <c r="AD13" s="11"/>
      <c r="AE13" s="11"/>
      <c r="AF13" s="11"/>
      <c r="AG13" s="11"/>
    </row>
    <row r="14" spans="2:33" s="14" customFormat="1" ht="60" customHeight="1" x14ac:dyDescent="0.3">
      <c r="B14" s="4" t="s">
        <v>26</v>
      </c>
      <c r="C14" s="5">
        <v>1</v>
      </c>
      <c r="D14" s="5">
        <v>2</v>
      </c>
      <c r="E14" s="5" t="s">
        <v>67</v>
      </c>
      <c r="F14" s="5"/>
      <c r="G14" s="5">
        <v>11</v>
      </c>
      <c r="H14" s="5" t="s">
        <v>81</v>
      </c>
      <c r="I14" s="5">
        <v>6</v>
      </c>
      <c r="J14" s="5" t="s">
        <v>45</v>
      </c>
      <c r="K14" s="5"/>
      <c r="L14" s="5">
        <v>3</v>
      </c>
      <c r="M14" s="5">
        <v>0.5</v>
      </c>
      <c r="N14" s="5">
        <v>0.5</v>
      </c>
      <c r="O14" s="6">
        <f t="shared" si="1"/>
        <v>0.75</v>
      </c>
      <c r="P14" s="5" t="s">
        <v>30</v>
      </c>
      <c r="Q14" s="5">
        <v>1</v>
      </c>
      <c r="R14" s="6">
        <f t="shared" si="0"/>
        <v>2227</v>
      </c>
      <c r="S14" s="8">
        <v>600</v>
      </c>
      <c r="T14" s="6">
        <f t="shared" si="2"/>
        <v>4</v>
      </c>
      <c r="U14" s="9">
        <f t="shared" si="3"/>
        <v>0.26942074539739558</v>
      </c>
      <c r="V14" s="5"/>
      <c r="W14" s="10" t="s">
        <v>82</v>
      </c>
      <c r="X14" s="10" t="s">
        <v>32</v>
      </c>
      <c r="Y14" s="11"/>
      <c r="Z14" s="11"/>
      <c r="AA14" s="11"/>
      <c r="AB14" s="11"/>
      <c r="AC14" s="11"/>
      <c r="AD14" s="11"/>
      <c r="AE14" s="11"/>
      <c r="AF14" s="11"/>
      <c r="AG14" s="11"/>
    </row>
    <row r="15" spans="2:33" s="14" customFormat="1" ht="60" customHeight="1" x14ac:dyDescent="0.3">
      <c r="B15" s="4" t="s">
        <v>26</v>
      </c>
      <c r="C15" s="5">
        <v>2</v>
      </c>
      <c r="D15" s="5">
        <v>3</v>
      </c>
      <c r="E15" s="5" t="s">
        <v>83</v>
      </c>
      <c r="F15" s="5"/>
      <c r="G15" s="5">
        <v>12</v>
      </c>
      <c r="H15" s="5" t="s">
        <v>84</v>
      </c>
      <c r="I15" s="5">
        <v>1</v>
      </c>
      <c r="J15" s="5" t="s">
        <v>74</v>
      </c>
      <c r="K15" s="5"/>
      <c r="L15" s="5">
        <v>17</v>
      </c>
      <c r="M15" s="5">
        <v>1.5</v>
      </c>
      <c r="N15" s="5">
        <v>0.4</v>
      </c>
      <c r="O15" s="6">
        <f t="shared" si="1"/>
        <v>10.200000000000001</v>
      </c>
      <c r="P15" s="5" t="s">
        <v>30</v>
      </c>
      <c r="Q15" s="5">
        <v>1</v>
      </c>
      <c r="R15" s="6">
        <f t="shared" si="0"/>
        <v>164</v>
      </c>
      <c r="S15" s="8">
        <v>100</v>
      </c>
      <c r="T15" s="6">
        <f t="shared" si="2"/>
        <v>4</v>
      </c>
      <c r="U15" s="9">
        <f t="shared" si="3"/>
        <v>0.6097560975609756</v>
      </c>
      <c r="V15" s="5"/>
      <c r="W15" s="10" t="s">
        <v>85</v>
      </c>
      <c r="X15" s="10" t="s">
        <v>42</v>
      </c>
      <c r="Y15" s="11"/>
      <c r="Z15" s="11"/>
      <c r="AA15" s="11"/>
      <c r="AB15" s="11"/>
      <c r="AC15" s="11"/>
      <c r="AD15" s="11"/>
      <c r="AE15" s="11"/>
      <c r="AF15" s="11"/>
      <c r="AG15" s="11"/>
    </row>
    <row r="16" spans="2:33" s="14" customFormat="1" ht="60" customHeight="1" x14ac:dyDescent="0.3">
      <c r="B16" s="4" t="s">
        <v>26</v>
      </c>
      <c r="C16" s="5">
        <v>2</v>
      </c>
      <c r="D16" s="5">
        <v>3</v>
      </c>
      <c r="E16" s="5" t="s">
        <v>83</v>
      </c>
      <c r="F16" s="5"/>
      <c r="G16" s="5">
        <v>13</v>
      </c>
      <c r="H16" s="5" t="s">
        <v>86</v>
      </c>
      <c r="I16" s="5">
        <v>1</v>
      </c>
      <c r="J16" s="5" t="s">
        <v>45</v>
      </c>
      <c r="K16" s="5"/>
      <c r="L16" s="10">
        <v>10.5</v>
      </c>
      <c r="M16" s="10">
        <v>0.5</v>
      </c>
      <c r="N16" s="10">
        <v>0.5</v>
      </c>
      <c r="O16" s="6">
        <f t="shared" si="1"/>
        <v>2.625</v>
      </c>
      <c r="P16" s="5" t="s">
        <v>30</v>
      </c>
      <c r="Q16" s="5">
        <v>1</v>
      </c>
      <c r="R16" s="6">
        <f t="shared" si="0"/>
        <v>637</v>
      </c>
      <c r="S16" s="8">
        <v>100</v>
      </c>
      <c r="T16" s="6">
        <f t="shared" si="2"/>
        <v>4</v>
      </c>
      <c r="U16" s="9">
        <f t="shared" si="3"/>
        <v>0.15698587127158556</v>
      </c>
      <c r="V16" s="5"/>
      <c r="W16" s="10" t="s">
        <v>87</v>
      </c>
      <c r="X16" s="10" t="s">
        <v>32</v>
      </c>
      <c r="Y16" s="11"/>
      <c r="Z16" s="11"/>
      <c r="AA16" s="11"/>
      <c r="AB16" s="11"/>
      <c r="AC16" s="11"/>
      <c r="AD16" s="11"/>
      <c r="AE16" s="11"/>
      <c r="AF16" s="11"/>
      <c r="AG16" s="11"/>
    </row>
    <row r="17" spans="2:33" s="14" customFormat="1" ht="60" customHeight="1" x14ac:dyDescent="0.3">
      <c r="B17" s="4" t="s">
        <v>26</v>
      </c>
      <c r="C17" s="5">
        <v>2</v>
      </c>
      <c r="D17" s="5">
        <v>3</v>
      </c>
      <c r="E17" s="5" t="s">
        <v>83</v>
      </c>
      <c r="F17" s="5"/>
      <c r="G17" s="5">
        <v>14</v>
      </c>
      <c r="H17" s="5" t="s">
        <v>88</v>
      </c>
      <c r="I17" s="5">
        <v>1</v>
      </c>
      <c r="J17" s="5" t="s">
        <v>45</v>
      </c>
      <c r="K17" s="5"/>
      <c r="L17" s="10">
        <v>6</v>
      </c>
      <c r="M17" s="10">
        <v>1.5</v>
      </c>
      <c r="N17" s="10">
        <v>0.75</v>
      </c>
      <c r="O17" s="6">
        <f t="shared" si="1"/>
        <v>6.75</v>
      </c>
      <c r="P17" s="5" t="s">
        <v>30</v>
      </c>
      <c r="Q17" s="5">
        <v>1</v>
      </c>
      <c r="R17" s="6">
        <f t="shared" si="0"/>
        <v>248</v>
      </c>
      <c r="S17" s="8">
        <v>100</v>
      </c>
      <c r="T17" s="6">
        <f t="shared" si="2"/>
        <v>4</v>
      </c>
      <c r="U17" s="9">
        <f t="shared" si="3"/>
        <v>0.40322580645161288</v>
      </c>
      <c r="V17" s="5"/>
      <c r="W17" s="10" t="s">
        <v>89</v>
      </c>
      <c r="X17" s="10" t="s">
        <v>32</v>
      </c>
      <c r="Y17" s="11"/>
      <c r="Z17" s="11"/>
      <c r="AA17" s="11"/>
      <c r="AB17" s="11"/>
      <c r="AC17" s="11"/>
      <c r="AD17" s="11"/>
      <c r="AE17" s="11"/>
      <c r="AF17" s="11"/>
      <c r="AG17" s="11"/>
    </row>
    <row r="18" spans="2:33" s="14" customFormat="1" ht="60" customHeight="1" x14ac:dyDescent="0.3">
      <c r="B18" s="4" t="s">
        <v>26</v>
      </c>
      <c r="C18" s="5">
        <v>2</v>
      </c>
      <c r="D18" s="5">
        <v>3</v>
      </c>
      <c r="E18" s="5" t="s">
        <v>83</v>
      </c>
      <c r="F18" s="5"/>
      <c r="G18" s="5">
        <v>15</v>
      </c>
      <c r="H18" s="5" t="s">
        <v>90</v>
      </c>
      <c r="I18" s="5">
        <v>5</v>
      </c>
      <c r="J18" s="5" t="s">
        <v>45</v>
      </c>
      <c r="K18" s="5"/>
      <c r="L18" s="10">
        <v>6.75</v>
      </c>
      <c r="M18" s="10">
        <v>1.25</v>
      </c>
      <c r="N18" s="10">
        <v>0.375</v>
      </c>
      <c r="O18" s="6">
        <f t="shared" si="1"/>
        <v>3.1640625</v>
      </c>
      <c r="P18" s="5" t="s">
        <v>30</v>
      </c>
      <c r="Q18" s="5">
        <v>1</v>
      </c>
      <c r="R18" s="6">
        <f t="shared" si="0"/>
        <v>528</v>
      </c>
      <c r="S18" s="8">
        <v>345</v>
      </c>
      <c r="T18" s="6">
        <f t="shared" si="2"/>
        <v>2.76</v>
      </c>
      <c r="U18" s="9">
        <f t="shared" si="3"/>
        <v>0.65340909090909094</v>
      </c>
      <c r="V18" s="5"/>
      <c r="W18" s="10" t="s">
        <v>89</v>
      </c>
      <c r="X18" s="10" t="s">
        <v>32</v>
      </c>
      <c r="Y18" s="11"/>
      <c r="Z18" s="11"/>
      <c r="AA18" s="11"/>
      <c r="AB18" s="11"/>
      <c r="AC18" s="11"/>
      <c r="AD18" s="11"/>
      <c r="AE18" s="11"/>
      <c r="AF18" s="11"/>
      <c r="AG18" s="11"/>
    </row>
    <row r="19" spans="2:33" s="14" customFormat="1" ht="60" customHeight="1" x14ac:dyDescent="0.3">
      <c r="B19" s="4" t="s">
        <v>26</v>
      </c>
      <c r="C19" s="5">
        <v>2</v>
      </c>
      <c r="D19" s="5">
        <v>3</v>
      </c>
      <c r="E19" s="5" t="s">
        <v>83</v>
      </c>
      <c r="F19" s="5"/>
      <c r="G19" s="5">
        <v>16</v>
      </c>
      <c r="H19" s="5" t="s">
        <v>91</v>
      </c>
      <c r="I19" s="5">
        <v>1</v>
      </c>
      <c r="J19" s="5" t="s">
        <v>40</v>
      </c>
      <c r="K19" s="5"/>
      <c r="L19" s="5">
        <v>12.3</v>
      </c>
      <c r="M19" s="5">
        <v>0.5</v>
      </c>
      <c r="N19" s="5">
        <v>0.5</v>
      </c>
      <c r="O19" s="6">
        <f t="shared" si="1"/>
        <v>3.0750000000000002</v>
      </c>
      <c r="P19" s="5" t="s">
        <v>30</v>
      </c>
      <c r="Q19" s="5">
        <v>1</v>
      </c>
      <c r="R19" s="6">
        <f t="shared" si="0"/>
        <v>544</v>
      </c>
      <c r="S19" s="8">
        <v>100</v>
      </c>
      <c r="T19" s="6">
        <f t="shared" si="2"/>
        <v>4</v>
      </c>
      <c r="U19" s="9">
        <f t="shared" si="3"/>
        <v>0.18382352941176472</v>
      </c>
      <c r="V19" s="5"/>
      <c r="W19" s="10" t="s">
        <v>31</v>
      </c>
      <c r="X19" s="10" t="s">
        <v>32</v>
      </c>
      <c r="Y19" s="11"/>
      <c r="Z19" s="11"/>
      <c r="AA19" s="11"/>
      <c r="AB19" s="11"/>
      <c r="AC19" s="11"/>
      <c r="AD19" s="11"/>
      <c r="AE19" s="11"/>
      <c r="AF19" s="11"/>
      <c r="AG19" s="11"/>
    </row>
    <row r="20" spans="2:33" s="14" customFormat="1" ht="60" customHeight="1" x14ac:dyDescent="0.3">
      <c r="B20" s="4" t="s">
        <v>26</v>
      </c>
      <c r="C20" s="5">
        <v>2</v>
      </c>
      <c r="D20" s="5">
        <v>3</v>
      </c>
      <c r="E20" s="5" t="s">
        <v>92</v>
      </c>
      <c r="F20" s="5"/>
      <c r="G20" s="5">
        <v>17</v>
      </c>
      <c r="H20" s="5" t="s">
        <v>93</v>
      </c>
      <c r="I20" s="5">
        <v>1</v>
      </c>
      <c r="J20" s="5" t="s">
        <v>53</v>
      </c>
      <c r="K20" s="5"/>
      <c r="L20" s="5">
        <v>16.7</v>
      </c>
      <c r="M20" s="5">
        <v>14.2</v>
      </c>
      <c r="N20" s="5">
        <v>0.5</v>
      </c>
      <c r="O20" s="6">
        <f t="shared" si="1"/>
        <v>118.57</v>
      </c>
      <c r="P20" s="5" t="s">
        <v>30</v>
      </c>
      <c r="Q20" s="5">
        <v>2</v>
      </c>
      <c r="R20" s="6">
        <f t="shared" si="0"/>
        <v>91</v>
      </c>
      <c r="S20" s="8">
        <v>92</v>
      </c>
      <c r="T20" s="6">
        <f t="shared" si="2"/>
        <v>3.68</v>
      </c>
      <c r="U20" s="9">
        <f t="shared" si="3"/>
        <v>1.0109890109890109</v>
      </c>
      <c r="V20" s="5"/>
      <c r="W20" s="10" t="s">
        <v>94</v>
      </c>
      <c r="X20" s="10" t="s">
        <v>42</v>
      </c>
      <c r="Y20" s="11"/>
      <c r="Z20" s="11"/>
      <c r="AA20" s="11"/>
      <c r="AB20" s="11"/>
      <c r="AC20" s="11"/>
      <c r="AD20" s="11"/>
      <c r="AE20" s="11"/>
      <c r="AF20" s="11"/>
      <c r="AG20" s="11"/>
    </row>
    <row r="21" spans="2:33" s="14" customFormat="1" ht="60" customHeight="1" x14ac:dyDescent="0.3">
      <c r="B21" s="4" t="s">
        <v>26</v>
      </c>
      <c r="C21" s="5">
        <v>2</v>
      </c>
      <c r="D21" s="5">
        <v>3</v>
      </c>
      <c r="E21" s="5" t="s">
        <v>92</v>
      </c>
      <c r="F21" s="5"/>
      <c r="G21" s="5">
        <v>19</v>
      </c>
      <c r="H21" s="5" t="s">
        <v>95</v>
      </c>
      <c r="I21" s="5">
        <v>1</v>
      </c>
      <c r="J21" s="5" t="s">
        <v>40</v>
      </c>
      <c r="K21" s="5"/>
      <c r="L21" s="5">
        <v>17.100000000000001</v>
      </c>
      <c r="M21" s="5">
        <v>3.4</v>
      </c>
      <c r="N21" s="5">
        <v>3.1</v>
      </c>
      <c r="O21" s="6">
        <f t="shared" si="1"/>
        <v>180.23400000000001</v>
      </c>
      <c r="P21" s="5" t="s">
        <v>30</v>
      </c>
      <c r="Q21" s="5">
        <v>2</v>
      </c>
      <c r="R21" s="6">
        <f t="shared" si="0"/>
        <v>60</v>
      </c>
      <c r="S21" s="8">
        <v>61</v>
      </c>
      <c r="T21" s="6">
        <f t="shared" si="2"/>
        <v>2.44</v>
      </c>
      <c r="U21" s="9">
        <f t="shared" si="3"/>
        <v>1.0166666666666666</v>
      </c>
      <c r="V21" s="5"/>
      <c r="W21" s="10" t="s">
        <v>96</v>
      </c>
      <c r="X21" s="10" t="s">
        <v>42</v>
      </c>
      <c r="Y21" s="11"/>
      <c r="Z21" s="11"/>
      <c r="AA21" s="11"/>
      <c r="AB21" s="11"/>
      <c r="AC21" s="11"/>
      <c r="AD21" s="11"/>
      <c r="AE21" s="11"/>
      <c r="AF21" s="11"/>
      <c r="AG21" s="11"/>
    </row>
    <row r="22" spans="2:33" s="14" customFormat="1" ht="60" customHeight="1" x14ac:dyDescent="0.3">
      <c r="B22" s="4" t="s">
        <v>26</v>
      </c>
      <c r="C22" s="5">
        <v>2</v>
      </c>
      <c r="D22" s="5">
        <v>3</v>
      </c>
      <c r="E22" s="5" t="s">
        <v>97</v>
      </c>
      <c r="F22" s="5"/>
      <c r="G22" s="5">
        <v>21</v>
      </c>
      <c r="H22" s="5" t="s">
        <v>98</v>
      </c>
      <c r="I22" s="5">
        <v>1</v>
      </c>
      <c r="J22" s="5" t="s">
        <v>40</v>
      </c>
      <c r="K22" s="5"/>
      <c r="L22" s="5">
        <v>17.2</v>
      </c>
      <c r="M22" s="5">
        <v>6.1</v>
      </c>
      <c r="N22" s="5">
        <v>4.8</v>
      </c>
      <c r="O22" s="6">
        <f t="shared" si="1"/>
        <v>503.61599999999993</v>
      </c>
      <c r="P22" s="5" t="s">
        <v>30</v>
      </c>
      <c r="Q22" s="5">
        <v>2</v>
      </c>
      <c r="R22" s="6">
        <f t="shared" si="0"/>
        <v>22</v>
      </c>
      <c r="S22" s="8">
        <v>44</v>
      </c>
      <c r="T22" s="6">
        <f t="shared" si="2"/>
        <v>1.76</v>
      </c>
      <c r="U22" s="9">
        <f t="shared" si="3"/>
        <v>2</v>
      </c>
      <c r="V22" s="5"/>
      <c r="W22" s="10" t="s">
        <v>99</v>
      </c>
      <c r="X22" s="10" t="s">
        <v>42</v>
      </c>
      <c r="Y22" s="11"/>
      <c r="Z22" s="11"/>
      <c r="AA22" s="11"/>
      <c r="AB22" s="11"/>
      <c r="AC22" s="11"/>
      <c r="AD22" s="11"/>
      <c r="AE22" s="11"/>
      <c r="AF22" s="11"/>
      <c r="AG22" s="11"/>
    </row>
    <row r="23" spans="2:33" s="14" customFormat="1" ht="60" customHeight="1" x14ac:dyDescent="0.3">
      <c r="B23" s="4" t="s">
        <v>26</v>
      </c>
      <c r="C23" s="5">
        <v>2</v>
      </c>
      <c r="D23" s="5">
        <v>3</v>
      </c>
      <c r="E23" s="5" t="s">
        <v>83</v>
      </c>
      <c r="F23" s="5"/>
      <c r="G23" s="5">
        <v>22</v>
      </c>
      <c r="H23" s="5" t="s">
        <v>100</v>
      </c>
      <c r="I23" s="5">
        <v>1</v>
      </c>
      <c r="J23" s="5" t="s">
        <v>45</v>
      </c>
      <c r="K23" s="5"/>
      <c r="L23" s="5">
        <v>10</v>
      </c>
      <c r="M23" s="5">
        <v>6</v>
      </c>
      <c r="N23" s="5">
        <v>0.1</v>
      </c>
      <c r="O23" s="6">
        <f t="shared" si="1"/>
        <v>6</v>
      </c>
      <c r="P23" s="5" t="s">
        <v>30</v>
      </c>
      <c r="Q23" s="5">
        <v>1</v>
      </c>
      <c r="R23" s="6">
        <f t="shared" si="0"/>
        <v>279</v>
      </c>
      <c r="S23" s="8">
        <v>100</v>
      </c>
      <c r="T23" s="6">
        <f t="shared" si="2"/>
        <v>4</v>
      </c>
      <c r="U23" s="9">
        <f t="shared" si="3"/>
        <v>0.35842293906810035</v>
      </c>
      <c r="V23" s="5"/>
      <c r="W23" s="10" t="s">
        <v>87</v>
      </c>
      <c r="X23" s="10" t="s">
        <v>32</v>
      </c>
      <c r="Y23" s="11"/>
      <c r="Z23" s="11"/>
      <c r="AA23" s="11"/>
      <c r="AB23" s="11"/>
      <c r="AC23" s="11"/>
      <c r="AD23" s="11"/>
      <c r="AE23" s="11"/>
      <c r="AF23" s="11"/>
      <c r="AG23" s="11"/>
    </row>
    <row r="24" spans="2:33" s="14" customFormat="1" ht="60" customHeight="1" x14ac:dyDescent="0.3">
      <c r="B24" s="4" t="s">
        <v>26</v>
      </c>
      <c r="C24" s="5">
        <v>3</v>
      </c>
      <c r="D24" s="5">
        <v>5</v>
      </c>
      <c r="E24" s="5" t="s">
        <v>101</v>
      </c>
      <c r="F24" s="5"/>
      <c r="G24" s="5">
        <v>23</v>
      </c>
      <c r="H24" s="5" t="s">
        <v>102</v>
      </c>
      <c r="I24" s="5">
        <v>1</v>
      </c>
      <c r="J24" s="5" t="s">
        <v>53</v>
      </c>
      <c r="K24" s="5"/>
      <c r="L24" s="5">
        <v>13.6</v>
      </c>
      <c r="M24" s="5">
        <v>1.8</v>
      </c>
      <c r="N24" s="5">
        <v>0.5</v>
      </c>
      <c r="O24" s="6">
        <f t="shared" si="1"/>
        <v>12.24</v>
      </c>
      <c r="P24" s="5" t="s">
        <v>30</v>
      </c>
      <c r="Q24" s="5">
        <v>1</v>
      </c>
      <c r="R24" s="6">
        <f t="shared" si="0"/>
        <v>137</v>
      </c>
      <c r="S24" s="8">
        <v>100</v>
      </c>
      <c r="T24" s="6">
        <f t="shared" si="2"/>
        <v>4</v>
      </c>
      <c r="U24" s="9">
        <f t="shared" si="3"/>
        <v>0.72992700729927007</v>
      </c>
      <c r="V24" s="5"/>
      <c r="W24" s="10" t="s">
        <v>103</v>
      </c>
      <c r="X24" s="10" t="s">
        <v>32</v>
      </c>
      <c r="Y24" s="11"/>
      <c r="Z24" s="11"/>
      <c r="AA24" s="11"/>
      <c r="AB24" s="11"/>
      <c r="AC24" s="11"/>
      <c r="AD24" s="11"/>
      <c r="AE24" s="11"/>
      <c r="AF24" s="11"/>
      <c r="AG24" s="11"/>
    </row>
    <row r="25" spans="2:33" s="14" customFormat="1" ht="60" customHeight="1" x14ac:dyDescent="0.3">
      <c r="B25" s="4" t="s">
        <v>26</v>
      </c>
      <c r="C25" s="5">
        <v>3</v>
      </c>
      <c r="D25" s="5">
        <v>5</v>
      </c>
      <c r="E25" s="5" t="s">
        <v>101</v>
      </c>
      <c r="F25" s="5"/>
      <c r="G25" s="5">
        <v>23</v>
      </c>
      <c r="H25" s="5" t="s">
        <v>104</v>
      </c>
      <c r="I25" s="5">
        <v>1</v>
      </c>
      <c r="J25" s="5" t="s">
        <v>40</v>
      </c>
      <c r="K25" s="5"/>
      <c r="L25" s="5">
        <v>13.7</v>
      </c>
      <c r="M25" s="5">
        <v>1.8</v>
      </c>
      <c r="N25" s="5">
        <v>0.8</v>
      </c>
      <c r="O25" s="6">
        <f t="shared" si="1"/>
        <v>19.728000000000002</v>
      </c>
      <c r="P25" s="5" t="s">
        <v>30</v>
      </c>
      <c r="Q25" s="5">
        <v>1</v>
      </c>
      <c r="R25" s="6">
        <f t="shared" si="0"/>
        <v>85</v>
      </c>
      <c r="S25" s="8">
        <v>85</v>
      </c>
      <c r="T25" s="6">
        <f t="shared" si="2"/>
        <v>3.4</v>
      </c>
      <c r="U25" s="9">
        <f t="shared" si="3"/>
        <v>1</v>
      </c>
      <c r="V25" s="5"/>
      <c r="W25" s="10" t="s">
        <v>105</v>
      </c>
      <c r="X25" s="10" t="s">
        <v>42</v>
      </c>
      <c r="Y25" s="11"/>
      <c r="Z25" s="11"/>
      <c r="AA25" s="11"/>
      <c r="AB25" s="11"/>
      <c r="AC25" s="11"/>
      <c r="AD25" s="11"/>
      <c r="AE25" s="11"/>
      <c r="AF25" s="11"/>
      <c r="AG25" s="11"/>
    </row>
    <row r="26" spans="2:33" s="14" customFormat="1" ht="60" customHeight="1" x14ac:dyDescent="0.3">
      <c r="B26" s="4" t="s">
        <v>26</v>
      </c>
      <c r="C26" s="5">
        <v>3</v>
      </c>
      <c r="D26" s="5">
        <v>5</v>
      </c>
      <c r="E26" s="5" t="s">
        <v>106</v>
      </c>
      <c r="F26" s="5"/>
      <c r="G26" s="5">
        <v>24</v>
      </c>
      <c r="H26" s="5" t="s">
        <v>107</v>
      </c>
      <c r="I26" s="5">
        <v>1</v>
      </c>
      <c r="J26" s="5" t="s">
        <v>53</v>
      </c>
      <c r="K26" s="5"/>
      <c r="L26" s="5">
        <v>17.100000000000001</v>
      </c>
      <c r="M26" s="5">
        <v>13.7</v>
      </c>
      <c r="N26" s="5">
        <v>0.5</v>
      </c>
      <c r="O26" s="6">
        <f t="shared" si="1"/>
        <v>117.13500000000001</v>
      </c>
      <c r="P26" s="5" t="s">
        <v>30</v>
      </c>
      <c r="Q26" s="5">
        <v>2</v>
      </c>
      <c r="R26" s="6">
        <f t="shared" si="0"/>
        <v>93</v>
      </c>
      <c r="S26" s="8">
        <v>90</v>
      </c>
      <c r="T26" s="6">
        <f t="shared" si="2"/>
        <v>3.6</v>
      </c>
      <c r="U26" s="9">
        <f t="shared" si="3"/>
        <v>0.967741935483871</v>
      </c>
      <c r="V26" s="5"/>
      <c r="W26" s="10" t="s">
        <v>108</v>
      </c>
      <c r="X26" s="10" t="s">
        <v>42</v>
      </c>
      <c r="Y26" s="11"/>
      <c r="Z26" s="11"/>
      <c r="AA26" s="11"/>
      <c r="AB26" s="11"/>
      <c r="AC26" s="11"/>
      <c r="AD26" s="11"/>
      <c r="AE26" s="11"/>
      <c r="AF26" s="11"/>
      <c r="AG26" s="11"/>
    </row>
    <row r="27" spans="2:33" s="14" customFormat="1" ht="60" customHeight="1" x14ac:dyDescent="0.3">
      <c r="B27" s="4" t="s">
        <v>26</v>
      </c>
      <c r="C27" s="5">
        <v>3</v>
      </c>
      <c r="D27" s="5">
        <v>6</v>
      </c>
      <c r="E27" s="5" t="s">
        <v>109</v>
      </c>
      <c r="F27" s="5"/>
      <c r="G27" s="5">
        <v>25</v>
      </c>
      <c r="H27" s="10" t="s">
        <v>110</v>
      </c>
      <c r="I27" s="5">
        <v>1</v>
      </c>
      <c r="J27" s="5" t="s">
        <v>45</v>
      </c>
      <c r="K27" s="5"/>
      <c r="L27" s="5">
        <v>23</v>
      </c>
      <c r="M27" s="5">
        <v>17.5</v>
      </c>
      <c r="N27" s="5">
        <v>1</v>
      </c>
      <c r="O27" s="6">
        <f t="shared" si="1"/>
        <v>402.5</v>
      </c>
      <c r="P27" s="5" t="s">
        <v>30</v>
      </c>
      <c r="Q27" s="5">
        <v>2</v>
      </c>
      <c r="R27" s="6">
        <f t="shared" si="0"/>
        <v>27</v>
      </c>
      <c r="S27" s="8">
        <v>54</v>
      </c>
      <c r="T27" s="6">
        <f t="shared" si="2"/>
        <v>2.16</v>
      </c>
      <c r="U27" s="9">
        <f t="shared" si="3"/>
        <v>2</v>
      </c>
      <c r="V27" s="5"/>
      <c r="W27" s="10" t="s">
        <v>111</v>
      </c>
      <c r="X27" s="10" t="s">
        <v>42</v>
      </c>
      <c r="Y27" s="11"/>
      <c r="Z27" s="11"/>
      <c r="AA27" s="11"/>
      <c r="AB27" s="11"/>
      <c r="AC27" s="11"/>
      <c r="AD27" s="11"/>
      <c r="AE27" s="11"/>
      <c r="AF27" s="11"/>
      <c r="AG27" s="11"/>
    </row>
    <row r="28" spans="2:33" s="14" customFormat="1" ht="60" customHeight="1" x14ac:dyDescent="0.3">
      <c r="B28" s="4" t="s">
        <v>26</v>
      </c>
      <c r="C28" s="5">
        <v>3</v>
      </c>
      <c r="D28" s="5">
        <v>5</v>
      </c>
      <c r="E28" s="5" t="s">
        <v>101</v>
      </c>
      <c r="F28" s="5"/>
      <c r="G28" s="5">
        <v>26</v>
      </c>
      <c r="H28" s="5" t="s">
        <v>112</v>
      </c>
      <c r="I28" s="5">
        <v>1</v>
      </c>
      <c r="J28" s="5" t="s">
        <v>29</v>
      </c>
      <c r="K28" s="5"/>
      <c r="L28" s="5">
        <v>17</v>
      </c>
      <c r="M28" s="5">
        <v>0.7</v>
      </c>
      <c r="N28" s="5">
        <v>0.8</v>
      </c>
      <c r="O28" s="6">
        <f t="shared" si="1"/>
        <v>9.52</v>
      </c>
      <c r="P28" s="5" t="s">
        <v>30</v>
      </c>
      <c r="Q28" s="5">
        <v>1</v>
      </c>
      <c r="R28" s="6">
        <f t="shared" si="0"/>
        <v>176</v>
      </c>
      <c r="S28" s="8">
        <v>100</v>
      </c>
      <c r="T28" s="6">
        <f t="shared" si="2"/>
        <v>4</v>
      </c>
      <c r="U28" s="9">
        <f t="shared" si="3"/>
        <v>0.56818181818181823</v>
      </c>
      <c r="V28" s="5"/>
      <c r="W28" s="10" t="s">
        <v>113</v>
      </c>
      <c r="X28" s="10" t="s">
        <v>42</v>
      </c>
      <c r="Y28" s="11"/>
      <c r="Z28" s="11"/>
      <c r="AA28" s="11"/>
      <c r="AB28" s="11"/>
      <c r="AC28" s="11"/>
      <c r="AD28" s="11"/>
      <c r="AE28" s="11"/>
      <c r="AF28" s="11"/>
      <c r="AG28" s="11"/>
    </row>
    <row r="29" spans="2:33" s="14" customFormat="1" ht="60" customHeight="1" x14ac:dyDescent="0.3">
      <c r="B29" s="4" t="s">
        <v>26</v>
      </c>
      <c r="C29" s="5">
        <v>3</v>
      </c>
      <c r="D29" s="5">
        <v>5</v>
      </c>
      <c r="E29" s="5" t="s">
        <v>106</v>
      </c>
      <c r="F29" s="5"/>
      <c r="G29" s="5">
        <v>26</v>
      </c>
      <c r="H29" s="5" t="s">
        <v>114</v>
      </c>
      <c r="I29" s="5">
        <v>1</v>
      </c>
      <c r="J29" s="5" t="s">
        <v>53</v>
      </c>
      <c r="K29" s="5"/>
      <c r="L29" s="5">
        <v>17</v>
      </c>
      <c r="M29" s="5">
        <v>13.7</v>
      </c>
      <c r="N29" s="5">
        <v>0.5</v>
      </c>
      <c r="O29" s="6">
        <f t="shared" si="1"/>
        <v>116.44999999999999</v>
      </c>
      <c r="P29" s="5" t="s">
        <v>30</v>
      </c>
      <c r="Q29" s="5">
        <v>2</v>
      </c>
      <c r="R29" s="6">
        <f t="shared" si="0"/>
        <v>93</v>
      </c>
      <c r="S29" s="8">
        <v>94</v>
      </c>
      <c r="T29" s="6">
        <f t="shared" si="2"/>
        <v>3.76</v>
      </c>
      <c r="U29" s="9">
        <f t="shared" si="3"/>
        <v>1.010752688172043</v>
      </c>
      <c r="V29" s="5"/>
      <c r="W29" s="10" t="s">
        <v>41</v>
      </c>
      <c r="X29" s="10" t="s">
        <v>42</v>
      </c>
      <c r="Y29" s="11"/>
      <c r="Z29" s="11"/>
      <c r="AA29" s="11"/>
      <c r="AB29" s="11"/>
      <c r="AC29" s="11"/>
      <c r="AD29" s="11"/>
      <c r="AE29" s="11"/>
      <c r="AF29" s="11"/>
      <c r="AG29" s="11"/>
    </row>
    <row r="30" spans="2:33" s="14" customFormat="1" ht="60" customHeight="1" x14ac:dyDescent="0.3">
      <c r="B30" s="4" t="s">
        <v>26</v>
      </c>
      <c r="C30" s="5">
        <v>3</v>
      </c>
      <c r="D30" s="5">
        <v>6</v>
      </c>
      <c r="E30" s="5" t="s">
        <v>101</v>
      </c>
      <c r="F30" s="5"/>
      <c r="G30" s="5">
        <v>29</v>
      </c>
      <c r="H30" s="5" t="s">
        <v>115</v>
      </c>
      <c r="I30" s="5">
        <v>1</v>
      </c>
      <c r="J30" s="5" t="s">
        <v>40</v>
      </c>
      <c r="K30" s="5"/>
      <c r="L30" s="5">
        <v>17.100000000000001</v>
      </c>
      <c r="M30" s="5">
        <v>3.1</v>
      </c>
      <c r="N30" s="5">
        <v>0.4</v>
      </c>
      <c r="O30" s="6">
        <f t="shared" si="1"/>
        <v>21.204000000000004</v>
      </c>
      <c r="P30" s="5" t="s">
        <v>30</v>
      </c>
      <c r="Q30" s="5">
        <v>1</v>
      </c>
      <c r="R30" s="6">
        <f t="shared" si="0"/>
        <v>79</v>
      </c>
      <c r="S30" s="8">
        <v>79</v>
      </c>
      <c r="T30" s="6">
        <f t="shared" si="2"/>
        <v>3.16</v>
      </c>
      <c r="U30" s="9">
        <f t="shared" si="3"/>
        <v>1</v>
      </c>
      <c r="V30" s="5"/>
      <c r="W30" s="10" t="s">
        <v>116</v>
      </c>
      <c r="X30" s="10" t="s">
        <v>42</v>
      </c>
      <c r="Y30" s="11"/>
      <c r="Z30" s="11"/>
      <c r="AA30" s="11"/>
      <c r="AB30" s="11"/>
      <c r="AC30" s="11"/>
      <c r="AD30" s="11"/>
      <c r="AE30" s="11"/>
      <c r="AF30" s="11"/>
      <c r="AG30" s="11"/>
    </row>
    <row r="31" spans="2:33" s="14" customFormat="1" ht="60" customHeight="1" x14ac:dyDescent="0.3">
      <c r="B31" s="4" t="s">
        <v>26</v>
      </c>
      <c r="C31" s="5">
        <v>3</v>
      </c>
      <c r="D31" s="5">
        <v>6</v>
      </c>
      <c r="E31" s="5" t="s">
        <v>101</v>
      </c>
      <c r="F31" s="5"/>
      <c r="G31" s="5">
        <v>30</v>
      </c>
      <c r="H31" s="5" t="s">
        <v>117</v>
      </c>
      <c r="I31" s="5">
        <v>2</v>
      </c>
      <c r="J31" s="5" t="s">
        <v>118</v>
      </c>
      <c r="K31" s="5"/>
      <c r="L31" s="5">
        <v>1.2</v>
      </c>
      <c r="M31" s="5">
        <v>0.9</v>
      </c>
      <c r="N31" s="5">
        <v>0.04</v>
      </c>
      <c r="O31" s="6">
        <f t="shared" si="1"/>
        <v>4.3200000000000002E-2</v>
      </c>
      <c r="P31" s="5" t="s">
        <v>30</v>
      </c>
      <c r="Q31" s="5">
        <v>1</v>
      </c>
      <c r="R31" s="6">
        <f t="shared" si="0"/>
        <v>38656</v>
      </c>
      <c r="S31" s="8">
        <v>200</v>
      </c>
      <c r="T31" s="6">
        <f t="shared" si="2"/>
        <v>4</v>
      </c>
      <c r="U31" s="9">
        <f t="shared" si="3"/>
        <v>5.1738410596026494E-3</v>
      </c>
      <c r="V31" s="5"/>
      <c r="W31" s="10" t="s">
        <v>119</v>
      </c>
      <c r="X31" s="10" t="s">
        <v>42</v>
      </c>
      <c r="Y31" s="11"/>
      <c r="Z31" s="11"/>
      <c r="AA31" s="11"/>
      <c r="AB31" s="11"/>
      <c r="AC31" s="11"/>
      <c r="AD31" s="11"/>
      <c r="AE31" s="11"/>
      <c r="AF31" s="11"/>
      <c r="AG31" s="11"/>
    </row>
    <row r="32" spans="2:33" s="14" customFormat="1" ht="60" customHeight="1" x14ac:dyDescent="0.3">
      <c r="B32" s="4" t="s">
        <v>26</v>
      </c>
      <c r="C32" s="5">
        <v>3</v>
      </c>
      <c r="D32" s="5">
        <v>5</v>
      </c>
      <c r="E32" s="5" t="s">
        <v>120</v>
      </c>
      <c r="F32" s="5"/>
      <c r="G32" s="5">
        <v>31</v>
      </c>
      <c r="H32" s="5" t="s">
        <v>121</v>
      </c>
      <c r="I32" s="5">
        <v>1</v>
      </c>
      <c r="J32" s="5" t="s">
        <v>53</v>
      </c>
      <c r="K32" s="5"/>
      <c r="L32" s="5">
        <v>17.100000000000001</v>
      </c>
      <c r="M32" s="5">
        <v>13.2</v>
      </c>
      <c r="N32" s="5">
        <v>1.9</v>
      </c>
      <c r="O32" s="6">
        <f t="shared" si="1"/>
        <v>428.86799999999999</v>
      </c>
      <c r="P32" s="5" t="s">
        <v>30</v>
      </c>
      <c r="Q32" s="5">
        <v>2</v>
      </c>
      <c r="R32" s="6">
        <f t="shared" si="0"/>
        <v>26</v>
      </c>
      <c r="S32" s="8">
        <v>52</v>
      </c>
      <c r="T32" s="6">
        <f t="shared" si="2"/>
        <v>2.08</v>
      </c>
      <c r="U32" s="9">
        <f t="shared" si="3"/>
        <v>2</v>
      </c>
      <c r="V32" s="5"/>
      <c r="W32" s="10" t="s">
        <v>122</v>
      </c>
      <c r="X32" s="10" t="s">
        <v>42</v>
      </c>
      <c r="Y32" s="11"/>
      <c r="Z32" s="11"/>
      <c r="AA32" s="11"/>
      <c r="AB32" s="11"/>
      <c r="AC32" s="11"/>
      <c r="AD32" s="11"/>
      <c r="AE32" s="11"/>
      <c r="AF32" s="11"/>
      <c r="AG32" s="11"/>
    </row>
    <row r="33" spans="2:33" s="14" customFormat="1" ht="60" customHeight="1" x14ac:dyDescent="0.3">
      <c r="B33" s="4" t="s">
        <v>26</v>
      </c>
      <c r="C33" s="5">
        <v>3</v>
      </c>
      <c r="D33" s="5">
        <v>6</v>
      </c>
      <c r="E33" s="5" t="s">
        <v>101</v>
      </c>
      <c r="F33" s="5"/>
      <c r="G33" s="5">
        <v>32</v>
      </c>
      <c r="H33" s="5" t="s">
        <v>123</v>
      </c>
      <c r="I33" s="5">
        <v>1</v>
      </c>
      <c r="J33" s="5" t="s">
        <v>29</v>
      </c>
      <c r="K33" s="5"/>
      <c r="L33" s="5">
        <v>16.2</v>
      </c>
      <c r="M33" s="5">
        <v>3.7</v>
      </c>
      <c r="N33" s="5">
        <v>0.8</v>
      </c>
      <c r="O33" s="6">
        <f t="shared" si="1"/>
        <v>47.951999999999998</v>
      </c>
      <c r="P33" s="5" t="s">
        <v>30</v>
      </c>
      <c r="Q33" s="5">
        <v>1</v>
      </c>
      <c r="R33" s="6">
        <v>100</v>
      </c>
      <c r="S33" s="8">
        <v>100</v>
      </c>
      <c r="T33" s="6">
        <f t="shared" si="2"/>
        <v>4</v>
      </c>
      <c r="U33" s="9">
        <f t="shared" si="3"/>
        <v>1</v>
      </c>
      <c r="V33" s="5"/>
      <c r="W33" s="10" t="s">
        <v>124</v>
      </c>
      <c r="X33" s="10" t="s">
        <v>42</v>
      </c>
      <c r="Y33" s="11"/>
      <c r="Z33" s="11"/>
      <c r="AA33" s="11"/>
      <c r="AB33" s="11"/>
      <c r="AC33" s="11"/>
      <c r="AD33" s="11"/>
      <c r="AE33" s="11"/>
      <c r="AF33" s="11"/>
      <c r="AG33" s="11"/>
    </row>
    <row r="34" spans="2:33" s="14" customFormat="1" ht="60" customHeight="1" x14ac:dyDescent="0.3">
      <c r="B34" s="4" t="s">
        <v>26</v>
      </c>
      <c r="C34" s="5">
        <v>3</v>
      </c>
      <c r="D34" s="5">
        <v>5</v>
      </c>
      <c r="E34" s="5" t="s">
        <v>125</v>
      </c>
      <c r="F34" s="5"/>
      <c r="G34" s="5">
        <v>33</v>
      </c>
      <c r="H34" s="5" t="s">
        <v>126</v>
      </c>
      <c r="I34" s="5">
        <v>1</v>
      </c>
      <c r="J34" s="5" t="s">
        <v>40</v>
      </c>
      <c r="K34" s="5"/>
      <c r="L34" s="5">
        <v>17.100000000000001</v>
      </c>
      <c r="M34" s="5">
        <v>14.4</v>
      </c>
      <c r="N34" s="5">
        <v>0.8</v>
      </c>
      <c r="O34" s="6">
        <f t="shared" si="1"/>
        <v>196.99200000000005</v>
      </c>
      <c r="P34" s="5" t="s">
        <v>30</v>
      </c>
      <c r="Q34" s="5">
        <v>2</v>
      </c>
      <c r="R34" s="6">
        <f t="shared" si="0"/>
        <v>55</v>
      </c>
      <c r="S34" s="8">
        <v>100</v>
      </c>
      <c r="T34" s="6">
        <f t="shared" si="2"/>
        <v>4</v>
      </c>
      <c r="U34" s="9">
        <f t="shared" si="3"/>
        <v>1.8181818181818181</v>
      </c>
      <c r="V34" s="5"/>
      <c r="W34" s="10" t="s">
        <v>127</v>
      </c>
      <c r="X34" s="10" t="s">
        <v>42</v>
      </c>
      <c r="Y34" s="11"/>
      <c r="Z34" s="11"/>
      <c r="AA34" s="11"/>
      <c r="AB34" s="11"/>
      <c r="AC34" s="11"/>
      <c r="AD34" s="11"/>
      <c r="AE34" s="11"/>
      <c r="AF34" s="11"/>
      <c r="AG34" s="11"/>
    </row>
    <row r="35" spans="2:33" s="14" customFormat="1" ht="60" customHeight="1" x14ac:dyDescent="0.3">
      <c r="B35" s="4" t="s">
        <v>26</v>
      </c>
      <c r="C35" s="5">
        <v>3</v>
      </c>
      <c r="D35" s="5">
        <v>6</v>
      </c>
      <c r="E35" s="5" t="s">
        <v>128</v>
      </c>
      <c r="F35" s="5"/>
      <c r="G35" s="5">
        <v>35</v>
      </c>
      <c r="H35" s="5" t="s">
        <v>129</v>
      </c>
      <c r="I35" s="5">
        <v>1</v>
      </c>
      <c r="J35" s="5" t="s">
        <v>53</v>
      </c>
      <c r="K35" s="5"/>
      <c r="L35" s="5">
        <v>16.3</v>
      </c>
      <c r="M35" s="5">
        <v>1.2</v>
      </c>
      <c r="N35" s="5">
        <v>0.6</v>
      </c>
      <c r="O35" s="6">
        <f t="shared" si="1"/>
        <v>11.735999999999999</v>
      </c>
      <c r="P35" s="5" t="s">
        <v>30</v>
      </c>
      <c r="Q35" s="5">
        <v>1</v>
      </c>
      <c r="R35" s="6">
        <f t="shared" si="0"/>
        <v>143</v>
      </c>
      <c r="S35" s="8">
        <v>93</v>
      </c>
      <c r="T35" s="6">
        <f t="shared" si="2"/>
        <v>3.72</v>
      </c>
      <c r="U35" s="9">
        <f t="shared" si="3"/>
        <v>0.65034965034965031</v>
      </c>
      <c r="V35" s="5"/>
      <c r="W35" s="10" t="s">
        <v>130</v>
      </c>
      <c r="X35" s="10" t="s">
        <v>42</v>
      </c>
      <c r="Y35" s="11"/>
      <c r="Z35" s="11"/>
      <c r="AA35" s="11"/>
      <c r="AB35" s="11"/>
      <c r="AC35" s="11"/>
      <c r="AD35" s="11"/>
      <c r="AE35" s="11"/>
      <c r="AF35" s="11"/>
      <c r="AG35" s="11"/>
    </row>
    <row r="36" spans="2:33" s="14" customFormat="1" ht="60" customHeight="1" x14ac:dyDescent="0.3">
      <c r="B36" s="4" t="s">
        <v>26</v>
      </c>
      <c r="C36" s="5">
        <v>3</v>
      </c>
      <c r="D36" s="5">
        <v>6</v>
      </c>
      <c r="E36" s="5" t="s">
        <v>128</v>
      </c>
      <c r="F36" s="5"/>
      <c r="G36" s="5">
        <v>36</v>
      </c>
      <c r="H36" s="5" t="s">
        <v>131</v>
      </c>
      <c r="I36" s="5">
        <v>2</v>
      </c>
      <c r="J36" s="5" t="s">
        <v>45</v>
      </c>
      <c r="K36" s="5"/>
      <c r="L36" s="5">
        <v>17</v>
      </c>
      <c r="M36" s="5">
        <v>0.5</v>
      </c>
      <c r="N36" s="5">
        <v>0.2</v>
      </c>
      <c r="O36" s="6">
        <f t="shared" si="1"/>
        <v>1.7000000000000002</v>
      </c>
      <c r="P36" s="5" t="s">
        <v>30</v>
      </c>
      <c r="Q36" s="5">
        <v>1</v>
      </c>
      <c r="R36" s="6">
        <f t="shared" si="0"/>
        <v>983</v>
      </c>
      <c r="S36" s="8">
        <v>200</v>
      </c>
      <c r="T36" s="6">
        <f t="shared" si="2"/>
        <v>4</v>
      </c>
      <c r="U36" s="9">
        <f t="shared" si="3"/>
        <v>0.20345879959308241</v>
      </c>
      <c r="V36" s="5"/>
      <c r="W36" s="10" t="s">
        <v>87</v>
      </c>
      <c r="X36" s="10" t="s">
        <v>32</v>
      </c>
      <c r="Y36" s="11"/>
      <c r="Z36" s="11"/>
      <c r="AA36" s="11"/>
      <c r="AB36" s="11"/>
      <c r="AC36" s="11"/>
      <c r="AD36" s="11"/>
      <c r="AE36" s="11"/>
      <c r="AF36" s="11"/>
      <c r="AG36" s="11"/>
    </row>
    <row r="37" spans="2:33" s="14" customFormat="1" ht="60" customHeight="1" x14ac:dyDescent="0.3">
      <c r="B37" s="4" t="s">
        <v>26</v>
      </c>
      <c r="C37" s="5">
        <v>3</v>
      </c>
      <c r="D37" s="5">
        <v>5</v>
      </c>
      <c r="E37" s="5" t="s">
        <v>128</v>
      </c>
      <c r="F37" s="5"/>
      <c r="G37" s="5">
        <v>37</v>
      </c>
      <c r="H37" s="5" t="s">
        <v>132</v>
      </c>
      <c r="I37" s="5">
        <v>1</v>
      </c>
      <c r="J37" s="5" t="s">
        <v>133</v>
      </c>
      <c r="K37" s="5"/>
      <c r="L37" s="5">
        <v>2.5</v>
      </c>
      <c r="M37" s="5">
        <v>1</v>
      </c>
      <c r="N37" s="5">
        <v>0.1</v>
      </c>
      <c r="O37" s="6">
        <f t="shared" si="1"/>
        <v>0.25</v>
      </c>
      <c r="P37" s="5" t="s">
        <v>30</v>
      </c>
      <c r="Q37" s="5">
        <v>1</v>
      </c>
      <c r="R37" s="6">
        <f t="shared" si="0"/>
        <v>6680</v>
      </c>
      <c r="S37" s="8">
        <v>100</v>
      </c>
      <c r="T37" s="6">
        <f t="shared" si="2"/>
        <v>4</v>
      </c>
      <c r="U37" s="9">
        <f t="shared" si="3"/>
        <v>1.4970059880239521E-2</v>
      </c>
      <c r="V37" s="5"/>
      <c r="W37" s="10" t="s">
        <v>134</v>
      </c>
      <c r="X37" s="10" t="s">
        <v>135</v>
      </c>
      <c r="Y37" s="11"/>
      <c r="Z37" s="11"/>
      <c r="AA37" s="11"/>
      <c r="AB37" s="11"/>
      <c r="AC37" s="11"/>
      <c r="AD37" s="11"/>
      <c r="AE37" s="11"/>
      <c r="AF37" s="11"/>
      <c r="AG37" s="11"/>
    </row>
    <row r="38" spans="2:33" s="14" customFormat="1" ht="60" customHeight="1" x14ac:dyDescent="0.3">
      <c r="B38" s="4" t="s">
        <v>26</v>
      </c>
      <c r="C38" s="5">
        <v>3</v>
      </c>
      <c r="D38" s="5">
        <v>5</v>
      </c>
      <c r="E38" s="5" t="s">
        <v>128</v>
      </c>
      <c r="F38" s="5"/>
      <c r="G38" s="5">
        <v>37</v>
      </c>
      <c r="H38" s="11" t="s">
        <v>136</v>
      </c>
      <c r="I38" s="5">
        <v>18</v>
      </c>
      <c r="J38" s="5" t="s">
        <v>45</v>
      </c>
      <c r="K38" s="5"/>
      <c r="L38" s="5">
        <v>1.2</v>
      </c>
      <c r="M38" s="5">
        <v>0.7</v>
      </c>
      <c r="N38" s="5">
        <v>0.6</v>
      </c>
      <c r="O38" s="6">
        <f t="shared" si="1"/>
        <v>0.504</v>
      </c>
      <c r="P38" s="5" t="s">
        <v>30</v>
      </c>
      <c r="Q38" s="5">
        <v>1</v>
      </c>
      <c r="R38" s="6">
        <f t="shared" si="0"/>
        <v>3314</v>
      </c>
      <c r="S38" s="8">
        <v>1800</v>
      </c>
      <c r="T38" s="6">
        <f t="shared" si="2"/>
        <v>4</v>
      </c>
      <c r="U38" s="9">
        <f t="shared" si="3"/>
        <v>0.54315027157513573</v>
      </c>
      <c r="V38" s="5"/>
      <c r="W38" s="10" t="s">
        <v>137</v>
      </c>
      <c r="X38" s="10" t="s">
        <v>32</v>
      </c>
      <c r="Y38" s="11"/>
      <c r="Z38" s="11"/>
      <c r="AA38" s="11"/>
      <c r="AB38" s="11"/>
      <c r="AC38" s="11"/>
      <c r="AD38" s="11"/>
      <c r="AE38" s="11"/>
      <c r="AF38" s="11"/>
      <c r="AG38" s="11"/>
    </row>
    <row r="39" spans="2:33" s="14" customFormat="1" ht="60" customHeight="1" x14ac:dyDescent="0.3">
      <c r="B39" s="4" t="s">
        <v>26</v>
      </c>
      <c r="C39" s="5">
        <v>3</v>
      </c>
      <c r="D39" s="5">
        <v>5</v>
      </c>
      <c r="E39" s="5" t="s">
        <v>128</v>
      </c>
      <c r="F39" s="5"/>
      <c r="G39" s="5">
        <v>39</v>
      </c>
      <c r="H39" s="5" t="s">
        <v>138</v>
      </c>
      <c r="I39" s="5">
        <v>1</v>
      </c>
      <c r="J39" s="5" t="s">
        <v>45</v>
      </c>
      <c r="K39" s="5"/>
      <c r="L39" s="5">
        <v>5</v>
      </c>
      <c r="M39" s="5">
        <v>0.7</v>
      </c>
      <c r="N39" s="5">
        <v>0.3</v>
      </c>
      <c r="O39" s="6">
        <f t="shared" si="1"/>
        <v>1.05</v>
      </c>
      <c r="P39" s="5" t="s">
        <v>30</v>
      </c>
      <c r="Q39" s="5">
        <v>1</v>
      </c>
      <c r="R39" s="6">
        <f t="shared" si="0"/>
        <v>1591</v>
      </c>
      <c r="S39" s="8">
        <v>100</v>
      </c>
      <c r="T39" s="6">
        <f t="shared" si="2"/>
        <v>4</v>
      </c>
      <c r="U39" s="9">
        <f t="shared" si="3"/>
        <v>6.2853551225644247E-2</v>
      </c>
      <c r="V39" s="5"/>
      <c r="W39" s="10" t="s">
        <v>139</v>
      </c>
      <c r="X39" s="10" t="s">
        <v>140</v>
      </c>
      <c r="Y39" s="11"/>
      <c r="Z39" s="11"/>
      <c r="AA39" s="11"/>
      <c r="AB39" s="11"/>
      <c r="AC39" s="11"/>
      <c r="AD39" s="11"/>
      <c r="AE39" s="11"/>
      <c r="AF39" s="11"/>
      <c r="AG39" s="11"/>
    </row>
    <row r="40" spans="2:33" s="14" customFormat="1" ht="60" customHeight="1" x14ac:dyDescent="0.3">
      <c r="B40" s="4" t="s">
        <v>26</v>
      </c>
      <c r="C40" s="5">
        <v>3</v>
      </c>
      <c r="D40" s="5">
        <v>5</v>
      </c>
      <c r="E40" s="5"/>
      <c r="F40" s="5"/>
      <c r="G40" s="5">
        <v>39</v>
      </c>
      <c r="H40" s="5" t="s">
        <v>141</v>
      </c>
      <c r="I40" s="5">
        <v>1</v>
      </c>
      <c r="J40" s="5" t="s">
        <v>45</v>
      </c>
      <c r="K40" s="5"/>
      <c r="L40" s="5" t="s">
        <v>142</v>
      </c>
      <c r="M40" s="5" t="s">
        <v>143</v>
      </c>
      <c r="N40" s="5" t="s">
        <v>143</v>
      </c>
      <c r="O40" s="5" t="s">
        <v>143</v>
      </c>
      <c r="P40" s="5" t="s">
        <v>43</v>
      </c>
      <c r="Q40" s="5"/>
      <c r="R40" s="6"/>
      <c r="S40" s="8"/>
      <c r="T40" s="6"/>
      <c r="U40" s="9"/>
      <c r="V40" s="5"/>
      <c r="W40" s="10" t="s">
        <v>143</v>
      </c>
      <c r="X40" s="10" t="s">
        <v>143</v>
      </c>
      <c r="Y40" s="11"/>
      <c r="Z40" s="11"/>
      <c r="AA40" s="11"/>
      <c r="AB40" s="11"/>
      <c r="AC40" s="11"/>
      <c r="AD40" s="11"/>
      <c r="AE40" s="11"/>
      <c r="AF40" s="11"/>
      <c r="AG40" s="11"/>
    </row>
    <row r="41" spans="2:33" s="14" customFormat="1" ht="60" customHeight="1" x14ac:dyDescent="0.3">
      <c r="B41" s="4" t="s">
        <v>26</v>
      </c>
      <c r="C41" s="5">
        <v>3</v>
      </c>
      <c r="D41" s="5">
        <v>5</v>
      </c>
      <c r="E41" s="5" t="s">
        <v>128</v>
      </c>
      <c r="F41" s="5"/>
      <c r="G41" s="5">
        <v>41</v>
      </c>
      <c r="H41" s="5" t="s">
        <v>144</v>
      </c>
      <c r="I41" s="5">
        <v>1</v>
      </c>
      <c r="J41" s="5" t="s">
        <v>45</v>
      </c>
      <c r="K41" s="5"/>
      <c r="L41" s="5">
        <v>5</v>
      </c>
      <c r="M41" s="5">
        <v>0.5</v>
      </c>
      <c r="N41" s="5">
        <v>0.2</v>
      </c>
      <c r="O41" s="6">
        <f t="shared" si="1"/>
        <v>0.5</v>
      </c>
      <c r="P41" s="5" t="s">
        <v>30</v>
      </c>
      <c r="Q41" s="5">
        <v>1</v>
      </c>
      <c r="R41" s="6">
        <f t="shared" ref="R41:R53" si="4">ROUNDUP(IFERROR(VLOOKUP(Q41,$AA$9:$AD$10,4,)/O41,""),0)</f>
        <v>3340</v>
      </c>
      <c r="S41" s="8">
        <v>100</v>
      </c>
      <c r="T41" s="6">
        <f t="shared" ref="T41:T53" si="5">S41/(I41*25)</f>
        <v>4</v>
      </c>
      <c r="U41" s="9">
        <f t="shared" ref="U41:U53" si="6">S41/R41</f>
        <v>2.9940119760479042E-2</v>
      </c>
      <c r="V41" s="5"/>
      <c r="W41" s="10" t="s">
        <v>87</v>
      </c>
      <c r="X41" s="10" t="s">
        <v>32</v>
      </c>
      <c r="Y41" s="11"/>
      <c r="Z41" s="11"/>
      <c r="AA41" s="11"/>
      <c r="AB41" s="11"/>
      <c r="AC41" s="11"/>
      <c r="AD41" s="11"/>
      <c r="AE41" s="11"/>
      <c r="AF41" s="11"/>
      <c r="AG41" s="11"/>
    </row>
    <row r="42" spans="2:33" s="14" customFormat="1" ht="60" customHeight="1" x14ac:dyDescent="0.3">
      <c r="B42" s="4" t="s">
        <v>26</v>
      </c>
      <c r="C42" s="5">
        <v>4</v>
      </c>
      <c r="D42" s="5">
        <v>8</v>
      </c>
      <c r="E42" s="5" t="s">
        <v>145</v>
      </c>
      <c r="F42" s="5"/>
      <c r="G42" s="5">
        <v>44</v>
      </c>
      <c r="H42" s="5" t="s">
        <v>146</v>
      </c>
      <c r="I42" s="5">
        <v>1</v>
      </c>
      <c r="J42" s="5" t="s">
        <v>45</v>
      </c>
      <c r="K42" s="5"/>
      <c r="L42" s="5">
        <v>5</v>
      </c>
      <c r="M42" s="5">
        <v>0.5</v>
      </c>
      <c r="N42" s="5">
        <v>0.2</v>
      </c>
      <c r="O42" s="6">
        <f t="shared" si="1"/>
        <v>0.5</v>
      </c>
      <c r="P42" s="5" t="s">
        <v>30</v>
      </c>
      <c r="Q42" s="5">
        <v>1</v>
      </c>
      <c r="R42" s="6">
        <f t="shared" si="4"/>
        <v>3340</v>
      </c>
      <c r="S42" s="8">
        <v>100</v>
      </c>
      <c r="T42" s="6">
        <f t="shared" si="5"/>
        <v>4</v>
      </c>
      <c r="U42" s="9">
        <f t="shared" si="6"/>
        <v>2.9940119760479042E-2</v>
      </c>
      <c r="V42" s="5"/>
      <c r="W42" s="10" t="s">
        <v>87</v>
      </c>
      <c r="X42" s="10" t="s">
        <v>32</v>
      </c>
      <c r="Y42" s="11"/>
      <c r="Z42" s="11"/>
      <c r="AA42" s="11"/>
      <c r="AB42" s="11"/>
      <c r="AC42" s="11"/>
      <c r="AD42" s="11"/>
      <c r="AE42" s="11"/>
      <c r="AF42" s="11"/>
      <c r="AG42" s="11"/>
    </row>
    <row r="43" spans="2:33" s="14" customFormat="1" ht="60" customHeight="1" x14ac:dyDescent="0.3">
      <c r="B43" s="4" t="s">
        <v>26</v>
      </c>
      <c r="C43" s="5">
        <v>4</v>
      </c>
      <c r="D43" s="5">
        <v>8</v>
      </c>
      <c r="E43" s="5" t="s">
        <v>147</v>
      </c>
      <c r="F43" s="5"/>
      <c r="G43" s="5">
        <v>45</v>
      </c>
      <c r="H43" s="5" t="s">
        <v>148</v>
      </c>
      <c r="I43" s="5">
        <v>1</v>
      </c>
      <c r="J43" s="5" t="s">
        <v>40</v>
      </c>
      <c r="K43" s="5"/>
      <c r="L43" s="5">
        <v>27</v>
      </c>
      <c r="M43" s="5">
        <v>22</v>
      </c>
      <c r="N43" s="5">
        <v>0.4</v>
      </c>
      <c r="O43" s="6">
        <f t="shared" si="1"/>
        <v>237.60000000000002</v>
      </c>
      <c r="P43" s="5" t="s">
        <v>30</v>
      </c>
      <c r="Q43" s="5">
        <v>2</v>
      </c>
      <c r="R43" s="6">
        <f t="shared" si="4"/>
        <v>46</v>
      </c>
      <c r="S43" s="8">
        <v>92</v>
      </c>
      <c r="T43" s="6">
        <f t="shared" si="5"/>
        <v>3.68</v>
      </c>
      <c r="U43" s="9">
        <f t="shared" si="6"/>
        <v>2</v>
      </c>
      <c r="V43" s="5"/>
      <c r="W43" s="10" t="s">
        <v>149</v>
      </c>
      <c r="X43" s="10" t="s">
        <v>150</v>
      </c>
      <c r="Y43" s="11"/>
      <c r="Z43" s="11"/>
      <c r="AA43" s="11"/>
      <c r="AB43" s="11"/>
      <c r="AC43" s="11"/>
      <c r="AD43" s="11"/>
      <c r="AE43" s="11"/>
      <c r="AF43" s="11"/>
      <c r="AG43" s="11"/>
    </row>
    <row r="44" spans="2:33" s="14" customFormat="1" ht="60" customHeight="1" x14ac:dyDescent="0.3">
      <c r="B44" s="4" t="s">
        <v>26</v>
      </c>
      <c r="C44" s="5">
        <v>2</v>
      </c>
      <c r="D44" s="5">
        <v>4</v>
      </c>
      <c r="E44" s="5" t="s">
        <v>151</v>
      </c>
      <c r="F44" s="5"/>
      <c r="G44" s="5">
        <v>46</v>
      </c>
      <c r="H44" s="5" t="s">
        <v>152</v>
      </c>
      <c r="I44" s="5">
        <v>2</v>
      </c>
      <c r="J44" s="5" t="s">
        <v>53</v>
      </c>
      <c r="K44" s="5"/>
      <c r="L44" s="5">
        <v>17.100000000000001</v>
      </c>
      <c r="M44" s="5">
        <v>1.8</v>
      </c>
      <c r="N44" s="5">
        <v>0.7</v>
      </c>
      <c r="O44" s="6">
        <f t="shared" si="1"/>
        <v>21.546000000000003</v>
      </c>
      <c r="P44" s="5" t="s">
        <v>30</v>
      </c>
      <c r="Q44" s="5">
        <v>1</v>
      </c>
      <c r="R44" s="6">
        <f t="shared" si="4"/>
        <v>78</v>
      </c>
      <c r="S44" s="8">
        <v>200</v>
      </c>
      <c r="T44" s="6">
        <f t="shared" si="5"/>
        <v>4</v>
      </c>
      <c r="U44" s="9">
        <f t="shared" si="6"/>
        <v>2.5641025641025643</v>
      </c>
      <c r="V44" s="5"/>
      <c r="W44" s="10" t="s">
        <v>31</v>
      </c>
      <c r="X44" s="10" t="s">
        <v>32</v>
      </c>
      <c r="Y44" s="11"/>
      <c r="Z44" s="11"/>
      <c r="AA44" s="11"/>
      <c r="AB44" s="11"/>
      <c r="AC44" s="11"/>
      <c r="AD44" s="11"/>
      <c r="AE44" s="11"/>
      <c r="AF44" s="11"/>
      <c r="AG44" s="11"/>
    </row>
    <row r="45" spans="2:33" s="14" customFormat="1" ht="60" customHeight="1" x14ac:dyDescent="0.3">
      <c r="B45" s="4" t="s">
        <v>26</v>
      </c>
      <c r="C45" s="5">
        <v>2</v>
      </c>
      <c r="D45" s="5">
        <v>4</v>
      </c>
      <c r="E45" s="5" t="s">
        <v>151</v>
      </c>
      <c r="F45" s="5"/>
      <c r="G45" s="5">
        <v>47</v>
      </c>
      <c r="H45" s="5" t="s">
        <v>153</v>
      </c>
      <c r="I45" s="5">
        <v>1</v>
      </c>
      <c r="J45" s="5" t="s">
        <v>40</v>
      </c>
      <c r="K45" s="5"/>
      <c r="L45" s="5">
        <v>17.100000000000001</v>
      </c>
      <c r="M45" s="5">
        <v>14.3</v>
      </c>
      <c r="N45" s="5">
        <v>0.4</v>
      </c>
      <c r="O45" s="6">
        <f t="shared" si="1"/>
        <v>97.812000000000012</v>
      </c>
      <c r="P45" s="5" t="s">
        <v>30</v>
      </c>
      <c r="Q45" s="5">
        <v>2</v>
      </c>
      <c r="R45" s="6">
        <f t="shared" si="4"/>
        <v>111</v>
      </c>
      <c r="S45" s="8">
        <v>100</v>
      </c>
      <c r="T45" s="6">
        <f t="shared" si="5"/>
        <v>4</v>
      </c>
      <c r="U45" s="9">
        <f t="shared" si="6"/>
        <v>0.90090090090090091</v>
      </c>
      <c r="V45" s="5"/>
      <c r="W45" s="10" t="s">
        <v>154</v>
      </c>
      <c r="X45" s="10" t="s">
        <v>42</v>
      </c>
      <c r="Y45" s="11"/>
      <c r="Z45" s="11"/>
      <c r="AA45" s="11"/>
      <c r="AB45" s="11"/>
      <c r="AC45" s="11"/>
      <c r="AD45" s="11"/>
      <c r="AE45" s="11"/>
      <c r="AF45" s="11"/>
      <c r="AG45" s="11"/>
    </row>
    <row r="46" spans="2:33" s="14" customFormat="1" ht="60" customHeight="1" x14ac:dyDescent="0.3">
      <c r="B46" s="4" t="s">
        <v>26</v>
      </c>
      <c r="C46" s="5">
        <v>3</v>
      </c>
      <c r="D46" s="5">
        <v>7</v>
      </c>
      <c r="E46" s="5" t="s">
        <v>155</v>
      </c>
      <c r="F46" s="5"/>
      <c r="G46" s="5">
        <v>51</v>
      </c>
      <c r="H46" s="5" t="s">
        <v>156</v>
      </c>
      <c r="I46" s="5">
        <v>1</v>
      </c>
      <c r="J46" s="5" t="s">
        <v>29</v>
      </c>
      <c r="K46" s="5"/>
      <c r="L46" s="5">
        <v>17</v>
      </c>
      <c r="M46" s="5">
        <v>0.7</v>
      </c>
      <c r="N46" s="5">
        <v>0.8</v>
      </c>
      <c r="O46" s="6">
        <f t="shared" si="1"/>
        <v>9.52</v>
      </c>
      <c r="P46" s="5" t="s">
        <v>30</v>
      </c>
      <c r="Q46" s="5">
        <v>1</v>
      </c>
      <c r="R46" s="6">
        <f t="shared" si="4"/>
        <v>176</v>
      </c>
      <c r="S46" s="8">
        <v>100</v>
      </c>
      <c r="T46" s="6">
        <f t="shared" si="5"/>
        <v>4</v>
      </c>
      <c r="U46" s="9">
        <f t="shared" si="6"/>
        <v>0.56818181818181823</v>
      </c>
      <c r="V46" s="5"/>
      <c r="W46" s="10" t="s">
        <v>157</v>
      </c>
      <c r="X46" s="10" t="s">
        <v>32</v>
      </c>
      <c r="Y46" s="11"/>
      <c r="Z46" s="11"/>
      <c r="AA46" s="11"/>
      <c r="AB46" s="11"/>
      <c r="AC46" s="11"/>
      <c r="AD46" s="11"/>
      <c r="AE46" s="11"/>
      <c r="AF46" s="11"/>
      <c r="AG46" s="11"/>
    </row>
    <row r="47" spans="2:33" s="14" customFormat="1" ht="60" customHeight="1" x14ac:dyDescent="0.3">
      <c r="B47" s="4" t="s">
        <v>26</v>
      </c>
      <c r="C47" s="5">
        <v>3</v>
      </c>
      <c r="D47" s="5">
        <v>7</v>
      </c>
      <c r="E47" s="5" t="s">
        <v>158</v>
      </c>
      <c r="F47" s="5"/>
      <c r="G47" s="5">
        <v>51</v>
      </c>
      <c r="H47" s="5" t="s">
        <v>159</v>
      </c>
      <c r="I47" s="5">
        <v>1</v>
      </c>
      <c r="J47" s="5" t="s">
        <v>160</v>
      </c>
      <c r="K47" s="5"/>
      <c r="L47" s="5">
        <v>18.899999999999999</v>
      </c>
      <c r="M47" s="5">
        <v>15.3</v>
      </c>
      <c r="N47" s="5">
        <v>0.5</v>
      </c>
      <c r="O47" s="6">
        <f t="shared" si="1"/>
        <v>144.58500000000001</v>
      </c>
      <c r="P47" s="5" t="s">
        <v>30</v>
      </c>
      <c r="Q47" s="5">
        <v>2</v>
      </c>
      <c r="R47" s="6">
        <f t="shared" si="4"/>
        <v>75</v>
      </c>
      <c r="S47" s="8">
        <v>76</v>
      </c>
      <c r="T47" s="6">
        <f t="shared" si="5"/>
        <v>3.04</v>
      </c>
      <c r="U47" s="9">
        <f t="shared" si="6"/>
        <v>1.0133333333333334</v>
      </c>
      <c r="V47" s="5"/>
      <c r="W47" s="10" t="s">
        <v>161</v>
      </c>
      <c r="X47" s="10" t="s">
        <v>42</v>
      </c>
      <c r="Y47" s="11"/>
      <c r="Z47" s="11"/>
      <c r="AA47" s="11"/>
      <c r="AB47" s="11"/>
      <c r="AC47" s="11"/>
      <c r="AD47" s="11"/>
      <c r="AE47" s="11"/>
      <c r="AF47" s="11"/>
      <c r="AG47" s="11"/>
    </row>
    <row r="48" spans="2:33" s="14" customFormat="1" ht="60" customHeight="1" x14ac:dyDescent="0.3">
      <c r="B48" s="4" t="s">
        <v>26</v>
      </c>
      <c r="C48" s="5">
        <v>3</v>
      </c>
      <c r="D48" s="5">
        <v>7</v>
      </c>
      <c r="E48" s="5" t="s">
        <v>158</v>
      </c>
      <c r="F48" s="5"/>
      <c r="G48" s="5">
        <v>52</v>
      </c>
      <c r="H48" s="5" t="s">
        <v>162</v>
      </c>
      <c r="I48" s="5">
        <v>1</v>
      </c>
      <c r="J48" s="5" t="s">
        <v>53</v>
      </c>
      <c r="K48" s="5"/>
      <c r="L48" s="5">
        <v>18.899999999999999</v>
      </c>
      <c r="M48" s="5">
        <v>15.3</v>
      </c>
      <c r="N48" s="5">
        <v>0.4</v>
      </c>
      <c r="O48" s="6">
        <f t="shared" si="1"/>
        <v>115.66800000000001</v>
      </c>
      <c r="P48" s="5" t="s">
        <v>30</v>
      </c>
      <c r="Q48" s="5">
        <v>2</v>
      </c>
      <c r="R48" s="6">
        <f t="shared" si="4"/>
        <v>94</v>
      </c>
      <c r="S48" s="8">
        <v>94</v>
      </c>
      <c r="T48" s="6">
        <f t="shared" si="5"/>
        <v>3.76</v>
      </c>
      <c r="U48" s="9">
        <f t="shared" si="6"/>
        <v>1</v>
      </c>
      <c r="V48" s="5"/>
      <c r="W48" s="10" t="s">
        <v>163</v>
      </c>
      <c r="X48" s="10" t="s">
        <v>42</v>
      </c>
      <c r="Y48" s="11"/>
      <c r="Z48" s="11"/>
      <c r="AA48" s="11"/>
      <c r="AB48" s="11"/>
      <c r="AC48" s="11"/>
      <c r="AD48" s="11"/>
      <c r="AE48" s="11"/>
      <c r="AF48" s="11"/>
      <c r="AG48" s="11"/>
    </row>
    <row r="49" spans="2:33" s="14" customFormat="1" ht="60" customHeight="1" x14ac:dyDescent="0.3">
      <c r="B49" s="4" t="s">
        <v>26</v>
      </c>
      <c r="C49" s="5">
        <v>3</v>
      </c>
      <c r="D49" s="5">
        <v>7</v>
      </c>
      <c r="E49" s="5" t="s">
        <v>155</v>
      </c>
      <c r="F49" s="5"/>
      <c r="G49" s="5">
        <v>53</v>
      </c>
      <c r="H49" s="5" t="s">
        <v>131</v>
      </c>
      <c r="I49" s="5">
        <v>1</v>
      </c>
      <c r="J49" s="5" t="s">
        <v>133</v>
      </c>
      <c r="K49" s="5"/>
      <c r="L49" s="5">
        <v>17</v>
      </c>
      <c r="M49" s="5">
        <v>0.5</v>
      </c>
      <c r="N49" s="5">
        <v>0.2</v>
      </c>
      <c r="O49" s="6">
        <f t="shared" si="1"/>
        <v>1.7000000000000002</v>
      </c>
      <c r="P49" s="5" t="s">
        <v>30</v>
      </c>
      <c r="Q49" s="5">
        <v>1</v>
      </c>
      <c r="R49" s="6">
        <f t="shared" si="4"/>
        <v>983</v>
      </c>
      <c r="S49" s="8">
        <v>100</v>
      </c>
      <c r="T49" s="6">
        <f t="shared" si="5"/>
        <v>4</v>
      </c>
      <c r="U49" s="9">
        <f t="shared" si="6"/>
        <v>0.10172939979654121</v>
      </c>
      <c r="V49" s="5"/>
      <c r="W49" s="10" t="s">
        <v>87</v>
      </c>
      <c r="X49" s="10" t="s">
        <v>32</v>
      </c>
      <c r="Y49" s="11"/>
      <c r="Z49" s="11"/>
      <c r="AA49" s="11"/>
      <c r="AB49" s="11"/>
      <c r="AC49" s="11"/>
      <c r="AD49" s="11"/>
      <c r="AE49" s="11"/>
      <c r="AF49" s="11"/>
      <c r="AG49" s="11"/>
    </row>
    <row r="50" spans="2:33" s="14" customFormat="1" ht="60" customHeight="1" x14ac:dyDescent="0.3">
      <c r="B50" s="4" t="s">
        <v>26</v>
      </c>
      <c r="C50" s="5">
        <v>4</v>
      </c>
      <c r="D50" s="5">
        <v>8</v>
      </c>
      <c r="E50" s="5" t="s">
        <v>164</v>
      </c>
      <c r="F50" s="5"/>
      <c r="G50" s="5">
        <v>55</v>
      </c>
      <c r="H50" s="10" t="s">
        <v>165</v>
      </c>
      <c r="I50" s="5">
        <v>1</v>
      </c>
      <c r="J50" s="5" t="s">
        <v>40</v>
      </c>
      <c r="K50" s="5"/>
      <c r="L50" s="5">
        <v>27.5</v>
      </c>
      <c r="M50" s="5">
        <v>13.4</v>
      </c>
      <c r="N50" s="5">
        <v>1</v>
      </c>
      <c r="O50" s="6">
        <f t="shared" si="1"/>
        <v>368.5</v>
      </c>
      <c r="P50" s="5" t="s">
        <v>30</v>
      </c>
      <c r="Q50" s="5">
        <v>2</v>
      </c>
      <c r="R50" s="6">
        <f t="shared" si="4"/>
        <v>30</v>
      </c>
      <c r="S50" s="8">
        <v>60</v>
      </c>
      <c r="T50" s="6">
        <f t="shared" si="5"/>
        <v>2.4</v>
      </c>
      <c r="U50" s="9">
        <f t="shared" si="6"/>
        <v>2</v>
      </c>
      <c r="V50" s="5"/>
      <c r="W50" s="10" t="s">
        <v>166</v>
      </c>
      <c r="X50" s="10" t="s">
        <v>42</v>
      </c>
      <c r="Y50" s="11"/>
      <c r="Z50" s="11"/>
      <c r="AA50" s="11"/>
      <c r="AB50" s="11"/>
      <c r="AC50" s="11"/>
      <c r="AD50" s="11"/>
      <c r="AE50" s="11"/>
      <c r="AF50" s="11"/>
      <c r="AG50" s="11"/>
    </row>
    <row r="51" spans="2:33" s="14" customFormat="1" ht="60" customHeight="1" x14ac:dyDescent="0.3">
      <c r="B51" s="4" t="s">
        <v>26</v>
      </c>
      <c r="C51" s="5">
        <v>4</v>
      </c>
      <c r="D51" s="5">
        <v>8</v>
      </c>
      <c r="E51" s="5" t="s">
        <v>167</v>
      </c>
      <c r="F51" s="5"/>
      <c r="G51" s="5">
        <v>56</v>
      </c>
      <c r="H51" s="5" t="s">
        <v>168</v>
      </c>
      <c r="I51" s="5">
        <v>1</v>
      </c>
      <c r="J51" s="5" t="s">
        <v>40</v>
      </c>
      <c r="K51" s="5"/>
      <c r="L51" s="5">
        <v>17.100000000000001</v>
      </c>
      <c r="M51" s="5">
        <v>13.4</v>
      </c>
      <c r="N51" s="5">
        <v>0.5</v>
      </c>
      <c r="O51" s="6">
        <f t="shared" si="1"/>
        <v>114.57000000000001</v>
      </c>
      <c r="P51" s="5" t="s">
        <v>30</v>
      </c>
      <c r="Q51" s="5">
        <v>2</v>
      </c>
      <c r="R51" s="6">
        <f t="shared" si="4"/>
        <v>95</v>
      </c>
      <c r="S51" s="8">
        <v>95</v>
      </c>
      <c r="T51" s="6">
        <f t="shared" si="5"/>
        <v>3.8</v>
      </c>
      <c r="U51" s="9">
        <f t="shared" si="6"/>
        <v>1</v>
      </c>
      <c r="V51" s="5"/>
      <c r="W51" s="10" t="s">
        <v>69</v>
      </c>
      <c r="X51" s="10" t="s">
        <v>42</v>
      </c>
      <c r="Y51" s="11"/>
      <c r="Z51" s="11"/>
      <c r="AA51" s="11"/>
      <c r="AB51" s="11"/>
      <c r="AC51" s="11"/>
      <c r="AD51" s="11"/>
      <c r="AE51" s="11"/>
      <c r="AF51" s="11"/>
      <c r="AG51" s="11"/>
    </row>
    <row r="52" spans="2:33" s="14" customFormat="1" ht="60" customHeight="1" x14ac:dyDescent="0.3">
      <c r="B52" s="4" t="s">
        <v>26</v>
      </c>
      <c r="C52" s="5">
        <v>4</v>
      </c>
      <c r="D52" s="5">
        <v>8</v>
      </c>
      <c r="E52" s="5" t="s">
        <v>167</v>
      </c>
      <c r="F52" s="5"/>
      <c r="G52" s="5">
        <v>57</v>
      </c>
      <c r="H52" s="5" t="s">
        <v>169</v>
      </c>
      <c r="I52" s="5">
        <v>1</v>
      </c>
      <c r="J52" s="5" t="s">
        <v>40</v>
      </c>
      <c r="K52" s="5"/>
      <c r="L52" s="5">
        <v>17.3</v>
      </c>
      <c r="M52" s="5">
        <v>15</v>
      </c>
      <c r="N52" s="5">
        <v>0.4</v>
      </c>
      <c r="O52" s="6">
        <f t="shared" si="1"/>
        <v>103.80000000000001</v>
      </c>
      <c r="P52" s="5" t="s">
        <v>30</v>
      </c>
      <c r="Q52" s="5">
        <v>2</v>
      </c>
      <c r="R52" s="6">
        <f t="shared" si="4"/>
        <v>104</v>
      </c>
      <c r="S52" s="8">
        <v>100</v>
      </c>
      <c r="T52" s="6">
        <f t="shared" si="5"/>
        <v>4</v>
      </c>
      <c r="U52" s="9">
        <f t="shared" si="6"/>
        <v>0.96153846153846156</v>
      </c>
      <c r="V52" s="5"/>
      <c r="W52" s="10" t="s">
        <v>170</v>
      </c>
      <c r="X52" s="10" t="s">
        <v>42</v>
      </c>
      <c r="Y52" s="11"/>
      <c r="Z52" s="11"/>
      <c r="AA52" s="11"/>
      <c r="AB52" s="11"/>
      <c r="AC52" s="11"/>
      <c r="AD52" s="11"/>
      <c r="AE52" s="11"/>
      <c r="AF52" s="11"/>
      <c r="AG52" s="11"/>
    </row>
    <row r="53" spans="2:33" s="14" customFormat="1" ht="60" customHeight="1" x14ac:dyDescent="0.3">
      <c r="B53" s="4" t="s">
        <v>26</v>
      </c>
      <c r="C53" s="5">
        <v>4</v>
      </c>
      <c r="D53" s="5">
        <v>8</v>
      </c>
      <c r="E53" s="5" t="s">
        <v>171</v>
      </c>
      <c r="F53" s="5"/>
      <c r="G53" s="5">
        <v>58</v>
      </c>
      <c r="H53" s="5" t="s">
        <v>172</v>
      </c>
      <c r="I53" s="5">
        <v>1</v>
      </c>
      <c r="J53" s="5" t="s">
        <v>40</v>
      </c>
      <c r="K53" s="5"/>
      <c r="L53" s="5">
        <v>18.3</v>
      </c>
      <c r="M53" s="5">
        <v>17.2</v>
      </c>
      <c r="N53" s="5">
        <v>1.2</v>
      </c>
      <c r="O53" s="6">
        <f t="shared" si="1"/>
        <v>377.71199999999999</v>
      </c>
      <c r="P53" s="5" t="s">
        <v>30</v>
      </c>
      <c r="Q53" s="5">
        <v>2</v>
      </c>
      <c r="R53" s="6">
        <f t="shared" si="4"/>
        <v>29</v>
      </c>
      <c r="S53" s="8">
        <v>58</v>
      </c>
      <c r="T53" s="6">
        <f t="shared" si="5"/>
        <v>2.3199999999999998</v>
      </c>
      <c r="U53" s="9">
        <f t="shared" si="6"/>
        <v>2</v>
      </c>
      <c r="V53" s="5"/>
      <c r="W53" s="10" t="s">
        <v>173</v>
      </c>
      <c r="X53" s="10" t="s">
        <v>42</v>
      </c>
      <c r="Y53" s="11"/>
      <c r="Z53" s="11"/>
      <c r="AA53" s="11"/>
      <c r="AB53" s="11"/>
      <c r="AC53" s="11"/>
      <c r="AD53" s="11"/>
      <c r="AE53" s="11"/>
      <c r="AF53" s="11"/>
      <c r="AG53" s="11"/>
    </row>
    <row r="54" spans="2:33" s="14" customFormat="1" ht="60" customHeight="1" x14ac:dyDescent="0.3">
      <c r="B54" s="4" t="s">
        <v>26</v>
      </c>
      <c r="C54" s="5">
        <v>4</v>
      </c>
      <c r="D54" s="5">
        <v>8</v>
      </c>
      <c r="E54" s="5"/>
      <c r="F54" s="5"/>
      <c r="G54" s="5">
        <v>59</v>
      </c>
      <c r="H54" s="5" t="s">
        <v>174</v>
      </c>
      <c r="I54" s="5">
        <v>1</v>
      </c>
      <c r="J54" s="5" t="s">
        <v>53</v>
      </c>
      <c r="K54" s="5"/>
      <c r="L54" s="5">
        <v>35.799999999999997</v>
      </c>
      <c r="M54" s="5">
        <v>27.5</v>
      </c>
      <c r="N54" s="5">
        <v>0.8</v>
      </c>
      <c r="O54" s="6">
        <f t="shared" si="1"/>
        <v>787.59999999999991</v>
      </c>
      <c r="P54" s="5" t="s">
        <v>43</v>
      </c>
      <c r="Q54" s="5"/>
      <c r="R54" s="6"/>
      <c r="S54" s="8"/>
      <c r="T54" s="6"/>
      <c r="U54" s="9"/>
      <c r="V54" s="5"/>
      <c r="W54" s="10" t="s">
        <v>175</v>
      </c>
      <c r="X54" s="10" t="s">
        <v>42</v>
      </c>
      <c r="Y54" s="11"/>
      <c r="Z54" s="11"/>
      <c r="AA54" s="11"/>
      <c r="AB54" s="11"/>
      <c r="AC54" s="11"/>
      <c r="AD54" s="11"/>
      <c r="AE54" s="11"/>
      <c r="AF54" s="11"/>
      <c r="AG54" s="11"/>
    </row>
    <row r="55" spans="2:33" s="14" customFormat="1" ht="60" customHeight="1" x14ac:dyDescent="0.3">
      <c r="B55" s="4" t="s">
        <v>26</v>
      </c>
      <c r="C55" s="5">
        <v>5</v>
      </c>
      <c r="D55" s="5">
        <v>9</v>
      </c>
      <c r="E55" s="5" t="s">
        <v>176</v>
      </c>
      <c r="F55" s="5"/>
      <c r="G55" s="5">
        <v>60</v>
      </c>
      <c r="H55" s="5" t="s">
        <v>177</v>
      </c>
      <c r="I55" s="5">
        <v>1</v>
      </c>
      <c r="J55" s="5" t="s">
        <v>178</v>
      </c>
      <c r="K55" s="5"/>
      <c r="L55" s="5">
        <v>21</v>
      </c>
      <c r="M55" s="5">
        <v>0.7</v>
      </c>
      <c r="N55" s="5">
        <v>0.1</v>
      </c>
      <c r="O55" s="6">
        <f t="shared" si="1"/>
        <v>1.47</v>
      </c>
      <c r="P55" s="5" t="s">
        <v>30</v>
      </c>
      <c r="Q55" s="5">
        <v>1</v>
      </c>
      <c r="R55" s="6">
        <f>ROUNDUP(IFERROR(VLOOKUP(Q55,$AA$9:$AD$10,4,)/O55,""),0)</f>
        <v>1136</v>
      </c>
      <c r="S55" s="8">
        <v>100</v>
      </c>
      <c r="T55" s="6">
        <f t="shared" ref="T55:T59" si="7">S55/(I55*25)</f>
        <v>4</v>
      </c>
      <c r="U55" s="9">
        <f t="shared" ref="U55:U59" si="8">S55/R55</f>
        <v>8.8028169014084501E-2</v>
      </c>
      <c r="V55" s="5"/>
      <c r="W55" s="10" t="s">
        <v>179</v>
      </c>
      <c r="X55" s="10" t="s">
        <v>180</v>
      </c>
      <c r="Y55" s="11"/>
      <c r="Z55" s="11"/>
      <c r="AA55" s="11"/>
      <c r="AB55" s="11"/>
      <c r="AC55" s="11"/>
      <c r="AD55" s="11"/>
      <c r="AE55" s="11"/>
      <c r="AF55" s="11"/>
      <c r="AG55" s="11"/>
    </row>
    <row r="56" spans="2:33" s="14" customFormat="1" ht="60" customHeight="1" x14ac:dyDescent="0.3">
      <c r="B56" s="4" t="s">
        <v>26</v>
      </c>
      <c r="C56" s="5">
        <v>5</v>
      </c>
      <c r="D56" s="5">
        <v>9</v>
      </c>
      <c r="E56" s="5" t="s">
        <v>176</v>
      </c>
      <c r="F56" s="5"/>
      <c r="G56" s="5">
        <v>61</v>
      </c>
      <c r="H56" s="11" t="s">
        <v>136</v>
      </c>
      <c r="I56" s="5">
        <v>8</v>
      </c>
      <c r="J56" s="5" t="s">
        <v>45</v>
      </c>
      <c r="K56" s="5"/>
      <c r="L56" s="5">
        <v>1.2</v>
      </c>
      <c r="M56" s="5">
        <v>0.7</v>
      </c>
      <c r="N56" s="5">
        <v>0.6</v>
      </c>
      <c r="O56" s="6">
        <f t="shared" si="1"/>
        <v>0.504</v>
      </c>
      <c r="P56" s="5" t="s">
        <v>30</v>
      </c>
      <c r="Q56" s="5">
        <v>1</v>
      </c>
      <c r="R56" s="6">
        <f>ROUNDUP(IFERROR(VLOOKUP(Q56,$AA$9:$AD$10,4,)/O56,""),0)</f>
        <v>3314</v>
      </c>
      <c r="S56" s="8">
        <v>800</v>
      </c>
      <c r="T56" s="6">
        <f t="shared" si="7"/>
        <v>4</v>
      </c>
      <c r="U56" s="9">
        <f t="shared" si="8"/>
        <v>0.24140012070006034</v>
      </c>
      <c r="V56" s="5"/>
      <c r="W56" s="10" t="s">
        <v>134</v>
      </c>
      <c r="X56" s="10" t="s">
        <v>135</v>
      </c>
      <c r="Y56" s="11"/>
      <c r="Z56" s="11"/>
      <c r="AA56" s="11"/>
      <c r="AB56" s="11"/>
      <c r="AC56" s="11"/>
      <c r="AD56" s="11"/>
      <c r="AE56" s="11"/>
      <c r="AF56" s="11"/>
      <c r="AG56" s="11"/>
    </row>
    <row r="57" spans="2:33" s="14" customFormat="1" ht="60" customHeight="1" x14ac:dyDescent="0.3">
      <c r="B57" s="4" t="s">
        <v>26</v>
      </c>
      <c r="C57" s="5">
        <v>5</v>
      </c>
      <c r="D57" s="5">
        <v>9</v>
      </c>
      <c r="E57" s="5" t="s">
        <v>176</v>
      </c>
      <c r="F57" s="5"/>
      <c r="G57" s="5">
        <v>62</v>
      </c>
      <c r="H57" s="5" t="s">
        <v>181</v>
      </c>
      <c r="I57" s="5">
        <v>1</v>
      </c>
      <c r="J57" s="5" t="s">
        <v>45</v>
      </c>
      <c r="K57" s="5"/>
      <c r="L57" s="5">
        <v>4</v>
      </c>
      <c r="M57" s="5">
        <v>0.5</v>
      </c>
      <c r="N57" s="5">
        <v>0.1</v>
      </c>
      <c r="O57" s="6">
        <f t="shared" si="1"/>
        <v>0.2</v>
      </c>
      <c r="P57" s="5" t="s">
        <v>30</v>
      </c>
      <c r="Q57" s="5">
        <v>1</v>
      </c>
      <c r="R57" s="6">
        <f>ROUNDUP(IFERROR(VLOOKUP(Q57,$AA$9:$AD$10,4,)/O57,""),0)</f>
        <v>8350</v>
      </c>
      <c r="S57" s="8">
        <v>100</v>
      </c>
      <c r="T57" s="6">
        <f t="shared" si="7"/>
        <v>4</v>
      </c>
      <c r="U57" s="9">
        <f t="shared" si="8"/>
        <v>1.1976047904191617E-2</v>
      </c>
      <c r="V57" s="5"/>
      <c r="W57" s="10" t="s">
        <v>87</v>
      </c>
      <c r="X57" s="10" t="s">
        <v>32</v>
      </c>
      <c r="Y57" s="11"/>
      <c r="Z57" s="11"/>
      <c r="AA57" s="11"/>
      <c r="AB57" s="11"/>
      <c r="AC57" s="11"/>
      <c r="AD57" s="11"/>
      <c r="AE57" s="11"/>
      <c r="AF57" s="11"/>
      <c r="AG57" s="11"/>
    </row>
    <row r="58" spans="2:33" s="14" customFormat="1" ht="60" customHeight="1" x14ac:dyDescent="0.3">
      <c r="B58" s="4" t="s">
        <v>26</v>
      </c>
      <c r="C58" s="5">
        <v>5</v>
      </c>
      <c r="D58" s="5">
        <v>9</v>
      </c>
      <c r="E58" s="5" t="s">
        <v>182</v>
      </c>
      <c r="F58" s="5"/>
      <c r="G58" s="5">
        <v>63</v>
      </c>
      <c r="H58" s="5" t="s">
        <v>183</v>
      </c>
      <c r="I58" s="5">
        <v>1</v>
      </c>
      <c r="J58" s="5" t="s">
        <v>40</v>
      </c>
      <c r="K58" s="5"/>
      <c r="L58" s="5">
        <v>27</v>
      </c>
      <c r="M58" s="5">
        <v>22</v>
      </c>
      <c r="N58" s="5">
        <v>0.4</v>
      </c>
      <c r="O58" s="6">
        <f t="shared" si="1"/>
        <v>237.60000000000002</v>
      </c>
      <c r="P58" s="5" t="s">
        <v>30</v>
      </c>
      <c r="Q58" s="5">
        <v>2</v>
      </c>
      <c r="R58" s="6">
        <f>ROUNDUP(IFERROR(VLOOKUP(Q58,$AA$9:$AD$10,4,)/O58,""),0)</f>
        <v>46</v>
      </c>
      <c r="S58" s="8">
        <v>92</v>
      </c>
      <c r="T58" s="6">
        <f t="shared" si="7"/>
        <v>3.68</v>
      </c>
      <c r="U58" s="9">
        <f t="shared" si="8"/>
        <v>2</v>
      </c>
      <c r="V58" s="5"/>
      <c r="W58" s="10" t="s">
        <v>184</v>
      </c>
      <c r="X58" s="10" t="s">
        <v>42</v>
      </c>
      <c r="Y58" s="11"/>
      <c r="Z58" s="11"/>
      <c r="AA58" s="11"/>
      <c r="AB58" s="11"/>
      <c r="AC58" s="11"/>
      <c r="AD58" s="11"/>
      <c r="AE58" s="11"/>
      <c r="AF58" s="11"/>
      <c r="AG58" s="11"/>
    </row>
    <row r="59" spans="2:33" s="14" customFormat="1" ht="60" customHeight="1" x14ac:dyDescent="0.3">
      <c r="B59" s="4" t="s">
        <v>26</v>
      </c>
      <c r="C59" s="5">
        <v>5</v>
      </c>
      <c r="D59" s="5">
        <v>9</v>
      </c>
      <c r="E59" s="5" t="s">
        <v>185</v>
      </c>
      <c r="F59" s="5"/>
      <c r="G59" s="5">
        <v>64</v>
      </c>
      <c r="H59" s="5" t="s">
        <v>186</v>
      </c>
      <c r="I59" s="5">
        <v>1</v>
      </c>
      <c r="J59" s="5" t="s">
        <v>40</v>
      </c>
      <c r="K59" s="5"/>
      <c r="L59" s="5">
        <v>27.5</v>
      </c>
      <c r="M59" s="5">
        <v>13.4</v>
      </c>
      <c r="N59" s="5">
        <v>0.9</v>
      </c>
      <c r="O59" s="6">
        <f t="shared" si="1"/>
        <v>331.65000000000003</v>
      </c>
      <c r="P59" s="5" t="s">
        <v>30</v>
      </c>
      <c r="Q59" s="5">
        <v>2</v>
      </c>
      <c r="R59" s="6">
        <f>ROUNDUP(IFERROR(VLOOKUP(Q59,$AA$9:$AD$10,4,)/O59,""),0)</f>
        <v>33</v>
      </c>
      <c r="S59" s="8">
        <v>66</v>
      </c>
      <c r="T59" s="6">
        <f t="shared" si="7"/>
        <v>2.64</v>
      </c>
      <c r="U59" s="9">
        <f t="shared" si="8"/>
        <v>2</v>
      </c>
      <c r="V59" s="5"/>
      <c r="W59" s="10" t="s">
        <v>187</v>
      </c>
      <c r="X59" s="10" t="s">
        <v>42</v>
      </c>
      <c r="Y59" s="11"/>
      <c r="Z59" s="11"/>
      <c r="AA59" s="11"/>
      <c r="AB59" s="11"/>
      <c r="AC59" s="11"/>
      <c r="AD59" s="11"/>
      <c r="AE59" s="11"/>
      <c r="AF59" s="11"/>
      <c r="AG59" s="11"/>
    </row>
    <row r="60" spans="2:33" s="14" customFormat="1" ht="60" customHeight="1" x14ac:dyDescent="0.3">
      <c r="B60" s="4" t="s">
        <v>26</v>
      </c>
      <c r="C60" s="5">
        <v>5</v>
      </c>
      <c r="D60" s="5">
        <v>9</v>
      </c>
      <c r="E60" s="5"/>
      <c r="F60" s="5"/>
      <c r="G60" s="5">
        <v>65</v>
      </c>
      <c r="H60" s="5" t="s">
        <v>188</v>
      </c>
      <c r="I60" s="5">
        <v>1</v>
      </c>
      <c r="J60" s="5" t="s">
        <v>53</v>
      </c>
      <c r="K60" s="5"/>
      <c r="L60" s="5">
        <v>35.799999999999997</v>
      </c>
      <c r="M60" s="5">
        <v>27.4</v>
      </c>
      <c r="N60" s="5">
        <v>0.8</v>
      </c>
      <c r="O60" s="6">
        <f t="shared" si="1"/>
        <v>784.73599999999988</v>
      </c>
      <c r="P60" s="5" t="s">
        <v>43</v>
      </c>
      <c r="Q60" s="5"/>
      <c r="R60" s="6"/>
      <c r="S60" s="8"/>
      <c r="T60" s="6"/>
      <c r="U60" s="9"/>
      <c r="V60" s="5"/>
      <c r="W60" s="10" t="s">
        <v>189</v>
      </c>
      <c r="X60" s="10" t="s">
        <v>42</v>
      </c>
      <c r="Y60" s="11"/>
      <c r="Z60" s="11"/>
      <c r="AA60" s="11"/>
      <c r="AB60" s="11"/>
      <c r="AC60" s="11"/>
      <c r="AD60" s="11"/>
      <c r="AE60" s="11"/>
      <c r="AF60" s="11"/>
      <c r="AG60" s="11"/>
    </row>
    <row r="61" spans="2:33" s="14" customFormat="1" ht="60" customHeight="1" x14ac:dyDescent="0.3">
      <c r="B61" s="4" t="s">
        <v>26</v>
      </c>
      <c r="C61" s="5">
        <v>5</v>
      </c>
      <c r="D61" s="5">
        <v>9</v>
      </c>
      <c r="E61" s="5" t="s">
        <v>176</v>
      </c>
      <c r="F61" s="5"/>
      <c r="G61" s="5">
        <v>66</v>
      </c>
      <c r="H61" s="5" t="s">
        <v>190</v>
      </c>
      <c r="I61" s="5">
        <v>1</v>
      </c>
      <c r="J61" s="5" t="s">
        <v>178</v>
      </c>
      <c r="K61" s="5"/>
      <c r="L61" s="5">
        <v>21</v>
      </c>
      <c r="M61" s="5">
        <v>0.7</v>
      </c>
      <c r="N61" s="5">
        <v>0.1</v>
      </c>
      <c r="O61" s="6">
        <f t="shared" si="1"/>
        <v>1.47</v>
      </c>
      <c r="P61" s="5" t="s">
        <v>30</v>
      </c>
      <c r="Q61" s="5">
        <v>1</v>
      </c>
      <c r="R61" s="6">
        <f>ROUNDUP(IFERROR(VLOOKUP(Q61,$AA$9:$AD$10,4,)/O61,""),0)</f>
        <v>1136</v>
      </c>
      <c r="S61" s="8">
        <v>100</v>
      </c>
      <c r="T61" s="6">
        <f t="shared" ref="T61:T70" si="9">S61/(I61*25)</f>
        <v>4</v>
      </c>
      <c r="U61" s="9">
        <f t="shared" ref="U61:U70" si="10">S61/R61</f>
        <v>8.8028169014084501E-2</v>
      </c>
      <c r="V61" s="5"/>
      <c r="W61" s="10" t="s">
        <v>191</v>
      </c>
      <c r="X61" s="10" t="s">
        <v>180</v>
      </c>
      <c r="Y61" s="11"/>
      <c r="Z61" s="11"/>
      <c r="AA61" s="11"/>
      <c r="AB61" s="11"/>
      <c r="AC61" s="11"/>
      <c r="AD61" s="11"/>
      <c r="AE61" s="11"/>
      <c r="AF61" s="11"/>
      <c r="AG61" s="11"/>
    </row>
    <row r="62" spans="2:33" s="14" customFormat="1" ht="60" customHeight="1" x14ac:dyDescent="0.3">
      <c r="B62" s="4" t="s">
        <v>26</v>
      </c>
      <c r="C62" s="5">
        <v>5</v>
      </c>
      <c r="D62" s="5">
        <v>9</v>
      </c>
      <c r="E62" s="5" t="s">
        <v>176</v>
      </c>
      <c r="F62" s="5"/>
      <c r="G62" s="5">
        <v>67</v>
      </c>
      <c r="H62" s="11" t="s">
        <v>136</v>
      </c>
      <c r="I62" s="5">
        <v>9</v>
      </c>
      <c r="J62" s="5" t="s">
        <v>45</v>
      </c>
      <c r="K62" s="5"/>
      <c r="L62" s="5">
        <v>1.2</v>
      </c>
      <c r="M62" s="5">
        <v>0.7</v>
      </c>
      <c r="N62" s="5">
        <v>0.6</v>
      </c>
      <c r="O62" s="6">
        <f t="shared" si="1"/>
        <v>0.504</v>
      </c>
      <c r="P62" s="5" t="s">
        <v>30</v>
      </c>
      <c r="Q62" s="5">
        <v>1</v>
      </c>
      <c r="R62" s="6">
        <f>ROUNDUP(IFERROR(VLOOKUP(Q62,$AA$9:$AD$10,4,)/O62,""),0)</f>
        <v>3314</v>
      </c>
      <c r="S62" s="8">
        <v>900</v>
      </c>
      <c r="T62" s="6">
        <f t="shared" si="9"/>
        <v>4</v>
      </c>
      <c r="U62" s="9">
        <f t="shared" si="10"/>
        <v>0.27157513578756787</v>
      </c>
      <c r="V62" s="5"/>
      <c r="W62" s="10" t="s">
        <v>134</v>
      </c>
      <c r="X62" s="10" t="s">
        <v>135</v>
      </c>
      <c r="Y62" s="11"/>
      <c r="Z62" s="11"/>
      <c r="AA62" s="11"/>
      <c r="AB62" s="11"/>
      <c r="AC62" s="11"/>
      <c r="AD62" s="11"/>
      <c r="AE62" s="11"/>
      <c r="AF62" s="11"/>
      <c r="AG62" s="11"/>
    </row>
    <row r="63" spans="2:33" s="14" customFormat="1" ht="60" customHeight="1" x14ac:dyDescent="0.3">
      <c r="B63" s="18" t="s">
        <v>192</v>
      </c>
      <c r="C63" s="5">
        <v>6</v>
      </c>
      <c r="D63" s="5">
        <v>10</v>
      </c>
      <c r="E63" s="5" t="s">
        <v>193</v>
      </c>
      <c r="F63" s="5"/>
      <c r="G63" s="5">
        <v>1</v>
      </c>
      <c r="H63" s="5" t="s">
        <v>194</v>
      </c>
      <c r="I63" s="5">
        <v>3</v>
      </c>
      <c r="J63" s="5"/>
      <c r="K63" s="5"/>
      <c r="L63" s="5">
        <v>17.100000000000001</v>
      </c>
      <c r="M63" s="5">
        <v>1.4</v>
      </c>
      <c r="N63" s="5">
        <v>0.9</v>
      </c>
      <c r="O63" s="6">
        <f t="shared" si="1"/>
        <v>21.546000000000003</v>
      </c>
      <c r="P63" s="5" t="s">
        <v>30</v>
      </c>
      <c r="Q63" s="5">
        <v>2</v>
      </c>
      <c r="R63" s="6">
        <f>ROUNDUP(IFERROR(VLOOKUP(Q63,$AA$9:$AD$10,4,)/O63,""),0)</f>
        <v>501</v>
      </c>
      <c r="S63" s="8">
        <v>300</v>
      </c>
      <c r="T63" s="6">
        <f t="shared" si="9"/>
        <v>4</v>
      </c>
      <c r="U63" s="9">
        <f t="shared" si="10"/>
        <v>0.59880239520958078</v>
      </c>
      <c r="V63" s="5"/>
      <c r="W63" s="10" t="s">
        <v>31</v>
      </c>
      <c r="X63" s="10" t="s">
        <v>32</v>
      </c>
      <c r="Y63" s="11"/>
      <c r="Z63" s="11"/>
      <c r="AA63" s="11"/>
      <c r="AB63" s="11"/>
      <c r="AC63" s="11"/>
      <c r="AD63" s="11"/>
      <c r="AE63" s="11"/>
      <c r="AF63" s="11"/>
      <c r="AG63" s="11"/>
    </row>
    <row r="64" spans="2:33" s="14" customFormat="1" ht="60" customHeight="1" x14ac:dyDescent="0.3">
      <c r="B64" s="18" t="s">
        <v>192</v>
      </c>
      <c r="C64" s="5">
        <v>6</v>
      </c>
      <c r="D64" s="5">
        <v>10</v>
      </c>
      <c r="E64" s="5" t="s">
        <v>193</v>
      </c>
      <c r="F64" s="5"/>
      <c r="G64" s="5">
        <v>1</v>
      </c>
      <c r="H64" s="5" t="s">
        <v>195</v>
      </c>
      <c r="I64" s="5">
        <v>1</v>
      </c>
      <c r="J64" s="5"/>
      <c r="K64" s="5"/>
      <c r="L64" s="5">
        <v>17.100000000000001</v>
      </c>
      <c r="M64" s="5">
        <v>1.7</v>
      </c>
      <c r="N64" s="5">
        <v>0.9</v>
      </c>
      <c r="O64" s="6">
        <f t="shared" si="1"/>
        <v>26.163</v>
      </c>
      <c r="P64" s="5" t="s">
        <v>30</v>
      </c>
      <c r="Q64" s="5">
        <v>2</v>
      </c>
      <c r="R64" s="6">
        <f>ROUNDUP(IFERROR(VLOOKUP(Q64,$AA$9:$AD$10,4,)/O64,""),0)</f>
        <v>413</v>
      </c>
      <c r="S64" s="8">
        <v>100</v>
      </c>
      <c r="T64" s="6">
        <f t="shared" si="9"/>
        <v>4</v>
      </c>
      <c r="U64" s="9">
        <f t="shared" si="10"/>
        <v>0.24213075060532688</v>
      </c>
      <c r="V64" s="5"/>
      <c r="W64" s="10" t="s">
        <v>31</v>
      </c>
      <c r="X64" s="10" t="s">
        <v>32</v>
      </c>
      <c r="Y64" s="11"/>
      <c r="Z64" s="11"/>
      <c r="AA64" s="11"/>
      <c r="AB64" s="11"/>
      <c r="AC64" s="11"/>
      <c r="AD64" s="11"/>
      <c r="AE64" s="11"/>
      <c r="AF64" s="11"/>
      <c r="AG64" s="11"/>
    </row>
    <row r="65" spans="2:33" s="14" customFormat="1" ht="60" customHeight="1" x14ac:dyDescent="0.3">
      <c r="B65" s="18" t="s">
        <v>192</v>
      </c>
      <c r="C65" s="5">
        <v>6</v>
      </c>
      <c r="D65" s="5">
        <v>10</v>
      </c>
      <c r="E65" s="5" t="s">
        <v>196</v>
      </c>
      <c r="F65" s="5"/>
      <c r="G65" s="5">
        <v>2</v>
      </c>
      <c r="H65" s="5" t="s">
        <v>197</v>
      </c>
      <c r="I65" s="5">
        <v>1</v>
      </c>
      <c r="J65" s="5"/>
      <c r="K65" s="5"/>
      <c r="L65" s="5">
        <v>24.4</v>
      </c>
      <c r="M65" s="5">
        <v>17</v>
      </c>
      <c r="N65" s="5">
        <v>1.7</v>
      </c>
      <c r="O65" s="6">
        <f t="shared" si="1"/>
        <v>705.15999999999985</v>
      </c>
      <c r="P65" s="5" t="s">
        <v>30</v>
      </c>
      <c r="Q65" s="5">
        <v>2</v>
      </c>
      <c r="R65" s="6">
        <v>26</v>
      </c>
      <c r="S65" s="8">
        <v>52</v>
      </c>
      <c r="T65" s="6">
        <f t="shared" si="9"/>
        <v>2.08</v>
      </c>
      <c r="U65" s="9">
        <f t="shared" si="10"/>
        <v>2</v>
      </c>
      <c r="V65" s="5"/>
      <c r="W65" s="10" t="s">
        <v>198</v>
      </c>
      <c r="X65" s="10" t="s">
        <v>42</v>
      </c>
      <c r="Y65" s="11"/>
      <c r="Z65" s="11"/>
      <c r="AA65" s="11"/>
      <c r="AB65" s="11"/>
      <c r="AC65" s="11"/>
      <c r="AD65" s="11"/>
      <c r="AE65" s="11"/>
      <c r="AF65" s="11"/>
      <c r="AG65" s="11"/>
    </row>
    <row r="66" spans="2:33" s="14" customFormat="1" ht="60" customHeight="1" x14ac:dyDescent="0.3">
      <c r="B66" s="18" t="s">
        <v>192</v>
      </c>
      <c r="C66" s="5">
        <v>6</v>
      </c>
      <c r="D66" s="5">
        <v>10</v>
      </c>
      <c r="E66" s="5" t="s">
        <v>199</v>
      </c>
      <c r="F66" s="5"/>
      <c r="G66" s="5">
        <v>4</v>
      </c>
      <c r="H66" s="5" t="s">
        <v>200</v>
      </c>
      <c r="I66" s="5">
        <v>10</v>
      </c>
      <c r="J66" s="5"/>
      <c r="K66" s="5"/>
      <c r="L66" s="5">
        <v>24.7</v>
      </c>
      <c r="M66" s="5">
        <v>1.6</v>
      </c>
      <c r="N66" s="5">
        <v>0.1</v>
      </c>
      <c r="O66" s="6">
        <f t="shared" si="1"/>
        <v>3.9520000000000004</v>
      </c>
      <c r="P66" s="5" t="s">
        <v>30</v>
      </c>
      <c r="Q66" s="5">
        <v>2</v>
      </c>
      <c r="R66" s="6">
        <f>ROUNDUP(IFERROR(VLOOKUP(Q66,$AA$9:$AD$10,4,)/O66,""),0)</f>
        <v>2728</v>
      </c>
      <c r="S66" s="8">
        <v>1250</v>
      </c>
      <c r="T66" s="6">
        <f t="shared" si="9"/>
        <v>5</v>
      </c>
      <c r="U66" s="9">
        <f t="shared" si="10"/>
        <v>0.45821114369501464</v>
      </c>
      <c r="V66" s="5"/>
      <c r="W66" s="10" t="s">
        <v>201</v>
      </c>
      <c r="X66" s="10" t="s">
        <v>42</v>
      </c>
      <c r="Y66" s="11"/>
      <c r="Z66" s="11"/>
      <c r="AA66" s="11"/>
      <c r="AB66" s="11"/>
      <c r="AC66" s="11"/>
      <c r="AD66" s="11"/>
      <c r="AE66" s="11"/>
      <c r="AF66" s="11"/>
      <c r="AG66" s="11"/>
    </row>
    <row r="67" spans="2:33" s="14" customFormat="1" ht="60" customHeight="1" x14ac:dyDescent="0.3">
      <c r="B67" s="18" t="s">
        <v>192</v>
      </c>
      <c r="C67" s="5">
        <v>6</v>
      </c>
      <c r="D67" s="5">
        <v>10</v>
      </c>
      <c r="E67" s="5" t="s">
        <v>202</v>
      </c>
      <c r="F67" s="5"/>
      <c r="G67" s="5">
        <v>6</v>
      </c>
      <c r="H67" s="5" t="s">
        <v>203</v>
      </c>
      <c r="I67" s="5">
        <v>1</v>
      </c>
      <c r="J67" s="5"/>
      <c r="K67" s="5"/>
      <c r="L67" s="5">
        <v>28</v>
      </c>
      <c r="M67" s="5">
        <v>17</v>
      </c>
      <c r="N67" s="5">
        <v>1.7</v>
      </c>
      <c r="O67" s="6">
        <f t="shared" si="1"/>
        <v>809.19999999999993</v>
      </c>
      <c r="P67" s="5" t="s">
        <v>30</v>
      </c>
      <c r="Q67" s="5">
        <v>2</v>
      </c>
      <c r="R67" s="6">
        <v>28</v>
      </c>
      <c r="S67" s="8">
        <v>56</v>
      </c>
      <c r="T67" s="6">
        <f t="shared" si="9"/>
        <v>2.2400000000000002</v>
      </c>
      <c r="U67" s="9">
        <f t="shared" si="10"/>
        <v>2</v>
      </c>
      <c r="V67" s="5"/>
      <c r="W67" s="10" t="s">
        <v>204</v>
      </c>
      <c r="X67" s="10" t="s">
        <v>42</v>
      </c>
      <c r="Y67" s="11"/>
      <c r="Z67" s="11"/>
      <c r="AA67" s="11"/>
      <c r="AB67" s="11"/>
      <c r="AC67" s="11"/>
      <c r="AD67" s="11"/>
      <c r="AE67" s="11"/>
      <c r="AF67" s="11"/>
      <c r="AG67" s="11"/>
    </row>
    <row r="68" spans="2:33" s="14" customFormat="1" ht="60" customHeight="1" x14ac:dyDescent="0.3">
      <c r="B68" s="18" t="s">
        <v>192</v>
      </c>
      <c r="C68" s="5">
        <v>6</v>
      </c>
      <c r="D68" s="5">
        <v>10</v>
      </c>
      <c r="E68" s="5" t="s">
        <v>205</v>
      </c>
      <c r="F68" s="5"/>
      <c r="G68" s="5">
        <v>7</v>
      </c>
      <c r="H68" s="5" t="s">
        <v>206</v>
      </c>
      <c r="I68" s="5">
        <v>1</v>
      </c>
      <c r="J68" s="5"/>
      <c r="K68" s="5"/>
      <c r="L68" s="5">
        <v>1.8</v>
      </c>
      <c r="M68" s="5">
        <v>0.6</v>
      </c>
      <c r="N68" s="5">
        <v>0.1</v>
      </c>
      <c r="O68" s="6">
        <f t="shared" ref="O68:O127" si="11">IFERROR(L68*M68*N68,"")</f>
        <v>0.10800000000000001</v>
      </c>
      <c r="P68" s="5" t="s">
        <v>30</v>
      </c>
      <c r="Q68" s="5">
        <v>1</v>
      </c>
      <c r="R68" s="6">
        <f>ROUNDUP(IFERROR(VLOOKUP(Q68,$AA$9:$AD$10,4,)/O68,""),0)</f>
        <v>15463</v>
      </c>
      <c r="S68" s="8">
        <v>100</v>
      </c>
      <c r="T68" s="6">
        <f t="shared" si="9"/>
        <v>4</v>
      </c>
      <c r="U68" s="9">
        <f t="shared" si="10"/>
        <v>6.4670503783224474E-3</v>
      </c>
      <c r="V68" s="5"/>
      <c r="W68" s="10" t="s">
        <v>201</v>
      </c>
      <c r="X68" s="10" t="s">
        <v>42</v>
      </c>
      <c r="Y68" s="11"/>
      <c r="Z68" s="11"/>
      <c r="AA68" s="11"/>
      <c r="AB68" s="11"/>
      <c r="AC68" s="11"/>
      <c r="AD68" s="11"/>
      <c r="AE68" s="11"/>
      <c r="AF68" s="11"/>
      <c r="AG68" s="11"/>
    </row>
    <row r="69" spans="2:33" s="14" customFormat="1" ht="60" customHeight="1" x14ac:dyDescent="0.3">
      <c r="B69" s="18" t="s">
        <v>192</v>
      </c>
      <c r="C69" s="5">
        <v>6</v>
      </c>
      <c r="D69" s="5">
        <v>10</v>
      </c>
      <c r="E69" s="5" t="s">
        <v>205</v>
      </c>
      <c r="F69" s="5"/>
      <c r="G69" s="5">
        <v>8</v>
      </c>
      <c r="H69" s="5" t="s">
        <v>207</v>
      </c>
      <c r="I69" s="5">
        <v>2</v>
      </c>
      <c r="J69" s="5"/>
      <c r="K69" s="5"/>
      <c r="L69" s="5">
        <v>15.1</v>
      </c>
      <c r="M69" s="5">
        <v>0.6</v>
      </c>
      <c r="N69" s="5">
        <v>0.3</v>
      </c>
      <c r="O69" s="6">
        <f t="shared" si="11"/>
        <v>2.7179999999999995</v>
      </c>
      <c r="P69" s="5" t="s">
        <v>30</v>
      </c>
      <c r="Q69" s="5">
        <v>1</v>
      </c>
      <c r="R69" s="6">
        <f>ROUNDUP(IFERROR(VLOOKUP(Q69,$AA$9:$AD$10,4,)/O69,""),0)</f>
        <v>615</v>
      </c>
      <c r="S69" s="8">
        <v>200</v>
      </c>
      <c r="T69" s="6">
        <f t="shared" si="9"/>
        <v>4</v>
      </c>
      <c r="U69" s="9">
        <f t="shared" si="10"/>
        <v>0.32520325203252032</v>
      </c>
      <c r="V69" s="5"/>
      <c r="W69" s="10" t="s">
        <v>208</v>
      </c>
      <c r="X69" s="10" t="s">
        <v>42</v>
      </c>
      <c r="Y69" s="11"/>
      <c r="Z69" s="11"/>
      <c r="AA69" s="11"/>
      <c r="AB69" s="11"/>
      <c r="AC69" s="11"/>
      <c r="AD69" s="11"/>
      <c r="AE69" s="11"/>
      <c r="AF69" s="11"/>
      <c r="AG69" s="11"/>
    </row>
    <row r="70" spans="2:33" s="14" customFormat="1" ht="60" customHeight="1" x14ac:dyDescent="0.3">
      <c r="B70" s="18" t="s">
        <v>192</v>
      </c>
      <c r="C70" s="5">
        <v>6</v>
      </c>
      <c r="D70" s="5">
        <v>10</v>
      </c>
      <c r="E70" s="5" t="s">
        <v>205</v>
      </c>
      <c r="F70" s="5"/>
      <c r="G70" s="5">
        <v>9</v>
      </c>
      <c r="H70" s="5" t="s">
        <v>209</v>
      </c>
      <c r="I70" s="5">
        <v>12</v>
      </c>
      <c r="J70" s="5" t="s">
        <v>45</v>
      </c>
      <c r="K70" s="5"/>
      <c r="L70" s="5">
        <v>2</v>
      </c>
      <c r="M70" s="5">
        <v>0.5</v>
      </c>
      <c r="N70" s="5">
        <v>0.5</v>
      </c>
      <c r="O70" s="6">
        <f t="shared" si="11"/>
        <v>0.5</v>
      </c>
      <c r="P70" s="5" t="s">
        <v>30</v>
      </c>
      <c r="Q70" s="5">
        <v>1</v>
      </c>
      <c r="R70" s="6">
        <f>ROUNDUP(IFERROR(VLOOKUP(Q70,$AA$9:$AD$10,4,)/O70,""),0)</f>
        <v>3340</v>
      </c>
      <c r="S70" s="8">
        <v>1200</v>
      </c>
      <c r="T70" s="6">
        <f t="shared" si="9"/>
        <v>4</v>
      </c>
      <c r="U70" s="9">
        <f t="shared" si="10"/>
        <v>0.3592814371257485</v>
      </c>
      <c r="V70" s="5"/>
      <c r="W70" s="10" t="s">
        <v>210</v>
      </c>
      <c r="X70" s="10" t="s">
        <v>180</v>
      </c>
      <c r="Y70" s="11"/>
      <c r="Z70" s="11"/>
      <c r="AA70" s="11"/>
      <c r="AB70" s="11"/>
      <c r="AC70" s="11"/>
      <c r="AD70" s="11"/>
      <c r="AE70" s="11"/>
      <c r="AF70" s="11"/>
      <c r="AG70" s="11"/>
    </row>
    <row r="71" spans="2:33" s="14" customFormat="1" ht="60" customHeight="1" x14ac:dyDescent="0.3">
      <c r="B71" s="18" t="s">
        <v>192</v>
      </c>
      <c r="C71" s="5">
        <v>6</v>
      </c>
      <c r="D71" s="5">
        <v>10</v>
      </c>
      <c r="E71" s="5"/>
      <c r="F71" s="5"/>
      <c r="G71" s="5">
        <v>12</v>
      </c>
      <c r="H71" s="5" t="s">
        <v>211</v>
      </c>
      <c r="I71" s="5">
        <v>1</v>
      </c>
      <c r="J71" s="5"/>
      <c r="K71" s="5"/>
      <c r="L71" s="5">
        <v>29.1</v>
      </c>
      <c r="M71" s="5">
        <v>17.100000000000001</v>
      </c>
      <c r="N71" s="5">
        <v>3.4</v>
      </c>
      <c r="O71" s="6">
        <f t="shared" si="11"/>
        <v>1691.8740000000003</v>
      </c>
      <c r="P71" s="5" t="s">
        <v>43</v>
      </c>
      <c r="Q71" s="5"/>
      <c r="R71" s="6"/>
      <c r="S71" s="8"/>
      <c r="T71" s="6"/>
      <c r="U71" s="9"/>
      <c r="V71" s="5"/>
      <c r="W71" s="10"/>
      <c r="X71" s="10"/>
      <c r="Y71" s="11"/>
      <c r="Z71" s="11"/>
      <c r="AA71" s="11"/>
      <c r="AB71" s="11"/>
      <c r="AC71" s="11"/>
      <c r="AD71" s="11"/>
      <c r="AE71" s="11"/>
      <c r="AF71" s="11"/>
      <c r="AG71" s="11"/>
    </row>
    <row r="72" spans="2:33" s="14" customFormat="1" ht="60" customHeight="1" x14ac:dyDescent="0.3">
      <c r="B72" s="18" t="s">
        <v>192</v>
      </c>
      <c r="C72" s="5">
        <v>6</v>
      </c>
      <c r="D72" s="5">
        <v>10</v>
      </c>
      <c r="E72" s="5" t="s">
        <v>199</v>
      </c>
      <c r="F72" s="5"/>
      <c r="G72" s="5">
        <v>13</v>
      </c>
      <c r="H72" s="5" t="s">
        <v>212</v>
      </c>
      <c r="I72" s="5">
        <v>1</v>
      </c>
      <c r="J72" s="5"/>
      <c r="K72" s="5"/>
      <c r="L72" s="5">
        <v>17.100000000000001</v>
      </c>
      <c r="M72" s="5">
        <v>2</v>
      </c>
      <c r="N72" s="5">
        <v>1.8</v>
      </c>
      <c r="O72" s="6">
        <f t="shared" si="11"/>
        <v>61.560000000000009</v>
      </c>
      <c r="P72" s="5" t="s">
        <v>30</v>
      </c>
      <c r="Q72" s="5">
        <v>2</v>
      </c>
      <c r="R72" s="6">
        <f t="shared" ref="R72:R86" si="12">ROUNDUP(IFERROR(VLOOKUP(Q72,$AA$9:$AD$10,4,)/O72,""),0)</f>
        <v>176</v>
      </c>
      <c r="S72" s="8">
        <v>100</v>
      </c>
      <c r="T72" s="6">
        <f t="shared" ref="T72:T127" si="13">S72/(I72*25)</f>
        <v>4</v>
      </c>
      <c r="U72" s="9">
        <f t="shared" ref="U72:U127" si="14">S72/R72</f>
        <v>0.56818181818181823</v>
      </c>
      <c r="V72" s="5"/>
      <c r="W72" s="10" t="s">
        <v>161</v>
      </c>
      <c r="X72" s="10" t="s">
        <v>42</v>
      </c>
      <c r="Y72" s="11"/>
      <c r="Z72" s="11"/>
      <c r="AA72" s="11"/>
      <c r="AB72" s="11"/>
      <c r="AC72" s="11"/>
      <c r="AD72" s="11"/>
      <c r="AE72" s="11"/>
      <c r="AF72" s="11"/>
      <c r="AG72" s="11"/>
    </row>
    <row r="73" spans="2:33" s="14" customFormat="1" ht="60" customHeight="1" x14ac:dyDescent="0.3">
      <c r="B73" s="18" t="s">
        <v>192</v>
      </c>
      <c r="C73" s="5">
        <v>6</v>
      </c>
      <c r="D73" s="5">
        <v>10</v>
      </c>
      <c r="E73" s="5" t="s">
        <v>205</v>
      </c>
      <c r="F73" s="5"/>
      <c r="G73" s="5">
        <v>16</v>
      </c>
      <c r="H73" s="5" t="s">
        <v>207</v>
      </c>
      <c r="I73" s="5">
        <v>1</v>
      </c>
      <c r="J73" s="5"/>
      <c r="K73" s="5"/>
      <c r="L73" s="5">
        <v>15.1</v>
      </c>
      <c r="M73" s="5">
        <v>0.6</v>
      </c>
      <c r="N73" s="5">
        <v>0.3</v>
      </c>
      <c r="O73" s="6">
        <f t="shared" si="11"/>
        <v>2.7179999999999995</v>
      </c>
      <c r="P73" s="5" t="s">
        <v>30</v>
      </c>
      <c r="Q73" s="5">
        <v>1</v>
      </c>
      <c r="R73" s="6">
        <f t="shared" si="12"/>
        <v>615</v>
      </c>
      <c r="S73" s="8">
        <v>100</v>
      </c>
      <c r="T73" s="6">
        <f t="shared" si="13"/>
        <v>4</v>
      </c>
      <c r="U73" s="9">
        <f t="shared" si="14"/>
        <v>0.16260162601626016</v>
      </c>
      <c r="V73" s="5"/>
      <c r="W73" s="10" t="s">
        <v>208</v>
      </c>
      <c r="X73" s="10" t="s">
        <v>42</v>
      </c>
      <c r="Y73" s="11"/>
      <c r="Z73" s="11"/>
      <c r="AA73" s="11"/>
      <c r="AB73" s="11"/>
      <c r="AC73" s="11"/>
      <c r="AD73" s="11"/>
      <c r="AE73" s="11"/>
      <c r="AF73" s="11"/>
      <c r="AG73" s="11"/>
    </row>
    <row r="74" spans="2:33" s="14" customFormat="1" ht="60" customHeight="1" x14ac:dyDescent="0.3">
      <c r="B74" s="18" t="s">
        <v>192</v>
      </c>
      <c r="C74" s="5">
        <v>6</v>
      </c>
      <c r="D74" s="5">
        <v>10</v>
      </c>
      <c r="E74" s="5" t="s">
        <v>205</v>
      </c>
      <c r="F74" s="5"/>
      <c r="G74" s="5">
        <v>17</v>
      </c>
      <c r="H74" s="5" t="s">
        <v>213</v>
      </c>
      <c r="I74" s="5">
        <v>2</v>
      </c>
      <c r="J74" s="5"/>
      <c r="K74" s="5"/>
      <c r="L74" s="5">
        <v>0.75</v>
      </c>
      <c r="M74" s="5">
        <v>3</v>
      </c>
      <c r="N74" s="5">
        <v>0.75</v>
      </c>
      <c r="O74" s="6">
        <f t="shared" si="11"/>
        <v>1.6875</v>
      </c>
      <c r="P74" s="5" t="s">
        <v>30</v>
      </c>
      <c r="Q74" s="5">
        <v>1</v>
      </c>
      <c r="R74" s="6">
        <f t="shared" si="12"/>
        <v>990</v>
      </c>
      <c r="S74" s="8">
        <v>200</v>
      </c>
      <c r="T74" s="6">
        <f t="shared" si="13"/>
        <v>4</v>
      </c>
      <c r="U74" s="9">
        <f t="shared" si="14"/>
        <v>0.20202020202020202</v>
      </c>
      <c r="V74" s="5"/>
      <c r="W74" s="10"/>
      <c r="X74" s="10"/>
      <c r="Y74" s="11"/>
      <c r="Z74" s="11"/>
      <c r="AA74" s="11"/>
      <c r="AB74" s="11"/>
      <c r="AC74" s="11"/>
      <c r="AD74" s="11"/>
      <c r="AE74" s="11"/>
      <c r="AF74" s="11"/>
      <c r="AG74" s="11"/>
    </row>
    <row r="75" spans="2:33" s="14" customFormat="1" ht="60" customHeight="1" x14ac:dyDescent="0.3">
      <c r="B75" s="18" t="s">
        <v>192</v>
      </c>
      <c r="C75" s="5">
        <v>6</v>
      </c>
      <c r="D75" s="5">
        <v>10</v>
      </c>
      <c r="E75" s="5" t="s">
        <v>205</v>
      </c>
      <c r="F75" s="5"/>
      <c r="G75" s="5">
        <v>17</v>
      </c>
      <c r="H75" s="5" t="s">
        <v>214</v>
      </c>
      <c r="I75" s="5">
        <v>2</v>
      </c>
      <c r="J75" s="5" t="s">
        <v>45</v>
      </c>
      <c r="K75" s="5"/>
      <c r="L75" s="5">
        <v>0.5</v>
      </c>
      <c r="M75" s="5">
        <v>0.5</v>
      </c>
      <c r="N75" s="5">
        <v>1.5</v>
      </c>
      <c r="O75" s="6">
        <f t="shared" si="11"/>
        <v>0.375</v>
      </c>
      <c r="P75" s="5" t="s">
        <v>30</v>
      </c>
      <c r="Q75" s="5">
        <v>1</v>
      </c>
      <c r="R75" s="6">
        <f t="shared" si="12"/>
        <v>4454</v>
      </c>
      <c r="S75" s="8">
        <v>200</v>
      </c>
      <c r="T75" s="6">
        <f t="shared" si="13"/>
        <v>4</v>
      </c>
      <c r="U75" s="9">
        <f t="shared" si="14"/>
        <v>4.4903457566232603E-2</v>
      </c>
      <c r="V75" s="5"/>
      <c r="W75" s="10" t="s">
        <v>215</v>
      </c>
      <c r="X75" s="10" t="s">
        <v>32</v>
      </c>
      <c r="Y75" s="11"/>
      <c r="Z75" s="11"/>
      <c r="AA75" s="11"/>
      <c r="AB75" s="11"/>
      <c r="AC75" s="11"/>
      <c r="AD75" s="11"/>
      <c r="AE75" s="11"/>
      <c r="AF75" s="11"/>
      <c r="AG75" s="11"/>
    </row>
    <row r="76" spans="2:33" s="14" customFormat="1" ht="60" customHeight="1" x14ac:dyDescent="0.3">
      <c r="B76" s="19" t="s">
        <v>216</v>
      </c>
      <c r="C76" s="5">
        <v>2</v>
      </c>
      <c r="D76" s="5">
        <v>4</v>
      </c>
      <c r="E76" s="5" t="s">
        <v>217</v>
      </c>
      <c r="F76" s="5"/>
      <c r="G76" s="5">
        <v>1</v>
      </c>
      <c r="H76" s="5" t="s">
        <v>218</v>
      </c>
      <c r="I76" s="5">
        <v>4</v>
      </c>
      <c r="J76" s="5"/>
      <c r="K76" s="5"/>
      <c r="L76" s="5">
        <v>6.8</v>
      </c>
      <c r="M76" s="5">
        <v>5.2</v>
      </c>
      <c r="N76" s="5">
        <v>1.4</v>
      </c>
      <c r="O76" s="6">
        <f t="shared" si="11"/>
        <v>49.503999999999998</v>
      </c>
      <c r="P76" s="5" t="s">
        <v>30</v>
      </c>
      <c r="Q76" s="5">
        <v>2</v>
      </c>
      <c r="R76" s="6">
        <f t="shared" si="12"/>
        <v>218</v>
      </c>
      <c r="S76" s="8">
        <v>400</v>
      </c>
      <c r="T76" s="6">
        <f t="shared" si="13"/>
        <v>4</v>
      </c>
      <c r="U76" s="9">
        <f t="shared" si="14"/>
        <v>1.834862385321101</v>
      </c>
      <c r="V76" s="5"/>
      <c r="W76" s="10" t="s">
        <v>219</v>
      </c>
      <c r="X76" s="10" t="s">
        <v>32</v>
      </c>
      <c r="Y76" s="11"/>
      <c r="Z76" s="11"/>
      <c r="AA76" s="11"/>
      <c r="AB76" s="11"/>
      <c r="AC76" s="11"/>
      <c r="AD76" s="11"/>
      <c r="AE76" s="11"/>
      <c r="AF76" s="11"/>
      <c r="AG76" s="11"/>
    </row>
    <row r="77" spans="2:33" s="14" customFormat="1" ht="60" customHeight="1" x14ac:dyDescent="0.3">
      <c r="B77" s="19" t="s">
        <v>216</v>
      </c>
      <c r="C77" s="5">
        <v>2</v>
      </c>
      <c r="D77" s="5">
        <v>4</v>
      </c>
      <c r="E77" s="5" t="s">
        <v>220</v>
      </c>
      <c r="F77" s="5"/>
      <c r="G77" s="5">
        <v>3</v>
      </c>
      <c r="H77" s="5" t="s">
        <v>221</v>
      </c>
      <c r="I77" s="10">
        <v>8</v>
      </c>
      <c r="J77" s="10"/>
      <c r="K77" s="5"/>
      <c r="L77" s="5">
        <v>3.7</v>
      </c>
      <c r="M77" s="5">
        <v>0.6</v>
      </c>
      <c r="N77" s="5">
        <v>0.2</v>
      </c>
      <c r="O77" s="6">
        <f t="shared" si="11"/>
        <v>0.44400000000000006</v>
      </c>
      <c r="P77" s="5" t="s">
        <v>30</v>
      </c>
      <c r="Q77" s="5">
        <v>1</v>
      </c>
      <c r="R77" s="6">
        <f t="shared" si="12"/>
        <v>3762</v>
      </c>
      <c r="S77" s="8">
        <v>800</v>
      </c>
      <c r="T77" s="6">
        <f t="shared" si="13"/>
        <v>4</v>
      </c>
      <c r="U77" s="9">
        <f t="shared" si="14"/>
        <v>0.21265284423179159</v>
      </c>
      <c r="V77" s="5"/>
      <c r="W77" s="10" t="s">
        <v>161</v>
      </c>
      <c r="X77" s="10" t="s">
        <v>42</v>
      </c>
      <c r="Y77" s="11"/>
      <c r="Z77" s="11"/>
      <c r="AA77" s="11"/>
      <c r="AB77" s="11"/>
      <c r="AC77" s="11"/>
      <c r="AD77" s="11"/>
      <c r="AE77" s="11"/>
      <c r="AF77" s="11"/>
      <c r="AG77" s="11"/>
    </row>
    <row r="78" spans="2:33" s="14" customFormat="1" ht="60" customHeight="1" x14ac:dyDescent="0.3">
      <c r="B78" s="19" t="s">
        <v>216</v>
      </c>
      <c r="C78" s="5">
        <v>2</v>
      </c>
      <c r="D78" s="5">
        <v>4</v>
      </c>
      <c r="E78" s="5" t="s">
        <v>220</v>
      </c>
      <c r="F78" s="5"/>
      <c r="G78" s="5">
        <v>4</v>
      </c>
      <c r="H78" s="5" t="s">
        <v>222</v>
      </c>
      <c r="I78" s="5">
        <v>8</v>
      </c>
      <c r="J78" s="5"/>
      <c r="K78" s="5"/>
      <c r="L78" s="5">
        <v>1.5</v>
      </c>
      <c r="M78" s="5">
        <v>0.6</v>
      </c>
      <c r="N78" s="5">
        <v>0.1</v>
      </c>
      <c r="O78" s="6">
        <f t="shared" si="11"/>
        <v>0.09</v>
      </c>
      <c r="P78" s="5" t="s">
        <v>30</v>
      </c>
      <c r="Q78" s="5">
        <v>1</v>
      </c>
      <c r="R78" s="6">
        <f t="shared" si="12"/>
        <v>18555</v>
      </c>
      <c r="S78" s="8">
        <v>800</v>
      </c>
      <c r="T78" s="6">
        <f t="shared" si="13"/>
        <v>4</v>
      </c>
      <c r="U78" s="9">
        <f t="shared" si="14"/>
        <v>4.311506332524926E-2</v>
      </c>
      <c r="V78" s="5"/>
      <c r="W78" s="10" t="s">
        <v>223</v>
      </c>
      <c r="X78" s="10" t="s">
        <v>42</v>
      </c>
      <c r="Y78" s="11"/>
      <c r="Z78" s="11"/>
      <c r="AA78" s="11"/>
      <c r="AB78" s="11"/>
      <c r="AC78" s="11"/>
      <c r="AD78" s="11"/>
      <c r="AE78" s="11"/>
      <c r="AF78" s="11"/>
      <c r="AG78" s="11"/>
    </row>
    <row r="79" spans="2:33" s="14" customFormat="1" ht="60" customHeight="1" x14ac:dyDescent="0.3">
      <c r="B79" s="19" t="s">
        <v>216</v>
      </c>
      <c r="C79" s="5">
        <v>2</v>
      </c>
      <c r="D79" s="5">
        <v>4</v>
      </c>
      <c r="E79" s="5" t="s">
        <v>220</v>
      </c>
      <c r="F79" s="5"/>
      <c r="G79" s="5">
        <v>5</v>
      </c>
      <c r="H79" s="10" t="s">
        <v>224</v>
      </c>
      <c r="I79" s="5">
        <v>4</v>
      </c>
      <c r="J79" s="5" t="s">
        <v>45</v>
      </c>
      <c r="K79" s="5"/>
      <c r="L79" s="5">
        <v>3</v>
      </c>
      <c r="M79" s="5">
        <v>0.5</v>
      </c>
      <c r="N79" s="5">
        <v>0.5</v>
      </c>
      <c r="O79" s="6">
        <f t="shared" si="11"/>
        <v>0.75</v>
      </c>
      <c r="P79" s="5" t="s">
        <v>30</v>
      </c>
      <c r="Q79" s="5">
        <v>1</v>
      </c>
      <c r="R79" s="6">
        <f t="shared" si="12"/>
        <v>2227</v>
      </c>
      <c r="S79" s="8">
        <v>400</v>
      </c>
      <c r="T79" s="6">
        <f t="shared" si="13"/>
        <v>4</v>
      </c>
      <c r="U79" s="9">
        <f t="shared" si="14"/>
        <v>0.17961383026493041</v>
      </c>
      <c r="V79" s="5"/>
      <c r="W79" s="10" t="s">
        <v>215</v>
      </c>
      <c r="X79" s="10" t="s">
        <v>32</v>
      </c>
      <c r="Y79" s="11"/>
      <c r="Z79" s="11"/>
      <c r="AA79" s="11"/>
      <c r="AB79" s="11"/>
      <c r="AC79" s="11"/>
      <c r="AD79" s="11"/>
      <c r="AE79" s="11"/>
      <c r="AF79" s="11"/>
      <c r="AG79" s="11"/>
    </row>
    <row r="80" spans="2:33" s="14" customFormat="1" ht="60" customHeight="1" x14ac:dyDescent="0.3">
      <c r="B80" s="19" t="s">
        <v>216</v>
      </c>
      <c r="C80" s="5">
        <v>2</v>
      </c>
      <c r="D80" s="5">
        <v>4</v>
      </c>
      <c r="E80" s="5" t="s">
        <v>220</v>
      </c>
      <c r="F80" s="5"/>
      <c r="G80" s="5">
        <v>6</v>
      </c>
      <c r="H80" s="5" t="s">
        <v>225</v>
      </c>
      <c r="I80" s="5">
        <v>4</v>
      </c>
      <c r="J80" s="5"/>
      <c r="K80" s="5"/>
      <c r="L80" s="5">
        <v>1.8</v>
      </c>
      <c r="M80" s="5">
        <v>1.2</v>
      </c>
      <c r="N80" s="5">
        <v>0.1</v>
      </c>
      <c r="O80" s="6">
        <f t="shared" si="11"/>
        <v>0.21600000000000003</v>
      </c>
      <c r="P80" s="5" t="s">
        <v>30</v>
      </c>
      <c r="Q80" s="5">
        <v>1</v>
      </c>
      <c r="R80" s="6">
        <f t="shared" si="12"/>
        <v>7732</v>
      </c>
      <c r="S80" s="8">
        <v>400</v>
      </c>
      <c r="T80" s="6">
        <f t="shared" si="13"/>
        <v>4</v>
      </c>
      <c r="U80" s="9">
        <f t="shared" si="14"/>
        <v>5.1733057423693739E-2</v>
      </c>
      <c r="V80" s="5"/>
      <c r="W80" s="10" t="s">
        <v>215</v>
      </c>
      <c r="X80" s="10" t="s">
        <v>32</v>
      </c>
      <c r="Y80" s="11"/>
      <c r="Z80" s="11"/>
      <c r="AA80" s="11"/>
      <c r="AB80" s="11"/>
      <c r="AC80" s="11"/>
      <c r="AD80" s="11"/>
      <c r="AE80" s="11"/>
      <c r="AF80" s="11"/>
      <c r="AG80" s="11"/>
    </row>
    <row r="81" spans="2:33" s="14" customFormat="1" ht="60" customHeight="1" x14ac:dyDescent="0.3">
      <c r="B81" s="19" t="s">
        <v>216</v>
      </c>
      <c r="C81" s="5">
        <v>2</v>
      </c>
      <c r="D81" s="5">
        <v>4</v>
      </c>
      <c r="E81" s="5" t="s">
        <v>226</v>
      </c>
      <c r="F81" s="5"/>
      <c r="G81" s="20" t="s">
        <v>227</v>
      </c>
      <c r="H81" s="5" t="s">
        <v>228</v>
      </c>
      <c r="I81" s="5">
        <v>4</v>
      </c>
      <c r="J81" s="5"/>
      <c r="K81" s="5"/>
      <c r="L81" s="5">
        <v>6.6</v>
      </c>
      <c r="M81" s="5">
        <v>4.3</v>
      </c>
      <c r="N81" s="5">
        <v>0.8</v>
      </c>
      <c r="O81" s="6">
        <f t="shared" si="11"/>
        <v>22.704000000000001</v>
      </c>
      <c r="P81" s="5" t="s">
        <v>30</v>
      </c>
      <c r="Q81" s="5">
        <v>2</v>
      </c>
      <c r="R81" s="6">
        <f t="shared" si="12"/>
        <v>475</v>
      </c>
      <c r="S81" s="8">
        <v>400</v>
      </c>
      <c r="T81" s="6">
        <f t="shared" si="13"/>
        <v>4</v>
      </c>
      <c r="U81" s="9">
        <f t="shared" si="14"/>
        <v>0.84210526315789469</v>
      </c>
      <c r="V81" s="5"/>
      <c r="W81" s="10" t="s">
        <v>229</v>
      </c>
      <c r="X81" s="10" t="s">
        <v>42</v>
      </c>
      <c r="Y81" s="11"/>
      <c r="Z81" s="11"/>
      <c r="AA81" s="11"/>
      <c r="AB81" s="11"/>
      <c r="AC81" s="11"/>
      <c r="AD81" s="11"/>
      <c r="AE81" s="11"/>
      <c r="AF81" s="11"/>
      <c r="AG81" s="11"/>
    </row>
    <row r="82" spans="2:33" s="14" customFormat="1" ht="60" customHeight="1" x14ac:dyDescent="0.3">
      <c r="B82" s="19" t="s">
        <v>216</v>
      </c>
      <c r="C82" s="5">
        <v>2</v>
      </c>
      <c r="D82" s="5">
        <v>4</v>
      </c>
      <c r="E82" s="5" t="s">
        <v>220</v>
      </c>
      <c r="F82" s="5"/>
      <c r="G82" s="5">
        <v>9</v>
      </c>
      <c r="H82" s="5" t="s">
        <v>230</v>
      </c>
      <c r="I82" s="5">
        <v>4</v>
      </c>
      <c r="J82" s="5"/>
      <c r="K82" s="5"/>
      <c r="L82" s="5">
        <v>3.5</v>
      </c>
      <c r="M82" s="5">
        <v>1.1000000000000001</v>
      </c>
      <c r="N82" s="5">
        <v>0.4</v>
      </c>
      <c r="O82" s="6">
        <f t="shared" si="11"/>
        <v>1.5400000000000003</v>
      </c>
      <c r="P82" s="5" t="s">
        <v>30</v>
      </c>
      <c r="Q82" s="5">
        <v>1</v>
      </c>
      <c r="R82" s="6">
        <f t="shared" si="12"/>
        <v>1085</v>
      </c>
      <c r="S82" s="8">
        <v>400</v>
      </c>
      <c r="T82" s="6">
        <f t="shared" si="13"/>
        <v>4</v>
      </c>
      <c r="U82" s="9">
        <f t="shared" si="14"/>
        <v>0.3686635944700461</v>
      </c>
      <c r="V82" s="5"/>
      <c r="W82" s="10" t="s">
        <v>223</v>
      </c>
      <c r="X82" s="10" t="s">
        <v>42</v>
      </c>
      <c r="Y82" s="11"/>
      <c r="Z82" s="11"/>
      <c r="AA82" s="11"/>
      <c r="AB82" s="11"/>
      <c r="AC82" s="11"/>
      <c r="AD82" s="11"/>
      <c r="AE82" s="11"/>
      <c r="AF82" s="11"/>
      <c r="AG82" s="11"/>
    </row>
    <row r="83" spans="2:33" s="14" customFormat="1" ht="60" customHeight="1" x14ac:dyDescent="0.3">
      <c r="B83" s="19" t="s">
        <v>216</v>
      </c>
      <c r="C83" s="5">
        <v>2</v>
      </c>
      <c r="D83" s="5">
        <v>4</v>
      </c>
      <c r="E83" s="5" t="s">
        <v>226</v>
      </c>
      <c r="F83" s="5"/>
      <c r="G83" s="5">
        <v>10</v>
      </c>
      <c r="H83" s="5" t="s">
        <v>231</v>
      </c>
      <c r="I83" s="5">
        <v>4</v>
      </c>
      <c r="J83" s="5" t="s">
        <v>45</v>
      </c>
      <c r="K83" s="5"/>
      <c r="L83" s="5">
        <v>4</v>
      </c>
      <c r="M83" s="5">
        <v>4</v>
      </c>
      <c r="N83" s="5">
        <v>0.5</v>
      </c>
      <c r="O83" s="6">
        <f t="shared" si="11"/>
        <v>8</v>
      </c>
      <c r="P83" s="5" t="s">
        <v>30</v>
      </c>
      <c r="Q83" s="5">
        <v>2</v>
      </c>
      <c r="R83" s="6">
        <f t="shared" si="12"/>
        <v>1348</v>
      </c>
      <c r="S83" s="8">
        <v>400</v>
      </c>
      <c r="T83" s="6">
        <f t="shared" si="13"/>
        <v>4</v>
      </c>
      <c r="U83" s="9">
        <f t="shared" si="14"/>
        <v>0.29673590504451036</v>
      </c>
      <c r="V83" s="5"/>
      <c r="W83" s="10" t="s">
        <v>215</v>
      </c>
      <c r="X83" s="10" t="s">
        <v>32</v>
      </c>
      <c r="Y83" s="11"/>
      <c r="Z83" s="11"/>
      <c r="AA83" s="11"/>
      <c r="AB83" s="11"/>
      <c r="AC83" s="11"/>
      <c r="AD83" s="11"/>
      <c r="AE83" s="11"/>
      <c r="AF83" s="11"/>
      <c r="AG83" s="11"/>
    </row>
    <row r="84" spans="2:33" s="14" customFormat="1" ht="60" customHeight="1" x14ac:dyDescent="0.3">
      <c r="B84" s="21" t="s">
        <v>232</v>
      </c>
      <c r="C84" s="5"/>
      <c r="D84" s="5"/>
      <c r="E84" s="5"/>
      <c r="F84" s="5"/>
      <c r="G84" s="5">
        <v>1</v>
      </c>
      <c r="H84" s="5" t="s">
        <v>233</v>
      </c>
      <c r="I84" s="5">
        <v>2</v>
      </c>
      <c r="J84" s="5" t="s">
        <v>45</v>
      </c>
      <c r="K84" s="5"/>
      <c r="L84" s="5">
        <v>2</v>
      </c>
      <c r="M84" s="5">
        <v>2</v>
      </c>
      <c r="N84" s="5">
        <v>0.5</v>
      </c>
      <c r="O84" s="6">
        <f t="shared" si="11"/>
        <v>2</v>
      </c>
      <c r="P84" s="5" t="s">
        <v>30</v>
      </c>
      <c r="Q84" s="5">
        <v>1</v>
      </c>
      <c r="R84" s="6">
        <f t="shared" si="12"/>
        <v>835</v>
      </c>
      <c r="S84" s="8">
        <v>200</v>
      </c>
      <c r="T84" s="6">
        <f t="shared" si="13"/>
        <v>4</v>
      </c>
      <c r="U84" s="9">
        <f t="shared" si="14"/>
        <v>0.23952095808383234</v>
      </c>
      <c r="V84" s="5"/>
      <c r="W84" s="10" t="s">
        <v>215</v>
      </c>
      <c r="X84" s="10" t="s">
        <v>32</v>
      </c>
      <c r="Y84" s="11"/>
      <c r="Z84" s="11"/>
      <c r="AA84" s="11"/>
      <c r="AB84" s="11"/>
      <c r="AC84" s="11"/>
      <c r="AD84" s="11"/>
      <c r="AE84" s="11"/>
      <c r="AF84" s="11"/>
      <c r="AG84" s="11"/>
    </row>
    <row r="85" spans="2:33" s="14" customFormat="1" ht="60" customHeight="1" x14ac:dyDescent="0.3">
      <c r="B85" s="21" t="s">
        <v>232</v>
      </c>
      <c r="C85" s="5"/>
      <c r="D85" s="5"/>
      <c r="E85" s="5"/>
      <c r="F85" s="5"/>
      <c r="G85" s="5">
        <v>1</v>
      </c>
      <c r="H85" s="5" t="s">
        <v>234</v>
      </c>
      <c r="I85" s="5">
        <v>2</v>
      </c>
      <c r="J85" s="5" t="s">
        <v>45</v>
      </c>
      <c r="K85" s="5"/>
      <c r="L85" s="5">
        <v>2</v>
      </c>
      <c r="M85" s="5">
        <v>2</v>
      </c>
      <c r="N85" s="5">
        <v>0.5</v>
      </c>
      <c r="O85" s="6">
        <f t="shared" si="11"/>
        <v>2</v>
      </c>
      <c r="P85" s="5" t="s">
        <v>30</v>
      </c>
      <c r="Q85" s="5">
        <v>1</v>
      </c>
      <c r="R85" s="6">
        <f t="shared" si="12"/>
        <v>835</v>
      </c>
      <c r="S85" s="8">
        <v>200</v>
      </c>
      <c r="T85" s="6">
        <f t="shared" si="13"/>
        <v>4</v>
      </c>
      <c r="U85" s="9">
        <f t="shared" si="14"/>
        <v>0.23952095808383234</v>
      </c>
      <c r="V85" s="5"/>
      <c r="W85" s="10" t="s">
        <v>215</v>
      </c>
      <c r="X85" s="10" t="s">
        <v>32</v>
      </c>
      <c r="Y85" s="11"/>
      <c r="Z85" s="11"/>
      <c r="AA85" s="11"/>
      <c r="AB85" s="11"/>
      <c r="AC85" s="11"/>
      <c r="AD85" s="11"/>
      <c r="AE85" s="11"/>
      <c r="AF85" s="11"/>
      <c r="AG85" s="11"/>
    </row>
    <row r="86" spans="2:33" s="14" customFormat="1" ht="60" customHeight="1" x14ac:dyDescent="0.3">
      <c r="B86" s="22" t="s">
        <v>235</v>
      </c>
      <c r="C86" s="5"/>
      <c r="D86" s="5"/>
      <c r="E86" s="5"/>
      <c r="F86" s="5"/>
      <c r="G86" s="5">
        <v>1</v>
      </c>
      <c r="H86" s="5" t="s">
        <v>236</v>
      </c>
      <c r="I86" s="5">
        <v>2</v>
      </c>
      <c r="J86" s="5" t="s">
        <v>45</v>
      </c>
      <c r="K86" s="5"/>
      <c r="L86" s="5">
        <v>0.5</v>
      </c>
      <c r="M86" s="5">
        <v>0.5</v>
      </c>
      <c r="N86" s="5">
        <v>0.5</v>
      </c>
      <c r="O86" s="6">
        <f t="shared" si="11"/>
        <v>0.125</v>
      </c>
      <c r="P86" s="5" t="s">
        <v>30</v>
      </c>
      <c r="Q86" s="5">
        <v>1</v>
      </c>
      <c r="R86" s="6">
        <f t="shared" si="12"/>
        <v>13360</v>
      </c>
      <c r="S86" s="8">
        <v>200</v>
      </c>
      <c r="T86" s="6">
        <f t="shared" si="13"/>
        <v>4</v>
      </c>
      <c r="U86" s="9">
        <f t="shared" si="14"/>
        <v>1.4970059880239521E-2</v>
      </c>
      <c r="V86" s="5"/>
      <c r="W86" s="10" t="s">
        <v>215</v>
      </c>
      <c r="X86" s="10" t="s">
        <v>32</v>
      </c>
      <c r="Y86" s="11"/>
      <c r="Z86" s="11"/>
      <c r="AA86" s="11"/>
      <c r="AB86" s="11"/>
      <c r="AC86" s="11"/>
      <c r="AD86" s="11"/>
      <c r="AE86" s="11"/>
      <c r="AF86" s="11"/>
      <c r="AG86" s="11"/>
    </row>
    <row r="87" spans="2:33" s="14" customFormat="1" ht="60" customHeight="1" x14ac:dyDescent="0.3">
      <c r="B87" s="22" t="s">
        <v>235</v>
      </c>
      <c r="C87" s="5"/>
      <c r="D87" s="5"/>
      <c r="E87" s="5"/>
      <c r="F87" s="5"/>
      <c r="G87" s="5">
        <v>1</v>
      </c>
      <c r="H87" s="5" t="s">
        <v>237</v>
      </c>
      <c r="I87" s="5">
        <v>2</v>
      </c>
      <c r="J87" s="5" t="s">
        <v>133</v>
      </c>
      <c r="K87" s="5"/>
      <c r="L87" s="5">
        <v>5</v>
      </c>
      <c r="M87" s="5">
        <v>3</v>
      </c>
      <c r="N87" s="5">
        <v>0.5</v>
      </c>
      <c r="O87" s="6">
        <f t="shared" si="11"/>
        <v>7.5</v>
      </c>
      <c r="P87" s="5" t="s">
        <v>30</v>
      </c>
      <c r="Q87" s="5">
        <v>1</v>
      </c>
      <c r="R87" s="6">
        <v>200</v>
      </c>
      <c r="S87" s="8">
        <v>2</v>
      </c>
      <c r="T87" s="6">
        <f t="shared" si="13"/>
        <v>0.04</v>
      </c>
      <c r="U87" s="9">
        <f t="shared" si="14"/>
        <v>0.01</v>
      </c>
      <c r="V87" s="5"/>
      <c r="W87" s="10" t="s">
        <v>215</v>
      </c>
      <c r="X87" s="10" t="s">
        <v>32</v>
      </c>
      <c r="Y87" s="11"/>
      <c r="Z87" s="11"/>
      <c r="AA87" s="11"/>
      <c r="AB87" s="11"/>
      <c r="AC87" s="11"/>
      <c r="AD87" s="11"/>
      <c r="AE87" s="11"/>
      <c r="AF87" s="11"/>
      <c r="AG87" s="11"/>
    </row>
    <row r="88" spans="2:33" s="14" customFormat="1" ht="60" customHeight="1" x14ac:dyDescent="0.3">
      <c r="B88" s="23" t="s">
        <v>238</v>
      </c>
      <c r="C88" s="5">
        <v>1</v>
      </c>
      <c r="D88" s="5">
        <v>1</v>
      </c>
      <c r="E88" s="5" t="s">
        <v>239</v>
      </c>
      <c r="F88" s="5"/>
      <c r="G88" s="5">
        <v>1</v>
      </c>
      <c r="H88" s="5" t="s">
        <v>240</v>
      </c>
      <c r="I88" s="5">
        <v>6</v>
      </c>
      <c r="J88" s="5"/>
      <c r="K88" s="5"/>
      <c r="L88" s="5">
        <v>21</v>
      </c>
      <c r="M88" s="5">
        <v>5.8</v>
      </c>
      <c r="N88" s="5">
        <v>0.4</v>
      </c>
      <c r="O88" s="6">
        <f t="shared" si="11"/>
        <v>48.72</v>
      </c>
      <c r="P88" s="5" t="s">
        <v>30</v>
      </c>
      <c r="Q88" s="5">
        <v>2</v>
      </c>
      <c r="R88" s="6">
        <f>ROUNDUP(IFERROR(VLOOKUP(Q88,$AA$9:$AD$10,4,)/O88,""),0)</f>
        <v>222</v>
      </c>
      <c r="S88" s="8">
        <v>448</v>
      </c>
      <c r="T88" s="6">
        <f t="shared" si="13"/>
        <v>2.9866666666666668</v>
      </c>
      <c r="U88" s="9">
        <f t="shared" si="14"/>
        <v>2.0180180180180178</v>
      </c>
      <c r="V88" s="5"/>
      <c r="W88" s="10" t="s">
        <v>219</v>
      </c>
      <c r="X88" s="10" t="s">
        <v>32</v>
      </c>
      <c r="Y88" s="11"/>
      <c r="Z88" s="11"/>
      <c r="AA88" s="11"/>
      <c r="AB88" s="11"/>
      <c r="AC88" s="11"/>
      <c r="AD88" s="11"/>
      <c r="AE88" s="11"/>
      <c r="AF88" s="11"/>
      <c r="AG88" s="11"/>
    </row>
    <row r="89" spans="2:33" s="14" customFormat="1" ht="60" customHeight="1" x14ac:dyDescent="0.3">
      <c r="B89" s="23" t="s">
        <v>238</v>
      </c>
      <c r="C89" s="5">
        <v>1</v>
      </c>
      <c r="D89" s="5">
        <v>1</v>
      </c>
      <c r="E89" s="5" t="s">
        <v>78</v>
      </c>
      <c r="F89" s="5"/>
      <c r="G89" s="5">
        <v>2</v>
      </c>
      <c r="H89" s="5" t="s">
        <v>241</v>
      </c>
      <c r="I89" s="5">
        <v>6</v>
      </c>
      <c r="J89" s="5"/>
      <c r="K89" s="5"/>
      <c r="L89" s="5">
        <v>20.6</v>
      </c>
      <c r="M89" s="5">
        <v>2.5</v>
      </c>
      <c r="N89" s="5">
        <v>0.2</v>
      </c>
      <c r="O89" s="6">
        <f t="shared" si="11"/>
        <v>10.3</v>
      </c>
      <c r="P89" s="5" t="s">
        <v>30</v>
      </c>
      <c r="Q89" s="5">
        <v>2</v>
      </c>
      <c r="R89" s="6">
        <f>ROUNDUP(IFERROR(VLOOKUP(Q89,$AA$9:$AD$10,4,)/O89,""),0)</f>
        <v>1047</v>
      </c>
      <c r="S89" s="8">
        <v>600</v>
      </c>
      <c r="T89" s="6">
        <f t="shared" si="13"/>
        <v>4</v>
      </c>
      <c r="U89" s="9">
        <f t="shared" si="14"/>
        <v>0.57306590257879653</v>
      </c>
      <c r="V89" s="5"/>
      <c r="W89" s="10" t="s">
        <v>219</v>
      </c>
      <c r="X89" s="10" t="s">
        <v>32</v>
      </c>
      <c r="Y89" s="11"/>
      <c r="Z89" s="11"/>
      <c r="AA89" s="11"/>
      <c r="AB89" s="11"/>
      <c r="AC89" s="11"/>
      <c r="AD89" s="11"/>
      <c r="AE89" s="11"/>
      <c r="AF89" s="11"/>
      <c r="AG89" s="11"/>
    </row>
    <row r="90" spans="2:33" s="14" customFormat="1" ht="60" customHeight="1" x14ac:dyDescent="0.3">
      <c r="B90" s="23" t="s">
        <v>238</v>
      </c>
      <c r="C90" s="5">
        <v>1</v>
      </c>
      <c r="D90" s="5">
        <v>1</v>
      </c>
      <c r="E90" s="5" t="s">
        <v>27</v>
      </c>
      <c r="F90" s="5"/>
      <c r="G90" s="5" t="s">
        <v>242</v>
      </c>
      <c r="H90" s="5" t="s">
        <v>243</v>
      </c>
      <c r="I90" s="5">
        <v>12</v>
      </c>
      <c r="J90" s="5" t="s">
        <v>133</v>
      </c>
      <c r="K90" s="5"/>
      <c r="L90" s="5">
        <v>10</v>
      </c>
      <c r="M90" s="5">
        <v>0.2</v>
      </c>
      <c r="N90" s="5">
        <v>0.2</v>
      </c>
      <c r="O90" s="6">
        <f t="shared" si="11"/>
        <v>0.4</v>
      </c>
      <c r="P90" s="5" t="s">
        <v>30</v>
      </c>
      <c r="Q90" s="5">
        <v>1</v>
      </c>
      <c r="R90" s="6">
        <f>ROUNDUP(IFERROR(VLOOKUP(Q90,$AA$9:$AD$10,4,)/O90,""),0)</f>
        <v>4175</v>
      </c>
      <c r="S90" s="8">
        <v>1200</v>
      </c>
      <c r="T90" s="6">
        <f t="shared" si="13"/>
        <v>4</v>
      </c>
      <c r="U90" s="9">
        <f t="shared" si="14"/>
        <v>0.28742514970059879</v>
      </c>
      <c r="V90" s="5"/>
      <c r="W90" s="10" t="s">
        <v>244</v>
      </c>
      <c r="X90" s="10" t="s">
        <v>32</v>
      </c>
      <c r="Y90" s="11"/>
      <c r="Z90" s="11"/>
      <c r="AA90" s="11"/>
      <c r="AB90" s="11"/>
      <c r="AC90" s="11"/>
      <c r="AD90" s="11"/>
      <c r="AE90" s="11"/>
      <c r="AF90" s="11"/>
      <c r="AG90" s="11"/>
    </row>
    <row r="91" spans="2:33" s="14" customFormat="1" ht="60" customHeight="1" x14ac:dyDescent="0.3">
      <c r="B91" s="10" t="s">
        <v>245</v>
      </c>
      <c r="C91" s="5">
        <v>7</v>
      </c>
      <c r="D91" s="5">
        <v>11</v>
      </c>
      <c r="E91" s="5" t="s">
        <v>246</v>
      </c>
      <c r="F91" s="5"/>
      <c r="G91" s="5">
        <v>1</v>
      </c>
      <c r="H91" s="5" t="s">
        <v>247</v>
      </c>
      <c r="I91" s="5">
        <v>1</v>
      </c>
      <c r="J91" s="5" t="s">
        <v>45</v>
      </c>
      <c r="K91" s="5"/>
      <c r="L91" s="5">
        <v>6</v>
      </c>
      <c r="M91" s="5">
        <v>8</v>
      </c>
      <c r="N91" s="5">
        <v>0.5</v>
      </c>
      <c r="O91" s="6">
        <f t="shared" si="11"/>
        <v>24</v>
      </c>
      <c r="P91" s="5" t="s">
        <v>30</v>
      </c>
      <c r="Q91" s="5">
        <v>1</v>
      </c>
      <c r="R91" s="6">
        <f>ROUNDUP(IFERROR(VLOOKUP(Q91,$AA$9:$AD$10,4,)/O91,""),0)</f>
        <v>70</v>
      </c>
      <c r="S91" s="8">
        <v>46</v>
      </c>
      <c r="T91" s="6">
        <f t="shared" si="13"/>
        <v>1.84</v>
      </c>
      <c r="U91" s="9">
        <f t="shared" si="14"/>
        <v>0.65714285714285714</v>
      </c>
      <c r="V91" s="5"/>
      <c r="W91" s="10"/>
      <c r="X91" s="10"/>
      <c r="Y91" s="11"/>
      <c r="Z91" s="11"/>
      <c r="AA91" s="11"/>
      <c r="AB91" s="11"/>
      <c r="AC91" s="11"/>
      <c r="AD91" s="11"/>
      <c r="AE91" s="11"/>
      <c r="AF91" s="11"/>
      <c r="AG91" s="11"/>
    </row>
    <row r="92" spans="2:33" s="14" customFormat="1" ht="60" customHeight="1" x14ac:dyDescent="0.3">
      <c r="B92" s="10" t="s">
        <v>245</v>
      </c>
      <c r="C92" s="5">
        <v>7</v>
      </c>
      <c r="D92" s="5">
        <v>11</v>
      </c>
      <c r="E92" s="5" t="s">
        <v>246</v>
      </c>
      <c r="F92" s="5"/>
      <c r="G92" s="5">
        <v>1</v>
      </c>
      <c r="H92" s="5" t="s">
        <v>248</v>
      </c>
      <c r="I92" s="5">
        <v>1</v>
      </c>
      <c r="J92" s="5" t="s">
        <v>45</v>
      </c>
      <c r="K92" s="5"/>
      <c r="L92" s="5">
        <v>8</v>
      </c>
      <c r="M92" s="5">
        <v>2.5</v>
      </c>
      <c r="N92" s="5">
        <v>0.5</v>
      </c>
      <c r="O92" s="6">
        <f t="shared" si="11"/>
        <v>10</v>
      </c>
      <c r="P92" s="5" t="s">
        <v>30</v>
      </c>
      <c r="Q92" s="5">
        <v>1</v>
      </c>
      <c r="R92" s="6">
        <f t="shared" ref="R92:R127" si="15">ROUNDUP(IFERROR(VLOOKUP(Q92,$AA$9:$AD$10,4,)/O92,""),0)</f>
        <v>167</v>
      </c>
      <c r="S92" s="8">
        <v>100</v>
      </c>
      <c r="T92" s="6">
        <f t="shared" si="13"/>
        <v>4</v>
      </c>
      <c r="U92" s="9">
        <f t="shared" si="14"/>
        <v>0.59880239520958078</v>
      </c>
      <c r="V92" s="5"/>
      <c r="W92" s="10"/>
      <c r="X92" s="10"/>
      <c r="Y92" s="11"/>
      <c r="Z92" s="11"/>
      <c r="AA92" s="11"/>
      <c r="AB92" s="11"/>
      <c r="AC92" s="11"/>
      <c r="AD92" s="11"/>
      <c r="AE92" s="11"/>
      <c r="AF92" s="11"/>
      <c r="AG92" s="11"/>
    </row>
    <row r="93" spans="2:33" s="14" customFormat="1" ht="60" customHeight="1" x14ac:dyDescent="0.3">
      <c r="B93" s="10" t="s">
        <v>245</v>
      </c>
      <c r="C93" s="5">
        <v>7</v>
      </c>
      <c r="D93" s="5">
        <v>11</v>
      </c>
      <c r="E93" s="5" t="s">
        <v>246</v>
      </c>
      <c r="F93" s="5"/>
      <c r="G93" s="5">
        <v>1</v>
      </c>
      <c r="H93" s="5" t="s">
        <v>249</v>
      </c>
      <c r="I93" s="5">
        <v>2</v>
      </c>
      <c r="J93" s="5" t="s">
        <v>45</v>
      </c>
      <c r="K93" s="5"/>
      <c r="L93" s="5">
        <v>8</v>
      </c>
      <c r="M93" s="5">
        <v>2.5</v>
      </c>
      <c r="N93" s="5">
        <v>0.5</v>
      </c>
      <c r="O93" s="6">
        <f t="shared" si="11"/>
        <v>10</v>
      </c>
      <c r="P93" s="5" t="s">
        <v>30</v>
      </c>
      <c r="Q93" s="5">
        <v>1</v>
      </c>
      <c r="R93" s="6">
        <f t="shared" si="15"/>
        <v>167</v>
      </c>
      <c r="S93" s="8">
        <v>100</v>
      </c>
      <c r="T93" s="6">
        <f t="shared" si="13"/>
        <v>2</v>
      </c>
      <c r="U93" s="9">
        <f t="shared" si="14"/>
        <v>0.59880239520958078</v>
      </c>
      <c r="V93" s="5"/>
      <c r="W93" s="10"/>
      <c r="X93" s="10"/>
      <c r="Y93" s="11"/>
      <c r="Z93" s="11"/>
      <c r="AA93" s="11"/>
      <c r="AB93" s="11"/>
      <c r="AC93" s="11"/>
      <c r="AD93" s="11"/>
      <c r="AE93" s="11"/>
      <c r="AF93" s="11"/>
      <c r="AG93" s="11"/>
    </row>
    <row r="94" spans="2:33" s="14" customFormat="1" ht="60" customHeight="1" x14ac:dyDescent="0.3">
      <c r="B94" s="10" t="s">
        <v>245</v>
      </c>
      <c r="C94" s="5">
        <v>7</v>
      </c>
      <c r="D94" s="5">
        <v>11</v>
      </c>
      <c r="E94" s="5" t="s">
        <v>246</v>
      </c>
      <c r="F94" s="5"/>
      <c r="G94" s="5">
        <v>1</v>
      </c>
      <c r="H94" s="5" t="s">
        <v>250</v>
      </c>
      <c r="I94" s="5">
        <v>1</v>
      </c>
      <c r="J94" s="5" t="s">
        <v>45</v>
      </c>
      <c r="K94" s="5"/>
      <c r="L94" s="5">
        <v>0.5</v>
      </c>
      <c r="M94" s="5">
        <v>15</v>
      </c>
      <c r="N94" s="5">
        <v>0.1</v>
      </c>
      <c r="O94" s="6">
        <f t="shared" si="11"/>
        <v>0.75</v>
      </c>
      <c r="P94" s="5" t="s">
        <v>30</v>
      </c>
      <c r="Q94" s="5">
        <v>1</v>
      </c>
      <c r="R94" s="6">
        <f t="shared" si="15"/>
        <v>2227</v>
      </c>
      <c r="S94" s="8">
        <v>100</v>
      </c>
      <c r="T94" s="6">
        <f t="shared" si="13"/>
        <v>4</v>
      </c>
      <c r="U94" s="9">
        <f t="shared" si="14"/>
        <v>4.4903457566232603E-2</v>
      </c>
      <c r="V94" s="5"/>
      <c r="W94" s="10"/>
      <c r="X94" s="10"/>
      <c r="Y94" s="11"/>
      <c r="Z94" s="11"/>
      <c r="AA94" s="11"/>
      <c r="AB94" s="11"/>
      <c r="AC94" s="11"/>
      <c r="AD94" s="11"/>
      <c r="AE94" s="11"/>
      <c r="AF94" s="11"/>
      <c r="AG94" s="11"/>
    </row>
    <row r="95" spans="2:33" s="14" customFormat="1" ht="60" customHeight="1" x14ac:dyDescent="0.3">
      <c r="B95" s="10" t="s">
        <v>245</v>
      </c>
      <c r="C95" s="5">
        <v>7</v>
      </c>
      <c r="D95" s="5">
        <v>11</v>
      </c>
      <c r="E95" s="5" t="s">
        <v>251</v>
      </c>
      <c r="F95" s="5"/>
      <c r="G95" s="5">
        <v>5</v>
      </c>
      <c r="H95" s="5" t="s">
        <v>252</v>
      </c>
      <c r="I95" s="5">
        <v>1</v>
      </c>
      <c r="J95" s="5"/>
      <c r="K95" s="5"/>
      <c r="L95" s="5">
        <v>15</v>
      </c>
      <c r="M95" s="5">
        <v>1</v>
      </c>
      <c r="N95" s="5">
        <v>0.5</v>
      </c>
      <c r="O95" s="6">
        <f t="shared" si="11"/>
        <v>7.5</v>
      </c>
      <c r="P95" s="5" t="s">
        <v>30</v>
      </c>
      <c r="Q95" s="5">
        <v>1</v>
      </c>
      <c r="R95" s="6">
        <f t="shared" si="15"/>
        <v>223</v>
      </c>
      <c r="S95" s="8">
        <v>100</v>
      </c>
      <c r="T95" s="6">
        <f t="shared" si="13"/>
        <v>4</v>
      </c>
      <c r="U95" s="9">
        <f t="shared" si="14"/>
        <v>0.44843049327354262</v>
      </c>
      <c r="V95" s="5"/>
      <c r="W95" s="10"/>
      <c r="X95" s="10"/>
      <c r="Y95" s="11"/>
      <c r="Z95" s="11"/>
      <c r="AA95" s="11"/>
      <c r="AB95" s="11"/>
      <c r="AC95" s="11"/>
      <c r="AD95" s="11"/>
      <c r="AE95" s="11"/>
      <c r="AF95" s="11"/>
      <c r="AG95" s="11"/>
    </row>
    <row r="96" spans="2:33" s="14" customFormat="1" ht="60" customHeight="1" x14ac:dyDescent="0.3">
      <c r="B96" s="10" t="s">
        <v>245</v>
      </c>
      <c r="C96" s="5">
        <v>7</v>
      </c>
      <c r="D96" s="5">
        <v>11</v>
      </c>
      <c r="E96" s="5" t="s">
        <v>246</v>
      </c>
      <c r="F96" s="5"/>
      <c r="G96" s="5">
        <v>6</v>
      </c>
      <c r="H96" s="5" t="s">
        <v>253</v>
      </c>
      <c r="I96" s="5">
        <v>2</v>
      </c>
      <c r="J96" s="5"/>
      <c r="K96" s="5"/>
      <c r="L96" s="5">
        <v>2</v>
      </c>
      <c r="M96" s="5">
        <v>1</v>
      </c>
      <c r="N96" s="5">
        <v>0.1</v>
      </c>
      <c r="O96" s="6">
        <f t="shared" si="11"/>
        <v>0.2</v>
      </c>
      <c r="P96" s="5" t="s">
        <v>30</v>
      </c>
      <c r="Q96" s="5">
        <v>1</v>
      </c>
      <c r="R96" s="6">
        <f t="shared" si="15"/>
        <v>8350</v>
      </c>
      <c r="S96" s="8">
        <v>200</v>
      </c>
      <c r="T96" s="6">
        <f t="shared" si="13"/>
        <v>4</v>
      </c>
      <c r="U96" s="9">
        <f t="shared" si="14"/>
        <v>2.3952095808383235E-2</v>
      </c>
      <c r="V96" s="5"/>
      <c r="W96" s="10"/>
      <c r="X96" s="10"/>
      <c r="Y96" s="11"/>
      <c r="Z96" s="11"/>
      <c r="AA96" s="11"/>
      <c r="AB96" s="11"/>
      <c r="AC96" s="11"/>
      <c r="AD96" s="11"/>
      <c r="AE96" s="11"/>
      <c r="AF96" s="11"/>
      <c r="AG96" s="11"/>
    </row>
    <row r="97" spans="2:33" s="14" customFormat="1" ht="60" customHeight="1" x14ac:dyDescent="0.3">
      <c r="B97" s="10" t="s">
        <v>245</v>
      </c>
      <c r="C97" s="5">
        <v>7</v>
      </c>
      <c r="D97" s="5">
        <v>11</v>
      </c>
      <c r="E97" s="5" t="s">
        <v>251</v>
      </c>
      <c r="F97" s="5"/>
      <c r="G97" s="5">
        <v>10</v>
      </c>
      <c r="H97" s="5" t="s">
        <v>254</v>
      </c>
      <c r="I97" s="5">
        <v>1</v>
      </c>
      <c r="J97" s="5"/>
      <c r="K97" s="5"/>
      <c r="L97" s="5">
        <v>3.5</v>
      </c>
      <c r="M97" s="5">
        <v>0.5</v>
      </c>
      <c r="N97" s="5">
        <v>1.5</v>
      </c>
      <c r="O97" s="6">
        <f t="shared" si="11"/>
        <v>2.625</v>
      </c>
      <c r="P97" s="5" t="s">
        <v>30</v>
      </c>
      <c r="Q97" s="5">
        <v>1</v>
      </c>
      <c r="R97" s="6">
        <f t="shared" si="15"/>
        <v>637</v>
      </c>
      <c r="S97" s="8">
        <v>100</v>
      </c>
      <c r="T97" s="6">
        <f t="shared" si="13"/>
        <v>4</v>
      </c>
      <c r="U97" s="9">
        <f t="shared" si="14"/>
        <v>0.15698587127158556</v>
      </c>
      <c r="V97" s="5"/>
      <c r="W97" s="10"/>
      <c r="X97" s="10"/>
      <c r="Y97" s="11"/>
      <c r="Z97" s="11"/>
      <c r="AA97" s="11"/>
      <c r="AB97" s="11"/>
      <c r="AC97" s="11"/>
      <c r="AD97" s="11"/>
      <c r="AE97" s="11"/>
      <c r="AF97" s="11"/>
      <c r="AG97" s="11"/>
    </row>
    <row r="98" spans="2:33" s="14" customFormat="1" ht="60" customHeight="1" x14ac:dyDescent="0.3">
      <c r="B98" s="10" t="s">
        <v>245</v>
      </c>
      <c r="C98" s="5">
        <v>7</v>
      </c>
      <c r="D98" s="5">
        <v>11</v>
      </c>
      <c r="E98" s="5" t="s">
        <v>246</v>
      </c>
      <c r="F98" s="5"/>
      <c r="G98" s="5">
        <v>17</v>
      </c>
      <c r="H98" s="5" t="s">
        <v>255</v>
      </c>
      <c r="I98" s="5">
        <v>1</v>
      </c>
      <c r="J98" s="5"/>
      <c r="K98" s="5"/>
      <c r="L98" s="5">
        <v>5</v>
      </c>
      <c r="M98" s="5">
        <v>4</v>
      </c>
      <c r="N98" s="5">
        <v>0.1</v>
      </c>
      <c r="O98" s="6">
        <f t="shared" si="11"/>
        <v>2</v>
      </c>
      <c r="P98" s="5" t="s">
        <v>30</v>
      </c>
      <c r="Q98" s="5">
        <v>1</v>
      </c>
      <c r="R98" s="6">
        <f t="shared" si="15"/>
        <v>835</v>
      </c>
      <c r="S98" s="8">
        <v>100</v>
      </c>
      <c r="T98" s="6">
        <f t="shared" si="13"/>
        <v>4</v>
      </c>
      <c r="U98" s="9">
        <f t="shared" si="14"/>
        <v>0.11976047904191617</v>
      </c>
      <c r="V98" s="5"/>
      <c r="W98" s="10"/>
      <c r="X98" s="10"/>
      <c r="Y98" s="11"/>
      <c r="Z98" s="11"/>
      <c r="AA98" s="11"/>
      <c r="AB98" s="11"/>
      <c r="AC98" s="11"/>
      <c r="AD98" s="11"/>
      <c r="AE98" s="11"/>
      <c r="AF98" s="11"/>
      <c r="AG98" s="11"/>
    </row>
    <row r="99" spans="2:33" s="14" customFormat="1" ht="60" customHeight="1" x14ac:dyDescent="0.3">
      <c r="B99" s="10" t="s">
        <v>245</v>
      </c>
      <c r="C99" s="5">
        <v>7</v>
      </c>
      <c r="D99" s="5">
        <v>11</v>
      </c>
      <c r="E99" s="5" t="s">
        <v>256</v>
      </c>
      <c r="F99" s="5"/>
      <c r="G99" s="5">
        <v>20</v>
      </c>
      <c r="H99" s="5" t="s">
        <v>257</v>
      </c>
      <c r="I99" s="5">
        <v>1</v>
      </c>
      <c r="J99" s="5"/>
      <c r="K99" s="5"/>
      <c r="L99" s="5">
        <v>17.3</v>
      </c>
      <c r="M99" s="5">
        <v>4.3</v>
      </c>
      <c r="N99" s="5">
        <v>0.6</v>
      </c>
      <c r="O99" s="6">
        <f t="shared" si="11"/>
        <v>44.634</v>
      </c>
      <c r="P99" s="5" t="s">
        <v>30</v>
      </c>
      <c r="Q99" s="5">
        <v>2</v>
      </c>
      <c r="R99" s="6">
        <f t="shared" si="15"/>
        <v>242</v>
      </c>
      <c r="S99" s="8">
        <v>100</v>
      </c>
      <c r="T99" s="6">
        <f t="shared" si="13"/>
        <v>4</v>
      </c>
      <c r="U99" s="9">
        <f t="shared" si="14"/>
        <v>0.41322314049586778</v>
      </c>
      <c r="V99" s="5"/>
      <c r="W99" s="10"/>
      <c r="X99" s="10"/>
      <c r="Y99" s="11"/>
      <c r="Z99" s="11"/>
      <c r="AA99" s="11"/>
      <c r="AB99" s="11"/>
      <c r="AC99" s="11"/>
      <c r="AD99" s="11"/>
      <c r="AE99" s="11"/>
      <c r="AF99" s="11"/>
      <c r="AG99" s="11"/>
    </row>
    <row r="100" spans="2:33" s="14" customFormat="1" ht="60" customHeight="1" x14ac:dyDescent="0.3">
      <c r="B100" s="10" t="s">
        <v>245</v>
      </c>
      <c r="C100" s="5">
        <v>7</v>
      </c>
      <c r="D100" s="5">
        <v>11</v>
      </c>
      <c r="E100" s="5" t="s">
        <v>251</v>
      </c>
      <c r="F100" s="5"/>
      <c r="G100" s="5">
        <v>22</v>
      </c>
      <c r="H100" s="5" t="s">
        <v>181</v>
      </c>
      <c r="I100" s="5">
        <v>1</v>
      </c>
      <c r="J100" s="5"/>
      <c r="K100" s="5"/>
      <c r="L100" s="5">
        <v>4</v>
      </c>
      <c r="M100" s="5">
        <v>0.5</v>
      </c>
      <c r="N100" s="5">
        <v>0.1</v>
      </c>
      <c r="O100" s="6">
        <f t="shared" si="11"/>
        <v>0.2</v>
      </c>
      <c r="P100" s="5" t="s">
        <v>30</v>
      </c>
      <c r="Q100" s="5">
        <v>1</v>
      </c>
      <c r="R100" s="6">
        <f t="shared" si="15"/>
        <v>8350</v>
      </c>
      <c r="S100" s="8">
        <v>100</v>
      </c>
      <c r="T100" s="6">
        <f t="shared" si="13"/>
        <v>4</v>
      </c>
      <c r="U100" s="9">
        <f t="shared" si="14"/>
        <v>1.1976047904191617E-2</v>
      </c>
      <c r="V100" s="5"/>
      <c r="W100" s="10"/>
      <c r="X100" s="10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 spans="2:33" s="14" customFormat="1" ht="60" customHeight="1" x14ac:dyDescent="0.3">
      <c r="B101" s="10" t="s">
        <v>245</v>
      </c>
      <c r="C101" s="5">
        <v>7</v>
      </c>
      <c r="D101" s="5">
        <v>11</v>
      </c>
      <c r="E101" s="5" t="s">
        <v>251</v>
      </c>
      <c r="F101" s="5"/>
      <c r="G101" s="5">
        <v>22</v>
      </c>
      <c r="H101" s="5" t="s">
        <v>258</v>
      </c>
      <c r="I101" s="5">
        <v>1</v>
      </c>
      <c r="J101" s="5"/>
      <c r="K101" s="5"/>
      <c r="L101" s="5">
        <v>4.4000000000000004</v>
      </c>
      <c r="M101" s="5">
        <v>1.5</v>
      </c>
      <c r="N101" s="5">
        <v>0.5</v>
      </c>
      <c r="O101" s="6">
        <f t="shared" si="11"/>
        <v>3.3000000000000003</v>
      </c>
      <c r="P101" s="5" t="s">
        <v>30</v>
      </c>
      <c r="Q101" s="5">
        <v>1</v>
      </c>
      <c r="R101" s="6">
        <f t="shared" si="15"/>
        <v>507</v>
      </c>
      <c r="S101" s="8">
        <v>100</v>
      </c>
      <c r="T101" s="6">
        <f t="shared" si="13"/>
        <v>4</v>
      </c>
      <c r="U101" s="9">
        <f t="shared" si="14"/>
        <v>0.19723865877712032</v>
      </c>
      <c r="V101" s="5"/>
      <c r="W101" s="10"/>
      <c r="X101" s="10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 spans="2:33" s="14" customFormat="1" ht="60" customHeight="1" x14ac:dyDescent="0.3">
      <c r="B102" s="10" t="s">
        <v>245</v>
      </c>
      <c r="C102" s="5">
        <v>7</v>
      </c>
      <c r="D102" s="5">
        <v>11</v>
      </c>
      <c r="E102" s="5" t="s">
        <v>251</v>
      </c>
      <c r="F102" s="5"/>
      <c r="G102" s="5">
        <v>24</v>
      </c>
      <c r="H102" s="5" t="s">
        <v>259</v>
      </c>
      <c r="I102" s="5">
        <v>2</v>
      </c>
      <c r="J102" s="5"/>
      <c r="K102" s="5"/>
      <c r="L102" s="5">
        <v>3</v>
      </c>
      <c r="M102" s="5">
        <v>3</v>
      </c>
      <c r="N102" s="5">
        <v>0.1</v>
      </c>
      <c r="O102" s="6">
        <f t="shared" si="11"/>
        <v>0.9</v>
      </c>
      <c r="P102" s="5" t="s">
        <v>30</v>
      </c>
      <c r="Q102" s="5">
        <v>1</v>
      </c>
      <c r="R102" s="6">
        <f t="shared" si="15"/>
        <v>1856</v>
      </c>
      <c r="S102" s="8">
        <v>200</v>
      </c>
      <c r="T102" s="6">
        <f t="shared" si="13"/>
        <v>4</v>
      </c>
      <c r="U102" s="9">
        <f t="shared" si="14"/>
        <v>0.10775862068965517</v>
      </c>
      <c r="V102" s="5"/>
      <c r="W102" s="10"/>
      <c r="X102" s="10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spans="2:33" s="14" customFormat="1" ht="60" customHeight="1" x14ac:dyDescent="0.3">
      <c r="B103" s="10" t="s">
        <v>245</v>
      </c>
      <c r="C103" s="5">
        <v>7</v>
      </c>
      <c r="D103" s="5">
        <v>11</v>
      </c>
      <c r="E103" s="5" t="s">
        <v>251</v>
      </c>
      <c r="F103" s="5"/>
      <c r="G103" s="5">
        <v>24</v>
      </c>
      <c r="H103" s="5" t="s">
        <v>260</v>
      </c>
      <c r="I103" s="5">
        <v>2</v>
      </c>
      <c r="J103" s="5"/>
      <c r="K103" s="5"/>
      <c r="L103" s="5">
        <v>4</v>
      </c>
      <c r="M103" s="5">
        <v>2.1</v>
      </c>
      <c r="N103" s="5">
        <v>0.8</v>
      </c>
      <c r="O103" s="6">
        <f t="shared" si="11"/>
        <v>6.7200000000000006</v>
      </c>
      <c r="P103" s="5" t="s">
        <v>30</v>
      </c>
      <c r="Q103" s="5">
        <v>1</v>
      </c>
      <c r="R103" s="6">
        <f t="shared" si="15"/>
        <v>249</v>
      </c>
      <c r="S103" s="8">
        <v>163</v>
      </c>
      <c r="T103" s="6">
        <f t="shared" si="13"/>
        <v>3.26</v>
      </c>
      <c r="U103" s="9">
        <f t="shared" si="14"/>
        <v>0.65461847389558236</v>
      </c>
      <c r="V103" s="5"/>
      <c r="W103" s="10"/>
      <c r="X103" s="10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 spans="2:33" s="14" customFormat="1" ht="60" customHeight="1" x14ac:dyDescent="0.3">
      <c r="B104" s="10" t="s">
        <v>245</v>
      </c>
      <c r="C104" s="5">
        <v>7</v>
      </c>
      <c r="D104" s="5">
        <v>11</v>
      </c>
      <c r="E104" s="5"/>
      <c r="F104" s="5"/>
      <c r="G104" s="5">
        <v>26</v>
      </c>
      <c r="H104" s="5" t="s">
        <v>261</v>
      </c>
      <c r="I104" s="5">
        <v>1</v>
      </c>
      <c r="J104" s="5"/>
      <c r="K104" s="5" t="s">
        <v>262</v>
      </c>
      <c r="L104" s="5"/>
      <c r="M104" s="5"/>
      <c r="N104" s="5"/>
      <c r="O104" s="6">
        <f t="shared" si="11"/>
        <v>0</v>
      </c>
      <c r="P104" s="5"/>
      <c r="Q104" s="5"/>
      <c r="R104" s="6" t="e">
        <f t="shared" si="15"/>
        <v>#VALUE!</v>
      </c>
      <c r="S104" s="8"/>
      <c r="T104" s="6">
        <f t="shared" si="13"/>
        <v>0</v>
      </c>
      <c r="U104" s="9" t="e">
        <f t="shared" si="14"/>
        <v>#VALUE!</v>
      </c>
      <c r="V104" s="5"/>
      <c r="W104" s="10"/>
      <c r="X104" s="10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 spans="2:33" s="14" customFormat="1" ht="60" customHeight="1" x14ac:dyDescent="0.3">
      <c r="B105" s="10" t="s">
        <v>245</v>
      </c>
      <c r="C105" s="5">
        <v>7</v>
      </c>
      <c r="D105" s="5">
        <v>11</v>
      </c>
      <c r="E105" s="5"/>
      <c r="F105" s="5"/>
      <c r="G105" s="5">
        <v>26</v>
      </c>
      <c r="H105" s="5" t="s">
        <v>263</v>
      </c>
      <c r="I105" s="5">
        <v>2</v>
      </c>
      <c r="J105" s="5"/>
      <c r="K105" s="5" t="s">
        <v>264</v>
      </c>
      <c r="L105" s="5"/>
      <c r="M105" s="5"/>
      <c r="N105" s="5"/>
      <c r="O105" s="6">
        <f t="shared" si="11"/>
        <v>0</v>
      </c>
      <c r="P105" s="5"/>
      <c r="Q105" s="5"/>
      <c r="R105" s="6" t="e">
        <f t="shared" si="15"/>
        <v>#VALUE!</v>
      </c>
      <c r="S105" s="8"/>
      <c r="T105" s="6">
        <f t="shared" si="13"/>
        <v>0</v>
      </c>
      <c r="U105" s="9" t="e">
        <f t="shared" si="14"/>
        <v>#VALUE!</v>
      </c>
      <c r="V105" s="5"/>
      <c r="W105" s="10"/>
      <c r="X105" s="10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 spans="2:33" s="14" customFormat="1" ht="60" customHeight="1" x14ac:dyDescent="0.3">
      <c r="B106" s="10" t="s">
        <v>245</v>
      </c>
      <c r="C106" s="5">
        <v>7</v>
      </c>
      <c r="D106" s="5">
        <v>11</v>
      </c>
      <c r="E106" s="5" t="s">
        <v>265</v>
      </c>
      <c r="F106" s="5"/>
      <c r="G106" s="5">
        <v>27</v>
      </c>
      <c r="H106" s="5" t="s">
        <v>266</v>
      </c>
      <c r="I106" s="5">
        <v>1</v>
      </c>
      <c r="J106" s="5" t="s">
        <v>45</v>
      </c>
      <c r="K106" s="5"/>
      <c r="L106" s="5">
        <v>10</v>
      </c>
      <c r="M106" s="5">
        <v>0.2</v>
      </c>
      <c r="N106" s="5">
        <v>0.2</v>
      </c>
      <c r="O106" s="6">
        <f t="shared" si="11"/>
        <v>0.4</v>
      </c>
      <c r="P106" s="5" t="s">
        <v>30</v>
      </c>
      <c r="Q106" s="5">
        <v>1</v>
      </c>
      <c r="R106" s="6">
        <f t="shared" si="15"/>
        <v>4175</v>
      </c>
      <c r="S106" s="8">
        <v>100</v>
      </c>
      <c r="T106" s="6">
        <f t="shared" si="13"/>
        <v>4</v>
      </c>
      <c r="U106" s="9">
        <f t="shared" si="14"/>
        <v>2.3952095808383235E-2</v>
      </c>
      <c r="V106" s="5"/>
      <c r="W106" s="10"/>
      <c r="X106" s="10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 spans="2:33" s="14" customFormat="1" ht="60" customHeight="1" x14ac:dyDescent="0.3">
      <c r="B107" s="10" t="s">
        <v>245</v>
      </c>
      <c r="C107" s="5">
        <v>7</v>
      </c>
      <c r="D107" s="5">
        <v>11</v>
      </c>
      <c r="E107" s="5" t="s">
        <v>265</v>
      </c>
      <c r="F107" s="5"/>
      <c r="G107" s="5">
        <v>32</v>
      </c>
      <c r="H107" s="5" t="s">
        <v>267</v>
      </c>
      <c r="I107" s="5">
        <v>1</v>
      </c>
      <c r="J107" s="5" t="s">
        <v>45</v>
      </c>
      <c r="K107" s="5"/>
      <c r="L107" s="5">
        <v>10</v>
      </c>
      <c r="M107" s="5">
        <v>0.2</v>
      </c>
      <c r="N107" s="5">
        <v>0.2</v>
      </c>
      <c r="O107" s="6">
        <f t="shared" si="11"/>
        <v>0.4</v>
      </c>
      <c r="P107" s="5" t="s">
        <v>30</v>
      </c>
      <c r="Q107" s="5">
        <v>1</v>
      </c>
      <c r="R107" s="6">
        <f t="shared" si="15"/>
        <v>4175</v>
      </c>
      <c r="S107" s="8">
        <v>100</v>
      </c>
      <c r="T107" s="6">
        <f t="shared" si="13"/>
        <v>4</v>
      </c>
      <c r="U107" s="9">
        <f t="shared" si="14"/>
        <v>2.3952095808383235E-2</v>
      </c>
      <c r="V107" s="5"/>
      <c r="W107" s="10"/>
      <c r="X107" s="10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 spans="2:33" s="14" customFormat="1" ht="60" customHeight="1" x14ac:dyDescent="0.3">
      <c r="B108" s="10" t="s">
        <v>245</v>
      </c>
      <c r="C108" s="5">
        <v>8</v>
      </c>
      <c r="D108" s="5">
        <v>12</v>
      </c>
      <c r="E108" s="5"/>
      <c r="F108" s="5"/>
      <c r="G108" s="5">
        <v>33</v>
      </c>
      <c r="H108" s="5" t="s">
        <v>268</v>
      </c>
      <c r="I108" s="5">
        <v>1</v>
      </c>
      <c r="J108" s="5" t="s">
        <v>45</v>
      </c>
      <c r="K108" s="5" t="s">
        <v>262</v>
      </c>
      <c r="L108" s="5"/>
      <c r="M108" s="5"/>
      <c r="N108" s="5"/>
      <c r="O108" s="6">
        <f t="shared" si="11"/>
        <v>0</v>
      </c>
      <c r="P108" s="5"/>
      <c r="Q108" s="5"/>
      <c r="R108" s="6" t="e">
        <f t="shared" si="15"/>
        <v>#VALUE!</v>
      </c>
      <c r="S108" s="8"/>
      <c r="T108" s="6">
        <f t="shared" si="13"/>
        <v>0</v>
      </c>
      <c r="U108" s="9" t="e">
        <f t="shared" si="14"/>
        <v>#VALUE!</v>
      </c>
      <c r="V108" s="5"/>
      <c r="W108" s="10"/>
      <c r="X108" s="10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 spans="2:33" s="14" customFormat="1" ht="60" customHeight="1" x14ac:dyDescent="0.3">
      <c r="B109" s="10" t="s">
        <v>245</v>
      </c>
      <c r="C109" s="5">
        <v>8</v>
      </c>
      <c r="D109" s="5">
        <v>12</v>
      </c>
      <c r="E109" s="5" t="s">
        <v>269</v>
      </c>
      <c r="F109" s="5"/>
      <c r="G109" s="5">
        <v>34</v>
      </c>
      <c r="H109" s="5" t="s">
        <v>270</v>
      </c>
      <c r="I109" s="5">
        <v>2</v>
      </c>
      <c r="J109" s="5"/>
      <c r="K109" s="5"/>
      <c r="L109" s="5">
        <v>8.9</v>
      </c>
      <c r="M109" s="5">
        <v>2.8</v>
      </c>
      <c r="N109" s="5">
        <v>2.2000000000000002</v>
      </c>
      <c r="O109" s="6">
        <f t="shared" si="11"/>
        <v>54.823999999999998</v>
      </c>
      <c r="P109" s="5" t="s">
        <v>30</v>
      </c>
      <c r="Q109" s="5">
        <v>2</v>
      </c>
      <c r="R109" s="6">
        <f t="shared" si="15"/>
        <v>197</v>
      </c>
      <c r="S109" s="8">
        <v>199</v>
      </c>
      <c r="T109" s="6">
        <f t="shared" si="13"/>
        <v>3.98</v>
      </c>
      <c r="U109" s="9">
        <f t="shared" si="14"/>
        <v>1.0101522842639594</v>
      </c>
      <c r="V109" s="5"/>
      <c r="W109" s="10"/>
      <c r="X109" s="10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 spans="2:33" s="14" customFormat="1" ht="60" customHeight="1" x14ac:dyDescent="0.3">
      <c r="B110" s="10" t="s">
        <v>245</v>
      </c>
      <c r="C110" s="5">
        <v>8</v>
      </c>
      <c r="D110" s="5">
        <v>12</v>
      </c>
      <c r="E110" s="5" t="s">
        <v>269</v>
      </c>
      <c r="F110" s="5"/>
      <c r="G110" s="5">
        <v>37</v>
      </c>
      <c r="H110" s="5" t="s">
        <v>271</v>
      </c>
      <c r="I110" s="5">
        <v>1</v>
      </c>
      <c r="J110" s="5"/>
      <c r="K110" s="5"/>
      <c r="L110" s="5">
        <v>18.399999999999999</v>
      </c>
      <c r="M110" s="5">
        <v>17.3</v>
      </c>
      <c r="N110" s="5">
        <v>0.5</v>
      </c>
      <c r="O110" s="6">
        <f t="shared" si="11"/>
        <v>159.16</v>
      </c>
      <c r="P110" s="5" t="s">
        <v>30</v>
      </c>
      <c r="Q110" s="5">
        <v>2</v>
      </c>
      <c r="R110" s="6">
        <f t="shared" si="15"/>
        <v>68</v>
      </c>
      <c r="S110" s="8">
        <v>69</v>
      </c>
      <c r="T110" s="6">
        <f t="shared" si="13"/>
        <v>2.76</v>
      </c>
      <c r="U110" s="9">
        <f t="shared" si="14"/>
        <v>1.0147058823529411</v>
      </c>
      <c r="V110" s="5"/>
      <c r="W110" s="10"/>
      <c r="X110" s="10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 spans="2:33" s="14" customFormat="1" ht="60" customHeight="1" x14ac:dyDescent="0.3">
      <c r="B111" s="10" t="s">
        <v>245</v>
      </c>
      <c r="C111" s="5">
        <v>8</v>
      </c>
      <c r="D111" s="5">
        <v>12</v>
      </c>
      <c r="E111" s="5" t="s">
        <v>265</v>
      </c>
      <c r="F111" s="5"/>
      <c r="G111" s="5">
        <v>40</v>
      </c>
      <c r="H111" s="5" t="s">
        <v>272</v>
      </c>
      <c r="I111" s="5">
        <v>1</v>
      </c>
      <c r="J111" s="5" t="s">
        <v>45</v>
      </c>
      <c r="K111" s="5"/>
      <c r="L111" s="5">
        <v>3</v>
      </c>
      <c r="M111" s="5">
        <v>1.25</v>
      </c>
      <c r="N111" s="5">
        <v>1</v>
      </c>
      <c r="O111" s="6">
        <f t="shared" si="11"/>
        <v>3.75</v>
      </c>
      <c r="P111" s="5" t="s">
        <v>30</v>
      </c>
      <c r="Q111" s="5">
        <v>1</v>
      </c>
      <c r="R111" s="6">
        <f t="shared" si="15"/>
        <v>446</v>
      </c>
      <c r="S111" s="8">
        <v>100</v>
      </c>
      <c r="T111" s="6">
        <f t="shared" si="13"/>
        <v>4</v>
      </c>
      <c r="U111" s="9">
        <f t="shared" si="14"/>
        <v>0.22421524663677131</v>
      </c>
      <c r="V111" s="5"/>
      <c r="W111" s="10"/>
      <c r="X111" s="10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 spans="2:33" s="14" customFormat="1" ht="60" customHeight="1" x14ac:dyDescent="0.3">
      <c r="B112" s="10" t="s">
        <v>245</v>
      </c>
      <c r="C112" s="5">
        <v>8</v>
      </c>
      <c r="D112" s="5">
        <v>12</v>
      </c>
      <c r="E112" s="5" t="s">
        <v>265</v>
      </c>
      <c r="F112" s="5"/>
      <c r="G112" s="5">
        <v>40</v>
      </c>
      <c r="H112" s="5" t="s">
        <v>273</v>
      </c>
      <c r="I112" s="5">
        <v>1</v>
      </c>
      <c r="J112" s="5" t="s">
        <v>45</v>
      </c>
      <c r="K112" s="5"/>
      <c r="L112" s="5">
        <v>6</v>
      </c>
      <c r="M112" s="5">
        <v>1.25</v>
      </c>
      <c r="N112" s="5">
        <v>1</v>
      </c>
      <c r="O112" s="6">
        <f t="shared" si="11"/>
        <v>7.5</v>
      </c>
      <c r="P112" s="5" t="s">
        <v>30</v>
      </c>
      <c r="Q112" s="5">
        <v>1</v>
      </c>
      <c r="R112" s="6">
        <f t="shared" si="15"/>
        <v>223</v>
      </c>
      <c r="S112" s="8">
        <v>100</v>
      </c>
      <c r="T112" s="6">
        <f t="shared" si="13"/>
        <v>4</v>
      </c>
      <c r="U112" s="9">
        <f t="shared" si="14"/>
        <v>0.44843049327354262</v>
      </c>
      <c r="V112" s="5"/>
      <c r="W112" s="10"/>
      <c r="X112" s="10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 spans="2:33" s="14" customFormat="1" ht="60" customHeight="1" x14ac:dyDescent="0.3">
      <c r="B113" s="10" t="s">
        <v>245</v>
      </c>
      <c r="C113" s="5">
        <v>8</v>
      </c>
      <c r="D113" s="5">
        <v>12</v>
      </c>
      <c r="E113" s="5" t="s">
        <v>265</v>
      </c>
      <c r="F113" s="5"/>
      <c r="G113" s="5">
        <v>41</v>
      </c>
      <c r="H113" s="5" t="s">
        <v>274</v>
      </c>
      <c r="I113" s="5">
        <v>1</v>
      </c>
      <c r="J113" s="5" t="s">
        <v>45</v>
      </c>
      <c r="K113" s="5"/>
      <c r="L113" s="5">
        <v>1.25</v>
      </c>
      <c r="M113" s="5">
        <v>1.25</v>
      </c>
      <c r="N113" s="5">
        <v>1</v>
      </c>
      <c r="O113" s="6">
        <f t="shared" si="11"/>
        <v>1.5625</v>
      </c>
      <c r="P113" s="5" t="s">
        <v>30</v>
      </c>
      <c r="Q113" s="5">
        <v>1</v>
      </c>
      <c r="R113" s="6">
        <f t="shared" si="15"/>
        <v>1069</v>
      </c>
      <c r="S113" s="8">
        <v>100</v>
      </c>
      <c r="T113" s="6">
        <f t="shared" si="13"/>
        <v>4</v>
      </c>
      <c r="U113" s="9">
        <f t="shared" si="14"/>
        <v>9.3545369504209538E-2</v>
      </c>
      <c r="V113" s="5"/>
      <c r="W113" s="10"/>
      <c r="X113" s="10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 spans="2:33" s="14" customFormat="1" ht="60" customHeight="1" x14ac:dyDescent="0.3">
      <c r="B114" s="10" t="s">
        <v>245</v>
      </c>
      <c r="C114" s="5">
        <v>8</v>
      </c>
      <c r="D114" s="5">
        <v>12</v>
      </c>
      <c r="E114" s="5" t="s">
        <v>265</v>
      </c>
      <c r="F114" s="5"/>
      <c r="G114" s="5">
        <v>41</v>
      </c>
      <c r="H114" s="5" t="s">
        <v>275</v>
      </c>
      <c r="I114" s="5">
        <v>1</v>
      </c>
      <c r="J114" s="5" t="s">
        <v>45</v>
      </c>
      <c r="K114" s="5"/>
      <c r="L114" s="5">
        <v>7</v>
      </c>
      <c r="M114" s="5">
        <v>1.25</v>
      </c>
      <c r="N114" s="5">
        <v>1</v>
      </c>
      <c r="O114" s="6">
        <f t="shared" si="11"/>
        <v>8.75</v>
      </c>
      <c r="P114" s="5" t="s">
        <v>30</v>
      </c>
      <c r="Q114" s="5">
        <v>1</v>
      </c>
      <c r="R114" s="6">
        <f t="shared" si="15"/>
        <v>191</v>
      </c>
      <c r="S114" s="8">
        <v>100</v>
      </c>
      <c r="T114" s="6">
        <f t="shared" si="13"/>
        <v>4</v>
      </c>
      <c r="U114" s="9">
        <f t="shared" si="14"/>
        <v>0.52356020942408377</v>
      </c>
      <c r="V114" s="5"/>
      <c r="W114" s="10"/>
      <c r="X114" s="10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 spans="2:33" s="14" customFormat="1" ht="60" customHeight="1" x14ac:dyDescent="0.3">
      <c r="B115" s="10" t="s">
        <v>245</v>
      </c>
      <c r="C115" s="5">
        <v>8</v>
      </c>
      <c r="D115" s="5">
        <v>12</v>
      </c>
      <c r="E115" s="5" t="s">
        <v>276</v>
      </c>
      <c r="F115" s="5"/>
      <c r="G115" s="5">
        <v>42</v>
      </c>
      <c r="H115" s="5" t="s">
        <v>277</v>
      </c>
      <c r="I115" s="5">
        <v>1</v>
      </c>
      <c r="J115" s="5" t="s">
        <v>45</v>
      </c>
      <c r="K115" s="5"/>
      <c r="L115" s="5">
        <v>18</v>
      </c>
      <c r="M115" s="5">
        <v>0.5</v>
      </c>
      <c r="N115" s="5">
        <v>0.1</v>
      </c>
      <c r="O115" s="6">
        <f t="shared" si="11"/>
        <v>0.9</v>
      </c>
      <c r="P115" s="5" t="s">
        <v>30</v>
      </c>
      <c r="Q115" s="5">
        <v>1</v>
      </c>
      <c r="R115" s="6">
        <f t="shared" si="15"/>
        <v>1856</v>
      </c>
      <c r="S115" s="8">
        <v>100</v>
      </c>
      <c r="T115" s="6">
        <f t="shared" si="13"/>
        <v>4</v>
      </c>
      <c r="U115" s="9">
        <f t="shared" si="14"/>
        <v>5.3879310344827583E-2</v>
      </c>
      <c r="V115" s="5"/>
      <c r="W115" s="10"/>
      <c r="X115" s="10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 spans="2:33" s="14" customFormat="1" ht="60" customHeight="1" x14ac:dyDescent="0.3">
      <c r="B116" s="10" t="s">
        <v>245</v>
      </c>
      <c r="C116" s="5">
        <v>8</v>
      </c>
      <c r="D116" s="5">
        <v>12</v>
      </c>
      <c r="E116" s="5" t="s">
        <v>276</v>
      </c>
      <c r="F116" s="5"/>
      <c r="G116" s="5">
        <v>42</v>
      </c>
      <c r="H116" s="5" t="s">
        <v>278</v>
      </c>
      <c r="I116" s="5">
        <v>1</v>
      </c>
      <c r="J116" s="5" t="s">
        <v>45</v>
      </c>
      <c r="K116" s="5"/>
      <c r="L116" s="5">
        <v>18</v>
      </c>
      <c r="M116" s="5">
        <v>0.5</v>
      </c>
      <c r="N116" s="5">
        <v>0.1</v>
      </c>
      <c r="O116" s="6">
        <f t="shared" si="11"/>
        <v>0.9</v>
      </c>
      <c r="P116" s="5" t="s">
        <v>30</v>
      </c>
      <c r="Q116" s="5">
        <v>1</v>
      </c>
      <c r="R116" s="6">
        <f t="shared" si="15"/>
        <v>1856</v>
      </c>
      <c r="S116" s="8">
        <v>100</v>
      </c>
      <c r="T116" s="6">
        <f t="shared" si="13"/>
        <v>4</v>
      </c>
      <c r="U116" s="9">
        <f t="shared" si="14"/>
        <v>5.3879310344827583E-2</v>
      </c>
      <c r="V116" s="5"/>
      <c r="W116" s="10"/>
      <c r="X116" s="10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 spans="2:33" s="14" customFormat="1" ht="60" customHeight="1" x14ac:dyDescent="0.3">
      <c r="B117" s="10" t="s">
        <v>245</v>
      </c>
      <c r="C117" s="5">
        <v>8</v>
      </c>
      <c r="D117" s="5">
        <v>12</v>
      </c>
      <c r="E117" s="5" t="s">
        <v>276</v>
      </c>
      <c r="F117" s="5"/>
      <c r="G117" s="5">
        <v>42</v>
      </c>
      <c r="H117" s="5" t="s">
        <v>279</v>
      </c>
      <c r="I117" s="5">
        <v>1</v>
      </c>
      <c r="J117" s="5" t="s">
        <v>45</v>
      </c>
      <c r="K117" s="5"/>
      <c r="L117" s="5">
        <v>18</v>
      </c>
      <c r="M117" s="5">
        <v>0.5</v>
      </c>
      <c r="N117" s="5">
        <v>0.1</v>
      </c>
      <c r="O117" s="6">
        <f t="shared" si="11"/>
        <v>0.9</v>
      </c>
      <c r="P117" s="5" t="s">
        <v>30</v>
      </c>
      <c r="Q117" s="5">
        <v>1</v>
      </c>
      <c r="R117" s="6">
        <f t="shared" si="15"/>
        <v>1856</v>
      </c>
      <c r="S117" s="8">
        <v>100</v>
      </c>
      <c r="T117" s="6">
        <f t="shared" si="13"/>
        <v>4</v>
      </c>
      <c r="U117" s="9">
        <f t="shared" si="14"/>
        <v>5.3879310344827583E-2</v>
      </c>
      <c r="V117" s="5"/>
      <c r="W117" s="10"/>
      <c r="X117" s="10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 spans="2:33" s="14" customFormat="1" ht="60" customHeight="1" x14ac:dyDescent="0.3">
      <c r="B118" s="10" t="s">
        <v>245</v>
      </c>
      <c r="C118" s="5">
        <v>8</v>
      </c>
      <c r="D118" s="5">
        <v>12</v>
      </c>
      <c r="E118" s="5" t="s">
        <v>276</v>
      </c>
      <c r="F118" s="5"/>
      <c r="G118" s="5">
        <v>43</v>
      </c>
      <c r="H118" s="5" t="s">
        <v>280</v>
      </c>
      <c r="I118" s="5">
        <v>1</v>
      </c>
      <c r="J118" s="5" t="s">
        <v>45</v>
      </c>
      <c r="K118" s="5"/>
      <c r="L118" s="5">
        <v>18</v>
      </c>
      <c r="M118" s="5">
        <v>1</v>
      </c>
      <c r="N118" s="5">
        <v>0.1</v>
      </c>
      <c r="O118" s="6">
        <f t="shared" si="11"/>
        <v>1.8</v>
      </c>
      <c r="P118" s="5" t="s">
        <v>30</v>
      </c>
      <c r="Q118" s="5">
        <v>1</v>
      </c>
      <c r="R118" s="6">
        <f t="shared" si="15"/>
        <v>928</v>
      </c>
      <c r="S118" s="8">
        <v>100</v>
      </c>
      <c r="T118" s="6">
        <f t="shared" si="13"/>
        <v>4</v>
      </c>
      <c r="U118" s="9">
        <f t="shared" si="14"/>
        <v>0.10775862068965517</v>
      </c>
      <c r="V118" s="5"/>
      <c r="W118" s="10"/>
      <c r="X118" s="10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 spans="2:33" s="14" customFormat="1" ht="60" customHeight="1" x14ac:dyDescent="0.3">
      <c r="B119" s="10" t="s">
        <v>245</v>
      </c>
      <c r="C119" s="5">
        <v>8</v>
      </c>
      <c r="D119" s="5">
        <v>12</v>
      </c>
      <c r="E119" s="5" t="s">
        <v>276</v>
      </c>
      <c r="F119" s="5"/>
      <c r="G119" s="5">
        <v>44</v>
      </c>
      <c r="H119" s="5" t="s">
        <v>281</v>
      </c>
      <c r="I119" s="5">
        <v>1</v>
      </c>
      <c r="J119" s="5" t="s">
        <v>45</v>
      </c>
      <c r="K119" s="5"/>
      <c r="L119" s="5">
        <v>18</v>
      </c>
      <c r="M119" s="5">
        <v>0.5</v>
      </c>
      <c r="N119" s="5">
        <v>0.1</v>
      </c>
      <c r="O119" s="6">
        <f t="shared" si="11"/>
        <v>0.9</v>
      </c>
      <c r="P119" s="5" t="s">
        <v>30</v>
      </c>
      <c r="Q119" s="5">
        <v>1</v>
      </c>
      <c r="R119" s="6">
        <f t="shared" si="15"/>
        <v>1856</v>
      </c>
      <c r="S119" s="8">
        <v>100</v>
      </c>
      <c r="T119" s="6">
        <f t="shared" si="13"/>
        <v>4</v>
      </c>
      <c r="U119" s="9">
        <f t="shared" si="14"/>
        <v>5.3879310344827583E-2</v>
      </c>
      <c r="V119" s="5"/>
      <c r="W119" s="10"/>
      <c r="X119" s="10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 spans="2:33" s="14" customFormat="1" ht="60" customHeight="1" x14ac:dyDescent="0.3">
      <c r="B120" s="10" t="s">
        <v>245</v>
      </c>
      <c r="C120" s="5">
        <v>8</v>
      </c>
      <c r="D120" s="5">
        <v>12</v>
      </c>
      <c r="E120" s="5" t="s">
        <v>276</v>
      </c>
      <c r="F120" s="5"/>
      <c r="G120" s="5">
        <v>44</v>
      </c>
      <c r="H120" s="5" t="s">
        <v>282</v>
      </c>
      <c r="I120" s="5">
        <v>1</v>
      </c>
      <c r="J120" s="5" t="s">
        <v>45</v>
      </c>
      <c r="K120" s="5"/>
      <c r="L120" s="5">
        <v>18</v>
      </c>
      <c r="M120" s="5">
        <v>0.5</v>
      </c>
      <c r="N120" s="5">
        <v>0.1</v>
      </c>
      <c r="O120" s="6">
        <f t="shared" si="11"/>
        <v>0.9</v>
      </c>
      <c r="P120" s="5" t="s">
        <v>30</v>
      </c>
      <c r="Q120" s="5">
        <v>1</v>
      </c>
      <c r="R120" s="6">
        <f t="shared" si="15"/>
        <v>1856</v>
      </c>
      <c r="S120" s="8">
        <v>100</v>
      </c>
      <c r="T120" s="6">
        <f t="shared" si="13"/>
        <v>4</v>
      </c>
      <c r="U120" s="9">
        <f t="shared" si="14"/>
        <v>5.3879310344827583E-2</v>
      </c>
      <c r="V120" s="5"/>
      <c r="W120" s="10"/>
      <c r="X120" s="10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spans="2:33" s="14" customFormat="1" ht="60" customHeight="1" x14ac:dyDescent="0.3">
      <c r="B121" s="10" t="s">
        <v>245</v>
      </c>
      <c r="C121" s="5">
        <v>8</v>
      </c>
      <c r="D121" s="5">
        <v>12</v>
      </c>
      <c r="E121" s="5" t="s">
        <v>283</v>
      </c>
      <c r="F121" s="5"/>
      <c r="G121" s="5">
        <v>44</v>
      </c>
      <c r="H121" s="5" t="s">
        <v>284</v>
      </c>
      <c r="I121" s="5">
        <v>1</v>
      </c>
      <c r="J121" s="5" t="s">
        <v>45</v>
      </c>
      <c r="K121" s="5"/>
      <c r="L121" s="5">
        <v>18</v>
      </c>
      <c r="M121" s="5">
        <v>0.5</v>
      </c>
      <c r="N121" s="5">
        <v>0.1</v>
      </c>
      <c r="O121" s="6">
        <f t="shared" si="11"/>
        <v>0.9</v>
      </c>
      <c r="P121" s="5" t="s">
        <v>30</v>
      </c>
      <c r="Q121" s="5">
        <v>1</v>
      </c>
      <c r="R121" s="6">
        <f t="shared" si="15"/>
        <v>1856</v>
      </c>
      <c r="S121" s="8">
        <v>100</v>
      </c>
      <c r="T121" s="6">
        <f t="shared" si="13"/>
        <v>4</v>
      </c>
      <c r="U121" s="9">
        <f t="shared" si="14"/>
        <v>5.3879310344827583E-2</v>
      </c>
      <c r="V121" s="5"/>
      <c r="W121" s="10"/>
      <c r="X121" s="10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spans="2:33" s="14" customFormat="1" ht="60" customHeight="1" x14ac:dyDescent="0.3">
      <c r="B122" s="10" t="s">
        <v>245</v>
      </c>
      <c r="C122" s="5">
        <v>8</v>
      </c>
      <c r="D122" s="5">
        <v>12</v>
      </c>
      <c r="E122" s="5" t="s">
        <v>283</v>
      </c>
      <c r="F122" s="5"/>
      <c r="G122" s="5">
        <v>44</v>
      </c>
      <c r="H122" s="5" t="s">
        <v>285</v>
      </c>
      <c r="I122" s="5">
        <v>1</v>
      </c>
      <c r="J122" s="5" t="s">
        <v>45</v>
      </c>
      <c r="K122" s="5"/>
      <c r="L122" s="5">
        <v>18</v>
      </c>
      <c r="M122" s="5">
        <v>0.5</v>
      </c>
      <c r="N122" s="5">
        <v>0.1</v>
      </c>
      <c r="O122" s="6">
        <f t="shared" si="11"/>
        <v>0.9</v>
      </c>
      <c r="P122" s="5" t="s">
        <v>30</v>
      </c>
      <c r="Q122" s="5">
        <v>1</v>
      </c>
      <c r="R122" s="6">
        <f t="shared" si="15"/>
        <v>1856</v>
      </c>
      <c r="S122" s="8">
        <v>100</v>
      </c>
      <c r="T122" s="6">
        <f t="shared" si="13"/>
        <v>4</v>
      </c>
      <c r="U122" s="9">
        <f t="shared" si="14"/>
        <v>5.3879310344827583E-2</v>
      </c>
      <c r="V122" s="5"/>
      <c r="W122" s="10"/>
      <c r="X122" s="10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 spans="2:33" s="14" customFormat="1" ht="60" customHeight="1" x14ac:dyDescent="0.3">
      <c r="B123" s="10" t="s">
        <v>245</v>
      </c>
      <c r="C123" s="5">
        <v>8</v>
      </c>
      <c r="D123" s="5">
        <v>12</v>
      </c>
      <c r="E123" s="5" t="s">
        <v>283</v>
      </c>
      <c r="F123" s="5"/>
      <c r="G123" s="5">
        <v>45</v>
      </c>
      <c r="H123" s="5" t="s">
        <v>286</v>
      </c>
      <c r="I123" s="5">
        <v>1</v>
      </c>
      <c r="J123" s="5" t="s">
        <v>45</v>
      </c>
      <c r="K123" s="5"/>
      <c r="L123" s="5">
        <v>18</v>
      </c>
      <c r="M123" s="5">
        <v>0.5</v>
      </c>
      <c r="N123" s="5">
        <v>0.1</v>
      </c>
      <c r="O123" s="6">
        <f t="shared" si="11"/>
        <v>0.9</v>
      </c>
      <c r="P123" s="5" t="s">
        <v>30</v>
      </c>
      <c r="Q123" s="5">
        <v>1</v>
      </c>
      <c r="R123" s="6">
        <f t="shared" si="15"/>
        <v>1856</v>
      </c>
      <c r="S123" s="8">
        <v>100</v>
      </c>
      <c r="T123" s="6">
        <f t="shared" si="13"/>
        <v>4</v>
      </c>
      <c r="U123" s="9">
        <f t="shared" si="14"/>
        <v>5.3879310344827583E-2</v>
      </c>
      <c r="V123" s="5"/>
      <c r="W123" s="10"/>
      <c r="X123" s="10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 spans="2:33" s="14" customFormat="1" ht="60" customHeight="1" x14ac:dyDescent="0.3">
      <c r="B124" s="10" t="s">
        <v>245</v>
      </c>
      <c r="C124" s="5">
        <v>8</v>
      </c>
      <c r="D124" s="5">
        <v>12</v>
      </c>
      <c r="E124" s="5" t="s">
        <v>283</v>
      </c>
      <c r="F124" s="5"/>
      <c r="G124" s="5">
        <v>45</v>
      </c>
      <c r="H124" s="5" t="s">
        <v>287</v>
      </c>
      <c r="I124" s="5">
        <v>1</v>
      </c>
      <c r="J124" s="5" t="s">
        <v>45</v>
      </c>
      <c r="K124" s="5"/>
      <c r="L124" s="5">
        <v>18</v>
      </c>
      <c r="M124" s="5">
        <v>0.5</v>
      </c>
      <c r="N124" s="5">
        <v>0.1</v>
      </c>
      <c r="O124" s="6">
        <f t="shared" si="11"/>
        <v>0.9</v>
      </c>
      <c r="P124" s="5" t="s">
        <v>30</v>
      </c>
      <c r="Q124" s="5">
        <v>1</v>
      </c>
      <c r="R124" s="6">
        <f t="shared" si="15"/>
        <v>1856</v>
      </c>
      <c r="S124" s="8">
        <v>100</v>
      </c>
      <c r="T124" s="6">
        <f t="shared" si="13"/>
        <v>4</v>
      </c>
      <c r="U124" s="9">
        <f t="shared" si="14"/>
        <v>5.3879310344827583E-2</v>
      </c>
      <c r="V124" s="5"/>
      <c r="W124" s="10"/>
      <c r="X124" s="10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 spans="2:33" s="14" customFormat="1" ht="60" customHeight="1" x14ac:dyDescent="0.3">
      <c r="B125" s="10" t="s">
        <v>245</v>
      </c>
      <c r="C125" s="5">
        <v>8</v>
      </c>
      <c r="D125" s="5">
        <v>12</v>
      </c>
      <c r="E125" s="5" t="s">
        <v>283</v>
      </c>
      <c r="F125" s="5"/>
      <c r="G125" s="5">
        <v>46</v>
      </c>
      <c r="H125" s="5" t="s">
        <v>288</v>
      </c>
      <c r="I125" s="5">
        <v>2</v>
      </c>
      <c r="J125" s="5" t="s">
        <v>45</v>
      </c>
      <c r="K125" s="5"/>
      <c r="L125" s="5">
        <v>4</v>
      </c>
      <c r="M125" s="5">
        <v>3</v>
      </c>
      <c r="N125" s="5">
        <v>0.1</v>
      </c>
      <c r="O125" s="6">
        <f t="shared" si="11"/>
        <v>1.2000000000000002</v>
      </c>
      <c r="P125" s="5" t="s">
        <v>30</v>
      </c>
      <c r="Q125" s="5">
        <v>1</v>
      </c>
      <c r="R125" s="6">
        <f t="shared" si="15"/>
        <v>1392</v>
      </c>
      <c r="S125" s="8">
        <v>200</v>
      </c>
      <c r="T125" s="6">
        <f t="shared" si="13"/>
        <v>4</v>
      </c>
      <c r="U125" s="9">
        <f t="shared" si="14"/>
        <v>0.14367816091954022</v>
      </c>
      <c r="V125" s="5"/>
      <c r="W125" s="10"/>
      <c r="X125" s="10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 spans="2:33" s="14" customFormat="1" ht="60" customHeight="1" x14ac:dyDescent="0.3">
      <c r="B126" s="10" t="s">
        <v>245</v>
      </c>
      <c r="C126" s="5">
        <v>8</v>
      </c>
      <c r="D126" s="5">
        <v>12</v>
      </c>
      <c r="E126" s="5" t="s">
        <v>283</v>
      </c>
      <c r="F126" s="5"/>
      <c r="G126" s="5">
        <v>48</v>
      </c>
      <c r="H126" s="5" t="s">
        <v>289</v>
      </c>
      <c r="I126" s="5">
        <v>1</v>
      </c>
      <c r="J126" s="5" t="s">
        <v>45</v>
      </c>
      <c r="K126" s="5"/>
      <c r="L126" s="5">
        <v>30</v>
      </c>
      <c r="M126" s="5">
        <v>5</v>
      </c>
      <c r="N126" s="5">
        <v>0.1</v>
      </c>
      <c r="O126" s="6">
        <f t="shared" si="11"/>
        <v>15</v>
      </c>
      <c r="P126" s="5" t="s">
        <v>30</v>
      </c>
      <c r="Q126" s="5">
        <v>1</v>
      </c>
      <c r="R126" s="6">
        <f t="shared" si="15"/>
        <v>112</v>
      </c>
      <c r="S126" s="8">
        <v>73</v>
      </c>
      <c r="T126" s="6">
        <f t="shared" si="13"/>
        <v>2.92</v>
      </c>
      <c r="U126" s="9">
        <f t="shared" si="14"/>
        <v>0.6517857142857143</v>
      </c>
      <c r="V126" s="5"/>
      <c r="W126" s="10"/>
      <c r="X126" s="10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spans="2:33" s="14" customFormat="1" ht="60" customHeight="1" x14ac:dyDescent="0.3">
      <c r="B127" s="10" t="s">
        <v>245</v>
      </c>
      <c r="C127" s="5">
        <v>8</v>
      </c>
      <c r="D127" s="5">
        <v>12</v>
      </c>
      <c r="E127" s="5"/>
      <c r="F127" s="5"/>
      <c r="G127" s="5">
        <v>47</v>
      </c>
      <c r="H127" s="5" t="s">
        <v>290</v>
      </c>
      <c r="I127" s="5">
        <v>1</v>
      </c>
      <c r="J127" s="5" t="s">
        <v>45</v>
      </c>
      <c r="K127" s="5"/>
      <c r="L127" s="5">
        <v>30</v>
      </c>
      <c r="M127" s="5">
        <v>20</v>
      </c>
      <c r="N127" s="5">
        <v>0.1</v>
      </c>
      <c r="O127" s="6">
        <f t="shared" si="11"/>
        <v>60</v>
      </c>
      <c r="P127" s="5" t="s">
        <v>30</v>
      </c>
      <c r="Q127" s="5">
        <v>1</v>
      </c>
      <c r="R127" s="6">
        <f t="shared" si="15"/>
        <v>28</v>
      </c>
      <c r="S127" s="8">
        <v>19</v>
      </c>
      <c r="T127" s="6">
        <f t="shared" si="13"/>
        <v>0.76</v>
      </c>
      <c r="U127" s="9">
        <f t="shared" si="14"/>
        <v>0.6785714285714286</v>
      </c>
      <c r="V127" s="5"/>
      <c r="W127" s="10"/>
      <c r="X127" s="10"/>
      <c r="Y127" s="11"/>
      <c r="Z127" s="11"/>
      <c r="AA127" s="11"/>
      <c r="AB127" s="11"/>
      <c r="AC127" s="11"/>
      <c r="AD127" s="11"/>
      <c r="AE127" s="11"/>
      <c r="AF127" s="11"/>
      <c r="AG127" s="11"/>
    </row>
  </sheetData>
  <mergeCells count="1">
    <mergeCell ref="C1:F1"/>
  </mergeCells>
  <pageMargins left="0.7" right="0.7" top="0.75" bottom="0.75" header="0.3" footer="0.3"/>
  <pageSetup scale="83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for every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Ramirez</dc:creator>
  <cp:lastModifiedBy>Adriana Ramirez</cp:lastModifiedBy>
  <dcterms:created xsi:type="dcterms:W3CDTF">2026-05-19T18:21:51Z</dcterms:created>
  <dcterms:modified xsi:type="dcterms:W3CDTF">2026-05-23T23:53:30Z</dcterms:modified>
</cp:coreProperties>
</file>